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IFERROR(__xludf.DUMMYFUNCTION("GOOGLEFINANCE(""DJUSVM"",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IFERROR(__xludf.DUMMYFUNCTION("GOOGLEFINANCE(""DJUSVM"",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IFERROR(__xludf.DUMMYFUNCTION("GOOGLEFINANCE(""DJUSVM"",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IFERROR(__xludf.DUMMYFUNCTION("GOOGLEFINANCE(""DJUSVM"",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IFERROR(__xludf.DUMMYFUNCTION("GOOGLEFINANCE(""DJUSVM"",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IFERROR(__xludf.DUMMYFUNCTION("""COMPUTED_VALUE"""),6981.28)</f>
        <v>6981.28</v>
      </c>
      <c r="D2" s="2">
        <f>IFERROR(__xludf.DUMMYFUNCTION("""COMPUTED_VALUE"""),45293.66666666667)</f>
        <v>45293.66667</v>
      </c>
      <c r="E2" s="1">
        <f>IFERROR(__xludf.DUMMYFUNCTION("""COMPUTED_VALUE"""),7053.39)</f>
        <v>7053.39</v>
      </c>
      <c r="G2" s="2">
        <f>IFERROR(__xludf.DUMMYFUNCTION("""COMPUTED_VALUE"""),45293.66666666667)</f>
        <v>45293.66667</v>
      </c>
      <c r="H2" s="1">
        <f>IFERROR(__xludf.DUMMYFUNCTION("""COMPUTED_VALUE"""),6971.11)</f>
        <v>6971.11</v>
      </c>
      <c r="J2" s="2">
        <f>IFERROR(__xludf.DUMMYFUNCTION("""COMPUTED_VALUE"""),45293.66666666667)</f>
        <v>45293.66667</v>
      </c>
      <c r="K2" s="1">
        <f>IFERROR(__xludf.DUMMYFUNCTION("""COMPUTED_VALUE"""),7032.45)</f>
        <v>7032.45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IFERROR(__xludf.DUMMYFUNCTION("""COMPUTED_VALUE"""),6998.34)</f>
        <v>6998.34</v>
      </c>
      <c r="D3" s="2">
        <f>IFERROR(__xludf.DUMMYFUNCTION("""COMPUTED_VALUE"""),45294.66666666667)</f>
        <v>45294.66667</v>
      </c>
      <c r="E3" s="1">
        <f>IFERROR(__xludf.DUMMYFUNCTION("""COMPUTED_VALUE"""),7008.28)</f>
        <v>7008.28</v>
      </c>
      <c r="G3" s="2">
        <f>IFERROR(__xludf.DUMMYFUNCTION("""COMPUTED_VALUE"""),45294.66666666667)</f>
        <v>45294.66667</v>
      </c>
      <c r="H3" s="1">
        <f>IFERROR(__xludf.DUMMYFUNCTION("""COMPUTED_VALUE"""),6946.46)</f>
        <v>6946.46</v>
      </c>
      <c r="J3" s="2">
        <f>IFERROR(__xludf.DUMMYFUNCTION("""COMPUTED_VALUE"""),45294.66666666667)</f>
        <v>45294.66667</v>
      </c>
      <c r="K3" s="1">
        <f>IFERROR(__xludf.DUMMYFUNCTION("""COMPUTED_VALUE"""),6963.72)</f>
        <v>6963.72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IFERROR(__xludf.DUMMYFUNCTION("""COMPUTED_VALUE"""),6962.34)</f>
        <v>6962.34</v>
      </c>
      <c r="D4" s="2">
        <f>IFERROR(__xludf.DUMMYFUNCTION("""COMPUTED_VALUE"""),45295.66666666667)</f>
        <v>45295.66667</v>
      </c>
      <c r="E4" s="1">
        <f>IFERROR(__xludf.DUMMYFUNCTION("""COMPUTED_VALUE"""),6997.23)</f>
        <v>6997.23</v>
      </c>
      <c r="G4" s="2">
        <f>IFERROR(__xludf.DUMMYFUNCTION("""COMPUTED_VALUE"""),45295.66666666667)</f>
        <v>45295.66667</v>
      </c>
      <c r="H4" s="1">
        <f>IFERROR(__xludf.DUMMYFUNCTION("""COMPUTED_VALUE"""),6942.62)</f>
        <v>6942.62</v>
      </c>
      <c r="J4" s="2">
        <f>IFERROR(__xludf.DUMMYFUNCTION("""COMPUTED_VALUE"""),45295.66666666667)</f>
        <v>45295.66667</v>
      </c>
      <c r="K4" s="1">
        <f>IFERROR(__xludf.DUMMYFUNCTION("""COMPUTED_VALUE"""),6945.23)</f>
        <v>6945.23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IFERROR(__xludf.DUMMYFUNCTION("""COMPUTED_VALUE"""),6934.72)</f>
        <v>6934.72</v>
      </c>
      <c r="D5" s="2">
        <f>IFERROR(__xludf.DUMMYFUNCTION("""COMPUTED_VALUE"""),45296.66666666667)</f>
        <v>45296.66667</v>
      </c>
      <c r="E5" s="1">
        <f>IFERROR(__xludf.DUMMYFUNCTION("""COMPUTED_VALUE"""),7007.52)</f>
        <v>7007.52</v>
      </c>
      <c r="G5" s="2">
        <f>IFERROR(__xludf.DUMMYFUNCTION("""COMPUTED_VALUE"""),45296.66666666667)</f>
        <v>45296.66667</v>
      </c>
      <c r="H5" s="1">
        <f>IFERROR(__xludf.DUMMYFUNCTION("""COMPUTED_VALUE"""),6924.45)</f>
        <v>6924.45</v>
      </c>
      <c r="J5" s="2">
        <f>IFERROR(__xludf.DUMMYFUNCTION("""COMPUTED_VALUE"""),45296.66666666667)</f>
        <v>45296.66667</v>
      </c>
      <c r="K5" s="1">
        <f>IFERROR(__xludf.DUMMYFUNCTION("""COMPUTED_VALUE"""),6975.14)</f>
        <v>6975.14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IFERROR(__xludf.DUMMYFUNCTION("""COMPUTED_VALUE"""),6966.76)</f>
        <v>6966.76</v>
      </c>
      <c r="D6" s="2">
        <f>IFERROR(__xludf.DUMMYFUNCTION("""COMPUTED_VALUE"""),45299.66666666667)</f>
        <v>45299.66667</v>
      </c>
      <c r="E6" s="1">
        <f>IFERROR(__xludf.DUMMYFUNCTION("""COMPUTED_VALUE"""),7031.73)</f>
        <v>7031.73</v>
      </c>
      <c r="G6" s="2">
        <f>IFERROR(__xludf.DUMMYFUNCTION("""COMPUTED_VALUE"""),45299.66666666667)</f>
        <v>45299.66667</v>
      </c>
      <c r="H6" s="1">
        <f>IFERROR(__xludf.DUMMYFUNCTION("""COMPUTED_VALUE"""),6948.02)</f>
        <v>6948.02</v>
      </c>
      <c r="J6" s="2">
        <f>IFERROR(__xludf.DUMMYFUNCTION("""COMPUTED_VALUE"""),45299.66666666667)</f>
        <v>45299.66667</v>
      </c>
      <c r="K6" s="1">
        <f>IFERROR(__xludf.DUMMYFUNCTION("""COMPUTED_VALUE"""),7031.25)</f>
        <v>7031.25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IFERROR(__xludf.DUMMYFUNCTION("""COMPUTED_VALUE"""),6982.41)</f>
        <v>6982.41</v>
      </c>
      <c r="D7" s="2">
        <f>IFERROR(__xludf.DUMMYFUNCTION("""COMPUTED_VALUE"""),45300.66666666667)</f>
        <v>45300.66667</v>
      </c>
      <c r="E7" s="1">
        <f>IFERROR(__xludf.DUMMYFUNCTION("""COMPUTED_VALUE"""),6992.94)</f>
        <v>6992.94</v>
      </c>
      <c r="G7" s="2">
        <f>IFERROR(__xludf.DUMMYFUNCTION("""COMPUTED_VALUE"""),45300.66666666667)</f>
        <v>45300.66667</v>
      </c>
      <c r="H7" s="1">
        <f>IFERROR(__xludf.DUMMYFUNCTION("""COMPUTED_VALUE"""),6956.85)</f>
        <v>6956.85</v>
      </c>
      <c r="J7" s="2">
        <f>IFERROR(__xludf.DUMMYFUNCTION("""COMPUTED_VALUE"""),45300.66666666667)</f>
        <v>45300.66667</v>
      </c>
      <c r="K7" s="1">
        <f>IFERROR(__xludf.DUMMYFUNCTION("""COMPUTED_VALUE"""),6980.57)</f>
        <v>6980.57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IFERROR(__xludf.DUMMYFUNCTION("""COMPUTED_VALUE"""),6973.26)</f>
        <v>6973.26</v>
      </c>
      <c r="D8" s="2">
        <f>IFERROR(__xludf.DUMMYFUNCTION("""COMPUTED_VALUE"""),45301.66666666667)</f>
        <v>45301.66667</v>
      </c>
      <c r="E8" s="1">
        <f>IFERROR(__xludf.DUMMYFUNCTION("""COMPUTED_VALUE"""),6991.82)</f>
        <v>6991.82</v>
      </c>
      <c r="G8" s="2">
        <f>IFERROR(__xludf.DUMMYFUNCTION("""COMPUTED_VALUE"""),45301.66666666667)</f>
        <v>45301.66667</v>
      </c>
      <c r="H8" s="1">
        <f>IFERROR(__xludf.DUMMYFUNCTION("""COMPUTED_VALUE"""),6954.42)</f>
        <v>6954.42</v>
      </c>
      <c r="J8" s="2">
        <f>IFERROR(__xludf.DUMMYFUNCTION("""COMPUTED_VALUE"""),45301.66666666667)</f>
        <v>45301.66667</v>
      </c>
      <c r="K8" s="1">
        <f>IFERROR(__xludf.DUMMYFUNCTION("""COMPUTED_VALUE"""),6974.83)</f>
        <v>6974.83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IFERROR(__xludf.DUMMYFUNCTION("""COMPUTED_VALUE"""),6969.66)</f>
        <v>6969.66</v>
      </c>
      <c r="D9" s="2">
        <f>IFERROR(__xludf.DUMMYFUNCTION("""COMPUTED_VALUE"""),45302.66666666667)</f>
        <v>45302.66667</v>
      </c>
      <c r="E9" s="1">
        <f>IFERROR(__xludf.DUMMYFUNCTION("""COMPUTED_VALUE"""),6971.5)</f>
        <v>6971.5</v>
      </c>
      <c r="G9" s="2">
        <f>IFERROR(__xludf.DUMMYFUNCTION("""COMPUTED_VALUE"""),45302.66666666667)</f>
        <v>45302.66667</v>
      </c>
      <c r="H9" s="1">
        <f>IFERROR(__xludf.DUMMYFUNCTION("""COMPUTED_VALUE"""),6896.0)</f>
        <v>6896</v>
      </c>
      <c r="J9" s="2">
        <f>IFERROR(__xludf.DUMMYFUNCTION("""COMPUTED_VALUE"""),45302.66666666667)</f>
        <v>45302.66667</v>
      </c>
      <c r="K9" s="1">
        <f>IFERROR(__xludf.DUMMYFUNCTION("""COMPUTED_VALUE"""),6937.49)</f>
        <v>6937.49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IFERROR(__xludf.DUMMYFUNCTION("""COMPUTED_VALUE"""),6977.86)</f>
        <v>6977.86</v>
      </c>
      <c r="D10" s="2">
        <f>IFERROR(__xludf.DUMMYFUNCTION("""COMPUTED_VALUE"""),45303.66666666667)</f>
        <v>45303.66667</v>
      </c>
      <c r="E10" s="1">
        <f>IFERROR(__xludf.DUMMYFUNCTION("""COMPUTED_VALUE"""),6988.39)</f>
        <v>6988.39</v>
      </c>
      <c r="G10" s="2">
        <f>IFERROR(__xludf.DUMMYFUNCTION("""COMPUTED_VALUE"""),45303.66666666667)</f>
        <v>45303.66667</v>
      </c>
      <c r="H10" s="1">
        <f>IFERROR(__xludf.DUMMYFUNCTION("""COMPUTED_VALUE"""),6921.45)</f>
        <v>6921.45</v>
      </c>
      <c r="J10" s="2">
        <f>IFERROR(__xludf.DUMMYFUNCTION("""COMPUTED_VALUE"""),45303.66666666667)</f>
        <v>45303.66667</v>
      </c>
      <c r="K10" s="1">
        <f>IFERROR(__xludf.DUMMYFUNCTION("""COMPUTED_VALUE"""),6937.1)</f>
        <v>6937.1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IFERROR(__xludf.DUMMYFUNCTION("""COMPUTED_VALUE"""),6904.91)</f>
        <v>6904.91</v>
      </c>
      <c r="D11" s="2">
        <f>IFERROR(__xludf.DUMMYFUNCTION("""COMPUTED_VALUE"""),45307.66666666667)</f>
        <v>45307.66667</v>
      </c>
      <c r="E11" s="1">
        <f>IFERROR(__xludf.DUMMYFUNCTION("""COMPUTED_VALUE"""),6905.77)</f>
        <v>6905.77</v>
      </c>
      <c r="G11" s="2">
        <f>IFERROR(__xludf.DUMMYFUNCTION("""COMPUTED_VALUE"""),45307.66666666667)</f>
        <v>45307.66667</v>
      </c>
      <c r="H11" s="1">
        <f>IFERROR(__xludf.DUMMYFUNCTION("""COMPUTED_VALUE"""),6856.37)</f>
        <v>6856.37</v>
      </c>
      <c r="J11" s="2">
        <f>IFERROR(__xludf.DUMMYFUNCTION("""COMPUTED_VALUE"""),45307.66666666667)</f>
        <v>45307.66667</v>
      </c>
      <c r="K11" s="1">
        <f>IFERROR(__xludf.DUMMYFUNCTION("""COMPUTED_VALUE"""),6874.02)</f>
        <v>6874.02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IFERROR(__xludf.DUMMYFUNCTION("""COMPUTED_VALUE"""),6814.13)</f>
        <v>6814.13</v>
      </c>
      <c r="D12" s="2">
        <f>IFERROR(__xludf.DUMMYFUNCTION("""COMPUTED_VALUE"""),45308.66666666667)</f>
        <v>45308.66667</v>
      </c>
      <c r="E12" s="1">
        <f>IFERROR(__xludf.DUMMYFUNCTION("""COMPUTED_VALUE"""),6873.81)</f>
        <v>6873.81</v>
      </c>
      <c r="G12" s="2">
        <f>IFERROR(__xludf.DUMMYFUNCTION("""COMPUTED_VALUE"""),45308.66666666667)</f>
        <v>45308.66667</v>
      </c>
      <c r="H12" s="1">
        <f>IFERROR(__xludf.DUMMYFUNCTION("""COMPUTED_VALUE"""),6786.93)</f>
        <v>6786.93</v>
      </c>
      <c r="J12" s="2">
        <f>IFERROR(__xludf.DUMMYFUNCTION("""COMPUTED_VALUE"""),45308.66666666667)</f>
        <v>45308.66667</v>
      </c>
      <c r="K12" s="1">
        <f>IFERROR(__xludf.DUMMYFUNCTION("""COMPUTED_VALUE"""),6812.02)</f>
        <v>6812.02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IFERROR(__xludf.DUMMYFUNCTION("""COMPUTED_VALUE"""),6820.82)</f>
        <v>6820.82</v>
      </c>
      <c r="D13" s="2">
        <f>IFERROR(__xludf.DUMMYFUNCTION("""COMPUTED_VALUE"""),45309.66666666667)</f>
        <v>45309.66667</v>
      </c>
      <c r="E13" s="1">
        <f>IFERROR(__xludf.DUMMYFUNCTION("""COMPUTED_VALUE"""),6831.76)</f>
        <v>6831.76</v>
      </c>
      <c r="G13" s="2">
        <f>IFERROR(__xludf.DUMMYFUNCTION("""COMPUTED_VALUE"""),45309.66666666667)</f>
        <v>45309.66667</v>
      </c>
      <c r="H13" s="1">
        <f>IFERROR(__xludf.DUMMYFUNCTION("""COMPUTED_VALUE"""),6766.51)</f>
        <v>6766.51</v>
      </c>
      <c r="J13" s="2">
        <f>IFERROR(__xludf.DUMMYFUNCTION("""COMPUTED_VALUE"""),45309.66666666667)</f>
        <v>45309.66667</v>
      </c>
      <c r="K13" s="1">
        <f>IFERROR(__xludf.DUMMYFUNCTION("""COMPUTED_VALUE"""),6823.48)</f>
        <v>6823.48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IFERROR(__xludf.DUMMYFUNCTION("""COMPUTED_VALUE"""),6847.4)</f>
        <v>6847.4</v>
      </c>
      <c r="D14" s="2">
        <f>IFERROR(__xludf.DUMMYFUNCTION("""COMPUTED_VALUE"""),45310.66666666667)</f>
        <v>45310.66667</v>
      </c>
      <c r="E14" s="1">
        <f>IFERROR(__xludf.DUMMYFUNCTION("""COMPUTED_VALUE"""),6890.19)</f>
        <v>6890.19</v>
      </c>
      <c r="G14" s="2">
        <f>IFERROR(__xludf.DUMMYFUNCTION("""COMPUTED_VALUE"""),45310.66666666667)</f>
        <v>45310.66667</v>
      </c>
      <c r="H14" s="1">
        <f>IFERROR(__xludf.DUMMYFUNCTION("""COMPUTED_VALUE"""),6799.5)</f>
        <v>6799.5</v>
      </c>
      <c r="J14" s="2">
        <f>IFERROR(__xludf.DUMMYFUNCTION("""COMPUTED_VALUE"""),45310.66666666667)</f>
        <v>45310.66667</v>
      </c>
      <c r="K14" s="1">
        <f>IFERROR(__xludf.DUMMYFUNCTION("""COMPUTED_VALUE"""),6877.93)</f>
        <v>6877.93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IFERROR(__xludf.DUMMYFUNCTION("""COMPUTED_VALUE"""),6882.36)</f>
        <v>6882.36</v>
      </c>
      <c r="D15" s="2">
        <f>IFERROR(__xludf.DUMMYFUNCTION("""COMPUTED_VALUE"""),45313.66666666667)</f>
        <v>45313.66667</v>
      </c>
      <c r="E15" s="1">
        <f>IFERROR(__xludf.DUMMYFUNCTION("""COMPUTED_VALUE"""),6920.61)</f>
        <v>6920.61</v>
      </c>
      <c r="G15" s="2">
        <f>IFERROR(__xludf.DUMMYFUNCTION("""COMPUTED_VALUE"""),45313.66666666667)</f>
        <v>45313.66667</v>
      </c>
      <c r="H15" s="1">
        <f>IFERROR(__xludf.DUMMYFUNCTION("""COMPUTED_VALUE"""),6870.5)</f>
        <v>6870.5</v>
      </c>
      <c r="J15" s="2">
        <f>IFERROR(__xludf.DUMMYFUNCTION("""COMPUTED_VALUE"""),45313.66666666667)</f>
        <v>45313.66667</v>
      </c>
      <c r="K15" s="1">
        <f>IFERROR(__xludf.DUMMYFUNCTION("""COMPUTED_VALUE"""),6883.96)</f>
        <v>6883.96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IFERROR(__xludf.DUMMYFUNCTION("""COMPUTED_VALUE"""),6906.49)</f>
        <v>6906.49</v>
      </c>
      <c r="D16" s="2">
        <f>IFERROR(__xludf.DUMMYFUNCTION("""COMPUTED_VALUE"""),45314.66666666667)</f>
        <v>45314.66667</v>
      </c>
      <c r="E16" s="1">
        <f>IFERROR(__xludf.DUMMYFUNCTION("""COMPUTED_VALUE"""),6924.15)</f>
        <v>6924.15</v>
      </c>
      <c r="G16" s="2">
        <f>IFERROR(__xludf.DUMMYFUNCTION("""COMPUTED_VALUE"""),45314.66666666667)</f>
        <v>45314.66667</v>
      </c>
      <c r="H16" s="1">
        <f>IFERROR(__xludf.DUMMYFUNCTION("""COMPUTED_VALUE"""),6876.09)</f>
        <v>6876.09</v>
      </c>
      <c r="J16" s="2">
        <f>IFERROR(__xludf.DUMMYFUNCTION("""COMPUTED_VALUE"""),45314.66666666667)</f>
        <v>45314.66667</v>
      </c>
      <c r="K16" s="1">
        <f>IFERROR(__xludf.DUMMYFUNCTION("""COMPUTED_VALUE"""),6900.86)</f>
        <v>6900.86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IFERROR(__xludf.DUMMYFUNCTION("""COMPUTED_VALUE"""),6950.9)</f>
        <v>6950.9</v>
      </c>
      <c r="D17" s="2">
        <f>IFERROR(__xludf.DUMMYFUNCTION("""COMPUTED_VALUE"""),45315.66666666667)</f>
        <v>45315.66667</v>
      </c>
      <c r="E17" s="1">
        <f>IFERROR(__xludf.DUMMYFUNCTION("""COMPUTED_VALUE"""),6950.9)</f>
        <v>6950.9</v>
      </c>
      <c r="G17" s="2">
        <f>IFERROR(__xludf.DUMMYFUNCTION("""COMPUTED_VALUE"""),45315.66666666667)</f>
        <v>45315.66667</v>
      </c>
      <c r="H17" s="1">
        <f>IFERROR(__xludf.DUMMYFUNCTION("""COMPUTED_VALUE"""),6868.02)</f>
        <v>6868.02</v>
      </c>
      <c r="J17" s="2">
        <f>IFERROR(__xludf.DUMMYFUNCTION("""COMPUTED_VALUE"""),45315.66666666667)</f>
        <v>45315.66667</v>
      </c>
      <c r="K17" s="1">
        <f>IFERROR(__xludf.DUMMYFUNCTION("""COMPUTED_VALUE"""),6871.24)</f>
        <v>6871.24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IFERROR(__xludf.DUMMYFUNCTION("""COMPUTED_VALUE"""),6928.98)</f>
        <v>6928.98</v>
      </c>
      <c r="D18" s="2">
        <f>IFERROR(__xludf.DUMMYFUNCTION("""COMPUTED_VALUE"""),45316.66666666667)</f>
        <v>45316.66667</v>
      </c>
      <c r="E18" s="1">
        <f>IFERROR(__xludf.DUMMYFUNCTION("""COMPUTED_VALUE"""),6951.87)</f>
        <v>6951.87</v>
      </c>
      <c r="G18" s="2">
        <f>IFERROR(__xludf.DUMMYFUNCTION("""COMPUTED_VALUE"""),45316.66666666667)</f>
        <v>45316.66667</v>
      </c>
      <c r="H18" s="1">
        <f>IFERROR(__xludf.DUMMYFUNCTION("""COMPUTED_VALUE"""),6896.01)</f>
        <v>6896.01</v>
      </c>
      <c r="J18" s="2">
        <f>IFERROR(__xludf.DUMMYFUNCTION("""COMPUTED_VALUE"""),45316.66666666667)</f>
        <v>45316.66667</v>
      </c>
      <c r="K18" s="1">
        <f>IFERROR(__xludf.DUMMYFUNCTION("""COMPUTED_VALUE"""),6951.72)</f>
        <v>6951.72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IFERROR(__xludf.DUMMYFUNCTION("""COMPUTED_VALUE"""),6967.21)</f>
        <v>6967.21</v>
      </c>
      <c r="D19" s="2">
        <f>IFERROR(__xludf.DUMMYFUNCTION("""COMPUTED_VALUE"""),45317.66666666667)</f>
        <v>45317.66667</v>
      </c>
      <c r="E19" s="1">
        <f>IFERROR(__xludf.DUMMYFUNCTION("""COMPUTED_VALUE"""),6986.18)</f>
        <v>6986.18</v>
      </c>
      <c r="G19" s="2">
        <f>IFERROR(__xludf.DUMMYFUNCTION("""COMPUTED_VALUE"""),45317.66666666667)</f>
        <v>45317.66667</v>
      </c>
      <c r="H19" s="1">
        <f>IFERROR(__xludf.DUMMYFUNCTION("""COMPUTED_VALUE"""),6950.33)</f>
        <v>6950.33</v>
      </c>
      <c r="J19" s="2">
        <f>IFERROR(__xludf.DUMMYFUNCTION("""COMPUTED_VALUE"""),45317.66666666667)</f>
        <v>45317.66667</v>
      </c>
      <c r="K19" s="1">
        <f>IFERROR(__xludf.DUMMYFUNCTION("""COMPUTED_VALUE"""),6966.62)</f>
        <v>6966.62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IFERROR(__xludf.DUMMYFUNCTION("""COMPUTED_VALUE"""),6959.22)</f>
        <v>6959.22</v>
      </c>
      <c r="D20" s="2">
        <f>IFERROR(__xludf.DUMMYFUNCTION("""COMPUTED_VALUE"""),45320.66666666667)</f>
        <v>45320.66667</v>
      </c>
      <c r="E20" s="1">
        <f>IFERROR(__xludf.DUMMYFUNCTION("""COMPUTED_VALUE"""),7000.91)</f>
        <v>7000.91</v>
      </c>
      <c r="G20" s="2">
        <f>IFERROR(__xludf.DUMMYFUNCTION("""COMPUTED_VALUE"""),45320.66666666667)</f>
        <v>45320.66667</v>
      </c>
      <c r="H20" s="1">
        <f>IFERROR(__xludf.DUMMYFUNCTION("""COMPUTED_VALUE"""),6943.01)</f>
        <v>6943.01</v>
      </c>
      <c r="J20" s="2">
        <f>IFERROR(__xludf.DUMMYFUNCTION("""COMPUTED_VALUE"""),45320.66666666667)</f>
        <v>45320.66667</v>
      </c>
      <c r="K20" s="1">
        <f>IFERROR(__xludf.DUMMYFUNCTION("""COMPUTED_VALUE"""),6996.88)</f>
        <v>6996.88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IFERROR(__xludf.DUMMYFUNCTION("""COMPUTED_VALUE"""),6976.1)</f>
        <v>6976.1</v>
      </c>
      <c r="D21" s="2">
        <f>IFERROR(__xludf.DUMMYFUNCTION("""COMPUTED_VALUE"""),45321.66666666667)</f>
        <v>45321.66667</v>
      </c>
      <c r="E21" s="1">
        <f>IFERROR(__xludf.DUMMYFUNCTION("""COMPUTED_VALUE"""),7025.11)</f>
        <v>7025.11</v>
      </c>
      <c r="G21" s="2">
        <f>IFERROR(__xludf.DUMMYFUNCTION("""COMPUTED_VALUE"""),45321.66666666667)</f>
        <v>45321.66667</v>
      </c>
      <c r="H21" s="1">
        <f>IFERROR(__xludf.DUMMYFUNCTION("""COMPUTED_VALUE"""),6969.04)</f>
        <v>6969.04</v>
      </c>
      <c r="J21" s="2">
        <f>IFERROR(__xludf.DUMMYFUNCTION("""COMPUTED_VALUE"""),45321.66666666667)</f>
        <v>45321.66667</v>
      </c>
      <c r="K21" s="1">
        <f>IFERROR(__xludf.DUMMYFUNCTION("""COMPUTED_VALUE"""),7013.79)</f>
        <v>7013.79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IFERROR(__xludf.DUMMYFUNCTION("""COMPUTED_VALUE"""),7015.06)</f>
        <v>7015.06</v>
      </c>
      <c r="D22" s="2">
        <f>IFERROR(__xludf.DUMMYFUNCTION("""COMPUTED_VALUE"""),45322.66666666667)</f>
        <v>45322.66667</v>
      </c>
      <c r="E22" s="1">
        <f>IFERROR(__xludf.DUMMYFUNCTION("""COMPUTED_VALUE"""),7030.96)</f>
        <v>7030.96</v>
      </c>
      <c r="G22" s="2">
        <f>IFERROR(__xludf.DUMMYFUNCTION("""COMPUTED_VALUE"""),45322.66666666667)</f>
        <v>45322.66667</v>
      </c>
      <c r="H22" s="1">
        <f>IFERROR(__xludf.DUMMYFUNCTION("""COMPUTED_VALUE"""),6929.55)</f>
        <v>6929.55</v>
      </c>
      <c r="J22" s="2">
        <f>IFERROR(__xludf.DUMMYFUNCTION("""COMPUTED_VALUE"""),45322.66666666667)</f>
        <v>45322.66667</v>
      </c>
      <c r="K22" s="1">
        <f>IFERROR(__xludf.DUMMYFUNCTION("""COMPUTED_VALUE"""),6932.57)</f>
        <v>6932.57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IFERROR(__xludf.DUMMYFUNCTION("""COMPUTED_VALUE"""),6947.37)</f>
        <v>6947.37</v>
      </c>
      <c r="D23" s="2">
        <f>IFERROR(__xludf.DUMMYFUNCTION("""COMPUTED_VALUE"""),45323.66666666667)</f>
        <v>45323.66667</v>
      </c>
      <c r="E23" s="1">
        <f>IFERROR(__xludf.DUMMYFUNCTION("""COMPUTED_VALUE"""),6998.89)</f>
        <v>6998.89</v>
      </c>
      <c r="G23" s="2">
        <f>IFERROR(__xludf.DUMMYFUNCTION("""COMPUTED_VALUE"""),45323.66666666667)</f>
        <v>45323.66667</v>
      </c>
      <c r="H23" s="1">
        <f>IFERROR(__xludf.DUMMYFUNCTION("""COMPUTED_VALUE"""),6894.02)</f>
        <v>6894.02</v>
      </c>
      <c r="J23" s="2">
        <f>IFERROR(__xludf.DUMMYFUNCTION("""COMPUTED_VALUE"""),45323.66666666667)</f>
        <v>45323.66667</v>
      </c>
      <c r="K23" s="1">
        <f>IFERROR(__xludf.DUMMYFUNCTION("""COMPUTED_VALUE"""),6998.86)</f>
        <v>6998.86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IFERROR(__xludf.DUMMYFUNCTION("""COMPUTED_VALUE"""),6969.31)</f>
        <v>6969.31</v>
      </c>
      <c r="D24" s="2">
        <f>IFERROR(__xludf.DUMMYFUNCTION("""COMPUTED_VALUE"""),45324.66666666667)</f>
        <v>45324.66667</v>
      </c>
      <c r="E24" s="1">
        <f>IFERROR(__xludf.DUMMYFUNCTION("""COMPUTED_VALUE"""),7016.87)</f>
        <v>7016.87</v>
      </c>
      <c r="G24" s="2">
        <f>IFERROR(__xludf.DUMMYFUNCTION("""COMPUTED_VALUE"""),45324.66666666667)</f>
        <v>45324.66667</v>
      </c>
      <c r="H24" s="1">
        <f>IFERROR(__xludf.DUMMYFUNCTION("""COMPUTED_VALUE"""),6921.17)</f>
        <v>6921.17</v>
      </c>
      <c r="J24" s="2">
        <f>IFERROR(__xludf.DUMMYFUNCTION("""COMPUTED_VALUE"""),45324.66666666667)</f>
        <v>45324.66667</v>
      </c>
      <c r="K24" s="1">
        <f>IFERROR(__xludf.DUMMYFUNCTION("""COMPUTED_VALUE"""),6983.69)</f>
        <v>6983.69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IFERROR(__xludf.DUMMYFUNCTION("""COMPUTED_VALUE"""),6934.11)</f>
        <v>6934.11</v>
      </c>
      <c r="D25" s="2">
        <f>IFERROR(__xludf.DUMMYFUNCTION("""COMPUTED_VALUE"""),45327.66666666667)</f>
        <v>45327.66667</v>
      </c>
      <c r="E25" s="1">
        <f>IFERROR(__xludf.DUMMYFUNCTION("""COMPUTED_VALUE"""),6941.8)</f>
        <v>6941.8</v>
      </c>
      <c r="G25" s="2">
        <f>IFERROR(__xludf.DUMMYFUNCTION("""COMPUTED_VALUE"""),45327.66666666667)</f>
        <v>45327.66667</v>
      </c>
      <c r="H25" s="1">
        <f>IFERROR(__xludf.DUMMYFUNCTION("""COMPUTED_VALUE"""),6882.63)</f>
        <v>6882.63</v>
      </c>
      <c r="J25" s="2">
        <f>IFERROR(__xludf.DUMMYFUNCTION("""COMPUTED_VALUE"""),45327.66666666667)</f>
        <v>45327.66667</v>
      </c>
      <c r="K25" s="1">
        <f>IFERROR(__xludf.DUMMYFUNCTION("""COMPUTED_VALUE"""),6907.2)</f>
        <v>6907.2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IFERROR(__xludf.DUMMYFUNCTION("""COMPUTED_VALUE"""),6915.14)</f>
        <v>6915.14</v>
      </c>
      <c r="D26" s="2">
        <f>IFERROR(__xludf.DUMMYFUNCTION("""COMPUTED_VALUE"""),45328.66666666667)</f>
        <v>45328.66667</v>
      </c>
      <c r="E26" s="1">
        <f>IFERROR(__xludf.DUMMYFUNCTION("""COMPUTED_VALUE"""),6972.91)</f>
        <v>6972.91</v>
      </c>
      <c r="G26" s="2">
        <f>IFERROR(__xludf.DUMMYFUNCTION("""COMPUTED_VALUE"""),45328.66666666667)</f>
        <v>45328.66667</v>
      </c>
      <c r="H26" s="1">
        <f>IFERROR(__xludf.DUMMYFUNCTION("""COMPUTED_VALUE"""),6911.04)</f>
        <v>6911.04</v>
      </c>
      <c r="J26" s="2">
        <f>IFERROR(__xludf.DUMMYFUNCTION("""COMPUTED_VALUE"""),45328.66666666667)</f>
        <v>45328.66667</v>
      </c>
      <c r="K26" s="1">
        <f>IFERROR(__xludf.DUMMYFUNCTION("""COMPUTED_VALUE"""),6961.9)</f>
        <v>6961.9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IFERROR(__xludf.DUMMYFUNCTION("""COMPUTED_VALUE"""),6972.71)</f>
        <v>6972.71</v>
      </c>
      <c r="D27" s="2">
        <f>IFERROR(__xludf.DUMMYFUNCTION("""COMPUTED_VALUE"""),45329.66666666667)</f>
        <v>45329.66667</v>
      </c>
      <c r="E27" s="1">
        <f>IFERROR(__xludf.DUMMYFUNCTION("""COMPUTED_VALUE"""),6981.11)</f>
        <v>6981.11</v>
      </c>
      <c r="G27" s="2">
        <f>IFERROR(__xludf.DUMMYFUNCTION("""COMPUTED_VALUE"""),45329.66666666667)</f>
        <v>45329.66667</v>
      </c>
      <c r="H27" s="1">
        <f>IFERROR(__xludf.DUMMYFUNCTION("""COMPUTED_VALUE"""),6931.47)</f>
        <v>6931.47</v>
      </c>
      <c r="J27" s="2">
        <f>IFERROR(__xludf.DUMMYFUNCTION("""COMPUTED_VALUE"""),45329.66666666667)</f>
        <v>45329.66667</v>
      </c>
      <c r="K27" s="1">
        <f>IFERROR(__xludf.DUMMYFUNCTION("""COMPUTED_VALUE"""),6963.67)</f>
        <v>6963.67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IFERROR(__xludf.DUMMYFUNCTION("""COMPUTED_VALUE"""),6955.72)</f>
        <v>6955.72</v>
      </c>
      <c r="D28" s="2">
        <f>IFERROR(__xludf.DUMMYFUNCTION("""COMPUTED_VALUE"""),45330.66666666667)</f>
        <v>45330.66667</v>
      </c>
      <c r="E28" s="1">
        <f>IFERROR(__xludf.DUMMYFUNCTION("""COMPUTED_VALUE"""),6969.49)</f>
        <v>6969.49</v>
      </c>
      <c r="G28" s="2">
        <f>IFERROR(__xludf.DUMMYFUNCTION("""COMPUTED_VALUE"""),45330.66666666667)</f>
        <v>45330.66667</v>
      </c>
      <c r="H28" s="1">
        <f>IFERROR(__xludf.DUMMYFUNCTION("""COMPUTED_VALUE"""),6926.2)</f>
        <v>6926.2</v>
      </c>
      <c r="J28" s="2">
        <f>IFERROR(__xludf.DUMMYFUNCTION("""COMPUTED_VALUE"""),45330.66666666667)</f>
        <v>45330.66667</v>
      </c>
      <c r="K28" s="1">
        <f>IFERROR(__xludf.DUMMYFUNCTION("""COMPUTED_VALUE"""),6966.32)</f>
        <v>6966.32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IFERROR(__xludf.DUMMYFUNCTION("""COMPUTED_VALUE"""),6958.12)</f>
        <v>6958.12</v>
      </c>
      <c r="D29" s="2">
        <f>IFERROR(__xludf.DUMMYFUNCTION("""COMPUTED_VALUE"""),45331.66666666667)</f>
        <v>45331.66667</v>
      </c>
      <c r="E29" s="1">
        <f>IFERROR(__xludf.DUMMYFUNCTION("""COMPUTED_VALUE"""),6975.8)</f>
        <v>6975.8</v>
      </c>
      <c r="G29" s="2">
        <f>IFERROR(__xludf.DUMMYFUNCTION("""COMPUTED_VALUE"""),45331.66666666667)</f>
        <v>45331.66667</v>
      </c>
      <c r="H29" s="1">
        <f>IFERROR(__xludf.DUMMYFUNCTION("""COMPUTED_VALUE"""),6935.42)</f>
        <v>6935.42</v>
      </c>
      <c r="J29" s="2">
        <f>IFERROR(__xludf.DUMMYFUNCTION("""COMPUTED_VALUE"""),45331.66666666667)</f>
        <v>45331.66667</v>
      </c>
      <c r="K29" s="1">
        <f>IFERROR(__xludf.DUMMYFUNCTION("""COMPUTED_VALUE"""),6975.48)</f>
        <v>6975.48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IFERROR(__xludf.DUMMYFUNCTION("""COMPUTED_VALUE"""),6979.4)</f>
        <v>6979.4</v>
      </c>
      <c r="D30" s="2">
        <f>IFERROR(__xludf.DUMMYFUNCTION("""COMPUTED_VALUE"""),45334.66666666667)</f>
        <v>45334.66667</v>
      </c>
      <c r="E30" s="1">
        <f>IFERROR(__xludf.DUMMYFUNCTION("""COMPUTED_VALUE"""),7052.87)</f>
        <v>7052.87</v>
      </c>
      <c r="G30" s="2">
        <f>IFERROR(__xludf.DUMMYFUNCTION("""COMPUTED_VALUE"""),45334.66666666667)</f>
        <v>45334.66667</v>
      </c>
      <c r="H30" s="1">
        <f>IFERROR(__xludf.DUMMYFUNCTION("""COMPUTED_VALUE"""),6975.79)</f>
        <v>6975.79</v>
      </c>
      <c r="J30" s="2">
        <f>IFERROR(__xludf.DUMMYFUNCTION("""COMPUTED_VALUE"""),45334.66666666667)</f>
        <v>45334.66667</v>
      </c>
      <c r="K30" s="1">
        <f>IFERROR(__xludf.DUMMYFUNCTION("""COMPUTED_VALUE"""),7030.21)</f>
        <v>7030.21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IFERROR(__xludf.DUMMYFUNCTION("""COMPUTED_VALUE"""),6959.85)</f>
        <v>6959.85</v>
      </c>
      <c r="D31" s="2">
        <f>IFERROR(__xludf.DUMMYFUNCTION("""COMPUTED_VALUE"""),45335.66666666667)</f>
        <v>45335.66667</v>
      </c>
      <c r="E31" s="1">
        <f>IFERROR(__xludf.DUMMYFUNCTION("""COMPUTED_VALUE"""),6963.45)</f>
        <v>6963.45</v>
      </c>
      <c r="G31" s="2">
        <f>IFERROR(__xludf.DUMMYFUNCTION("""COMPUTED_VALUE"""),45335.66666666667)</f>
        <v>45335.66667</v>
      </c>
      <c r="H31" s="1">
        <f>IFERROR(__xludf.DUMMYFUNCTION("""COMPUTED_VALUE"""),6858.76)</f>
        <v>6858.76</v>
      </c>
      <c r="J31" s="2">
        <f>IFERROR(__xludf.DUMMYFUNCTION("""COMPUTED_VALUE"""),45335.66666666667)</f>
        <v>45335.66667</v>
      </c>
      <c r="K31" s="1">
        <f>IFERROR(__xludf.DUMMYFUNCTION("""COMPUTED_VALUE"""),6910.75)</f>
        <v>6910.75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IFERROR(__xludf.DUMMYFUNCTION("""COMPUTED_VALUE"""),6942.72)</f>
        <v>6942.72</v>
      </c>
      <c r="D32" s="2">
        <f>IFERROR(__xludf.DUMMYFUNCTION("""COMPUTED_VALUE"""),45336.66666666667)</f>
        <v>45336.66667</v>
      </c>
      <c r="E32" s="1">
        <f>IFERROR(__xludf.DUMMYFUNCTION("""COMPUTED_VALUE"""),6972.86)</f>
        <v>6972.86</v>
      </c>
      <c r="G32" s="2">
        <f>IFERROR(__xludf.DUMMYFUNCTION("""COMPUTED_VALUE"""),45336.66666666667)</f>
        <v>45336.66667</v>
      </c>
      <c r="H32" s="1">
        <f>IFERROR(__xludf.DUMMYFUNCTION("""COMPUTED_VALUE"""),6917.94)</f>
        <v>6917.94</v>
      </c>
      <c r="J32" s="2">
        <f>IFERROR(__xludf.DUMMYFUNCTION("""COMPUTED_VALUE"""),45336.66666666667)</f>
        <v>45336.66667</v>
      </c>
      <c r="K32" s="1">
        <f>IFERROR(__xludf.DUMMYFUNCTION("""COMPUTED_VALUE"""),6965.21)</f>
        <v>6965.21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IFERROR(__xludf.DUMMYFUNCTION("""COMPUTED_VALUE"""),6987.6)</f>
        <v>6987.6</v>
      </c>
      <c r="D33" s="2">
        <f>IFERROR(__xludf.DUMMYFUNCTION("""COMPUTED_VALUE"""),45337.66666666667)</f>
        <v>45337.66667</v>
      </c>
      <c r="E33" s="1">
        <f>IFERROR(__xludf.DUMMYFUNCTION("""COMPUTED_VALUE"""),7081.07)</f>
        <v>7081.07</v>
      </c>
      <c r="G33" s="2">
        <f>IFERROR(__xludf.DUMMYFUNCTION("""COMPUTED_VALUE"""),45337.66666666667)</f>
        <v>45337.66667</v>
      </c>
      <c r="H33" s="1">
        <f>IFERROR(__xludf.DUMMYFUNCTION("""COMPUTED_VALUE"""),6987.6)</f>
        <v>6987.6</v>
      </c>
      <c r="J33" s="2">
        <f>IFERROR(__xludf.DUMMYFUNCTION("""COMPUTED_VALUE"""),45337.66666666667)</f>
        <v>45337.66667</v>
      </c>
      <c r="K33" s="1">
        <f>IFERROR(__xludf.DUMMYFUNCTION("""COMPUTED_VALUE"""),7072.3)</f>
        <v>7072.3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IFERROR(__xludf.DUMMYFUNCTION("""COMPUTED_VALUE"""),7039.08)</f>
        <v>7039.08</v>
      </c>
      <c r="D34" s="2">
        <f>IFERROR(__xludf.DUMMYFUNCTION("""COMPUTED_VALUE"""),45338.66666666667)</f>
        <v>45338.66667</v>
      </c>
      <c r="E34" s="1">
        <f>IFERROR(__xludf.DUMMYFUNCTION("""COMPUTED_VALUE"""),7077.76)</f>
        <v>7077.76</v>
      </c>
      <c r="G34" s="2">
        <f>IFERROR(__xludf.DUMMYFUNCTION("""COMPUTED_VALUE"""),45338.66666666667)</f>
        <v>45338.66667</v>
      </c>
      <c r="H34" s="1">
        <f>IFERROR(__xludf.DUMMYFUNCTION("""COMPUTED_VALUE"""),7025.15)</f>
        <v>7025.15</v>
      </c>
      <c r="J34" s="2">
        <f>IFERROR(__xludf.DUMMYFUNCTION("""COMPUTED_VALUE"""),45338.66666666667)</f>
        <v>45338.66667</v>
      </c>
      <c r="K34" s="1">
        <f>IFERROR(__xludf.DUMMYFUNCTION("""COMPUTED_VALUE"""),7041.01)</f>
        <v>7041.01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IFERROR(__xludf.DUMMYFUNCTION("""COMPUTED_VALUE"""),7007.74)</f>
        <v>7007.74</v>
      </c>
      <c r="D35" s="2">
        <f>IFERROR(__xludf.DUMMYFUNCTION("""COMPUTED_VALUE"""),45342.66666666667)</f>
        <v>45342.66667</v>
      </c>
      <c r="E35" s="1">
        <f>IFERROR(__xludf.DUMMYFUNCTION("""COMPUTED_VALUE"""),7044.0)</f>
        <v>7044</v>
      </c>
      <c r="G35" s="2">
        <f>IFERROR(__xludf.DUMMYFUNCTION("""COMPUTED_VALUE"""),45342.66666666667)</f>
        <v>45342.66667</v>
      </c>
      <c r="H35" s="1">
        <f>IFERROR(__xludf.DUMMYFUNCTION("""COMPUTED_VALUE"""),6991.61)</f>
        <v>6991.61</v>
      </c>
      <c r="J35" s="2">
        <f>IFERROR(__xludf.DUMMYFUNCTION("""COMPUTED_VALUE"""),45342.66666666667)</f>
        <v>45342.66667</v>
      </c>
      <c r="K35" s="1">
        <f>IFERROR(__xludf.DUMMYFUNCTION("""COMPUTED_VALUE"""),7013.45)</f>
        <v>7013.45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IFERROR(__xludf.DUMMYFUNCTION("""COMPUTED_VALUE"""),7019.54)</f>
        <v>7019.54</v>
      </c>
      <c r="D36" s="2">
        <f>IFERROR(__xludf.DUMMYFUNCTION("""COMPUTED_VALUE"""),45343.66666666667)</f>
        <v>45343.66667</v>
      </c>
      <c r="E36" s="1">
        <f>IFERROR(__xludf.DUMMYFUNCTION("""COMPUTED_VALUE"""),7062.06)</f>
        <v>7062.06</v>
      </c>
      <c r="G36" s="2">
        <f>IFERROR(__xludf.DUMMYFUNCTION("""COMPUTED_VALUE"""),45343.66666666667)</f>
        <v>45343.66667</v>
      </c>
      <c r="H36" s="1">
        <f>IFERROR(__xludf.DUMMYFUNCTION("""COMPUTED_VALUE"""),6996.91)</f>
        <v>6996.91</v>
      </c>
      <c r="J36" s="2">
        <f>IFERROR(__xludf.DUMMYFUNCTION("""COMPUTED_VALUE"""),45343.66666666667)</f>
        <v>45343.66667</v>
      </c>
      <c r="K36" s="1">
        <f>IFERROR(__xludf.DUMMYFUNCTION("""COMPUTED_VALUE"""),7059.9)</f>
        <v>7059.9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IFERROR(__xludf.DUMMYFUNCTION("""COMPUTED_VALUE"""),7070.73)</f>
        <v>7070.73</v>
      </c>
      <c r="D37" s="2">
        <f>IFERROR(__xludf.DUMMYFUNCTION("""COMPUTED_VALUE"""),45344.66666666667)</f>
        <v>45344.66667</v>
      </c>
      <c r="E37" s="1">
        <f>IFERROR(__xludf.DUMMYFUNCTION("""COMPUTED_VALUE"""),7111.83)</f>
        <v>7111.83</v>
      </c>
      <c r="G37" s="2">
        <f>IFERROR(__xludf.DUMMYFUNCTION("""COMPUTED_VALUE"""),45344.66666666667)</f>
        <v>45344.66667</v>
      </c>
      <c r="H37" s="1">
        <f>IFERROR(__xludf.DUMMYFUNCTION("""COMPUTED_VALUE"""),7053.97)</f>
        <v>7053.97</v>
      </c>
      <c r="J37" s="2">
        <f>IFERROR(__xludf.DUMMYFUNCTION("""COMPUTED_VALUE"""),45344.66666666667)</f>
        <v>45344.66667</v>
      </c>
      <c r="K37" s="1">
        <f>IFERROR(__xludf.DUMMYFUNCTION("""COMPUTED_VALUE"""),7098.26)</f>
        <v>7098.26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IFERROR(__xludf.DUMMYFUNCTION("""COMPUTED_VALUE"""),7103.66)</f>
        <v>7103.66</v>
      </c>
      <c r="D38" s="2">
        <f>IFERROR(__xludf.DUMMYFUNCTION("""COMPUTED_VALUE"""),45345.66666666667)</f>
        <v>45345.66667</v>
      </c>
      <c r="E38" s="1">
        <f>IFERROR(__xludf.DUMMYFUNCTION("""COMPUTED_VALUE"""),7134.32)</f>
        <v>7134.32</v>
      </c>
      <c r="G38" s="2">
        <f>IFERROR(__xludf.DUMMYFUNCTION("""COMPUTED_VALUE"""),45345.66666666667)</f>
        <v>45345.66667</v>
      </c>
      <c r="H38" s="1">
        <f>IFERROR(__xludf.DUMMYFUNCTION("""COMPUTED_VALUE"""),7096.08)</f>
        <v>7096.08</v>
      </c>
      <c r="J38" s="2">
        <f>IFERROR(__xludf.DUMMYFUNCTION("""COMPUTED_VALUE"""),45345.66666666667)</f>
        <v>45345.66667</v>
      </c>
      <c r="K38" s="1">
        <f>IFERROR(__xludf.DUMMYFUNCTION("""COMPUTED_VALUE"""),7120.08)</f>
        <v>7120.08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IFERROR(__xludf.DUMMYFUNCTION("""COMPUTED_VALUE"""),7104.24)</f>
        <v>7104.24</v>
      </c>
      <c r="D39" s="2">
        <f>IFERROR(__xludf.DUMMYFUNCTION("""COMPUTED_VALUE"""),45348.66666666667)</f>
        <v>45348.66667</v>
      </c>
      <c r="E39" s="1">
        <f>IFERROR(__xludf.DUMMYFUNCTION("""COMPUTED_VALUE"""),7132.41)</f>
        <v>7132.41</v>
      </c>
      <c r="G39" s="2">
        <f>IFERROR(__xludf.DUMMYFUNCTION("""COMPUTED_VALUE"""),45348.66666666667)</f>
        <v>45348.66667</v>
      </c>
      <c r="H39" s="1">
        <f>IFERROR(__xludf.DUMMYFUNCTION("""COMPUTED_VALUE"""),7075.48)</f>
        <v>7075.48</v>
      </c>
      <c r="J39" s="2">
        <f>IFERROR(__xludf.DUMMYFUNCTION("""COMPUTED_VALUE"""),45348.66666666667)</f>
        <v>45348.66667</v>
      </c>
      <c r="K39" s="1">
        <f>IFERROR(__xludf.DUMMYFUNCTION("""COMPUTED_VALUE"""),7078.6)</f>
        <v>7078.6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IFERROR(__xludf.DUMMYFUNCTION("""COMPUTED_VALUE"""),7105.37)</f>
        <v>7105.37</v>
      </c>
      <c r="D40" s="2">
        <f>IFERROR(__xludf.DUMMYFUNCTION("""COMPUTED_VALUE"""),45349.66666666667)</f>
        <v>45349.66667</v>
      </c>
      <c r="E40" s="1">
        <f>IFERROR(__xludf.DUMMYFUNCTION("""COMPUTED_VALUE"""),7119.51)</f>
        <v>7119.51</v>
      </c>
      <c r="G40" s="2">
        <f>IFERROR(__xludf.DUMMYFUNCTION("""COMPUTED_VALUE"""),45349.66666666667)</f>
        <v>45349.66667</v>
      </c>
      <c r="H40" s="1">
        <f>IFERROR(__xludf.DUMMYFUNCTION("""COMPUTED_VALUE"""),7087.2)</f>
        <v>7087.2</v>
      </c>
      <c r="J40" s="2">
        <f>IFERROR(__xludf.DUMMYFUNCTION("""COMPUTED_VALUE"""),45349.66666666667)</f>
        <v>45349.66667</v>
      </c>
      <c r="K40" s="1">
        <f>IFERROR(__xludf.DUMMYFUNCTION("""COMPUTED_VALUE"""),7112.97)</f>
        <v>7112.97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IFERROR(__xludf.DUMMYFUNCTION("""COMPUTED_VALUE"""),7094.96)</f>
        <v>7094.96</v>
      </c>
      <c r="D41" s="2">
        <f>IFERROR(__xludf.DUMMYFUNCTION("""COMPUTED_VALUE"""),45350.66666666667)</f>
        <v>45350.66667</v>
      </c>
      <c r="E41" s="1">
        <f>IFERROR(__xludf.DUMMYFUNCTION("""COMPUTED_VALUE"""),7140.01)</f>
        <v>7140.01</v>
      </c>
      <c r="G41" s="2">
        <f>IFERROR(__xludf.DUMMYFUNCTION("""COMPUTED_VALUE"""),45350.66666666667)</f>
        <v>45350.66667</v>
      </c>
      <c r="H41" s="1">
        <f>IFERROR(__xludf.DUMMYFUNCTION("""COMPUTED_VALUE"""),7087.49)</f>
        <v>7087.49</v>
      </c>
      <c r="J41" s="2">
        <f>IFERROR(__xludf.DUMMYFUNCTION("""COMPUTED_VALUE"""),45350.66666666667)</f>
        <v>45350.66667</v>
      </c>
      <c r="K41" s="1">
        <f>IFERROR(__xludf.DUMMYFUNCTION("""COMPUTED_VALUE"""),7111.67)</f>
        <v>7111.67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IFERROR(__xludf.DUMMYFUNCTION("""COMPUTED_VALUE"""),7145.75)</f>
        <v>7145.75</v>
      </c>
      <c r="D42" s="2">
        <f>IFERROR(__xludf.DUMMYFUNCTION("""COMPUTED_VALUE"""),45351.66666666667)</f>
        <v>45351.66667</v>
      </c>
      <c r="E42" s="1">
        <f>IFERROR(__xludf.DUMMYFUNCTION("""COMPUTED_VALUE"""),7159.66)</f>
        <v>7159.66</v>
      </c>
      <c r="G42" s="2">
        <f>IFERROR(__xludf.DUMMYFUNCTION("""COMPUTED_VALUE"""),45351.66666666667)</f>
        <v>45351.66667</v>
      </c>
      <c r="H42" s="1">
        <f>IFERROR(__xludf.DUMMYFUNCTION("""COMPUTED_VALUE"""),7114.66)</f>
        <v>7114.66</v>
      </c>
      <c r="J42" s="2">
        <f>IFERROR(__xludf.DUMMYFUNCTION("""COMPUTED_VALUE"""),45351.66666666667)</f>
        <v>45351.66667</v>
      </c>
      <c r="K42" s="1">
        <f>IFERROR(__xludf.DUMMYFUNCTION("""COMPUTED_VALUE"""),7149.12)</f>
        <v>7149.12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IFERROR(__xludf.DUMMYFUNCTION("""COMPUTED_VALUE"""),7141.77)</f>
        <v>7141.77</v>
      </c>
      <c r="D43" s="2">
        <f>IFERROR(__xludf.DUMMYFUNCTION("""COMPUTED_VALUE"""),45352.66666666667)</f>
        <v>45352.66667</v>
      </c>
      <c r="E43" s="1">
        <f>IFERROR(__xludf.DUMMYFUNCTION("""COMPUTED_VALUE"""),7164.47)</f>
        <v>7164.47</v>
      </c>
      <c r="G43" s="2">
        <f>IFERROR(__xludf.DUMMYFUNCTION("""COMPUTED_VALUE"""),45352.66666666667)</f>
        <v>45352.66667</v>
      </c>
      <c r="H43" s="1">
        <f>IFERROR(__xludf.DUMMYFUNCTION("""COMPUTED_VALUE"""),7110.84)</f>
        <v>7110.84</v>
      </c>
      <c r="J43" s="2">
        <f>IFERROR(__xludf.DUMMYFUNCTION("""COMPUTED_VALUE"""),45352.66666666667)</f>
        <v>45352.66667</v>
      </c>
      <c r="K43" s="1">
        <f>IFERROR(__xludf.DUMMYFUNCTION("""COMPUTED_VALUE"""),7161.54)</f>
        <v>7161.54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IFERROR(__xludf.DUMMYFUNCTION("""COMPUTED_VALUE"""),7154.98)</f>
        <v>7154.98</v>
      </c>
      <c r="D44" s="2">
        <f>IFERROR(__xludf.DUMMYFUNCTION("""COMPUTED_VALUE"""),45355.66666666667)</f>
        <v>45355.66667</v>
      </c>
      <c r="E44" s="1">
        <f>IFERROR(__xludf.DUMMYFUNCTION("""COMPUTED_VALUE"""),7224.43)</f>
        <v>7224.43</v>
      </c>
      <c r="G44" s="2">
        <f>IFERROR(__xludf.DUMMYFUNCTION("""COMPUTED_VALUE"""),45355.66666666667)</f>
        <v>45355.66667</v>
      </c>
      <c r="H44" s="1">
        <f>IFERROR(__xludf.DUMMYFUNCTION("""COMPUTED_VALUE"""),7154.22)</f>
        <v>7154.22</v>
      </c>
      <c r="J44" s="2">
        <f>IFERROR(__xludf.DUMMYFUNCTION("""COMPUTED_VALUE"""),45355.66666666667)</f>
        <v>45355.66667</v>
      </c>
      <c r="K44" s="1">
        <f>IFERROR(__xludf.DUMMYFUNCTION("""COMPUTED_VALUE"""),7209.14)</f>
        <v>7209.14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IFERROR(__xludf.DUMMYFUNCTION("""COMPUTED_VALUE"""),7193.55)</f>
        <v>7193.55</v>
      </c>
      <c r="D45" s="2">
        <f>IFERROR(__xludf.DUMMYFUNCTION("""COMPUTED_VALUE"""),45356.66666666667)</f>
        <v>45356.66667</v>
      </c>
      <c r="E45" s="1">
        <f>IFERROR(__xludf.DUMMYFUNCTION("""COMPUTED_VALUE"""),7246.61)</f>
        <v>7246.61</v>
      </c>
      <c r="G45" s="2">
        <f>IFERROR(__xludf.DUMMYFUNCTION("""COMPUTED_VALUE"""),45356.66666666667)</f>
        <v>45356.66667</v>
      </c>
      <c r="H45" s="1">
        <f>IFERROR(__xludf.DUMMYFUNCTION("""COMPUTED_VALUE"""),7163.64)</f>
        <v>7163.64</v>
      </c>
      <c r="J45" s="2">
        <f>IFERROR(__xludf.DUMMYFUNCTION("""COMPUTED_VALUE"""),45356.66666666667)</f>
        <v>45356.66667</v>
      </c>
      <c r="K45" s="1">
        <f>IFERROR(__xludf.DUMMYFUNCTION("""COMPUTED_VALUE"""),7187.49)</f>
        <v>7187.49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IFERROR(__xludf.DUMMYFUNCTION("""COMPUTED_VALUE"""),7227.24)</f>
        <v>7227.24</v>
      </c>
      <c r="D46" s="2">
        <f>IFERROR(__xludf.DUMMYFUNCTION("""COMPUTED_VALUE"""),45357.66666666667)</f>
        <v>45357.66667</v>
      </c>
      <c r="E46" s="1">
        <f>IFERROR(__xludf.DUMMYFUNCTION("""COMPUTED_VALUE"""),7251.07)</f>
        <v>7251.07</v>
      </c>
      <c r="G46" s="2">
        <f>IFERROR(__xludf.DUMMYFUNCTION("""COMPUTED_VALUE"""),45357.66666666667)</f>
        <v>45357.66667</v>
      </c>
      <c r="H46" s="1">
        <f>IFERROR(__xludf.DUMMYFUNCTION("""COMPUTED_VALUE"""),7206.05)</f>
        <v>7206.05</v>
      </c>
      <c r="J46" s="2">
        <f>IFERROR(__xludf.DUMMYFUNCTION("""COMPUTED_VALUE"""),45357.66666666667)</f>
        <v>45357.66667</v>
      </c>
      <c r="K46" s="1">
        <f>IFERROR(__xludf.DUMMYFUNCTION("""COMPUTED_VALUE"""),7226.56)</f>
        <v>7226.56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IFERROR(__xludf.DUMMYFUNCTION("""COMPUTED_VALUE"""),7263.48)</f>
        <v>7263.48</v>
      </c>
      <c r="D47" s="2">
        <f>IFERROR(__xludf.DUMMYFUNCTION("""COMPUTED_VALUE"""),45358.66666666667)</f>
        <v>45358.66667</v>
      </c>
      <c r="E47" s="1">
        <f>IFERROR(__xludf.DUMMYFUNCTION("""COMPUTED_VALUE"""),7289.76)</f>
        <v>7289.76</v>
      </c>
      <c r="G47" s="2">
        <f>IFERROR(__xludf.DUMMYFUNCTION("""COMPUTED_VALUE"""),45358.66666666667)</f>
        <v>45358.66667</v>
      </c>
      <c r="H47" s="1">
        <f>IFERROR(__xludf.DUMMYFUNCTION("""COMPUTED_VALUE"""),7258.84)</f>
        <v>7258.84</v>
      </c>
      <c r="J47" s="2">
        <f>IFERROR(__xludf.DUMMYFUNCTION("""COMPUTED_VALUE"""),45358.66666666667)</f>
        <v>45358.66667</v>
      </c>
      <c r="K47" s="1">
        <f>IFERROR(__xludf.DUMMYFUNCTION("""COMPUTED_VALUE"""),7276.76)</f>
        <v>7276.76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IFERROR(__xludf.DUMMYFUNCTION("""COMPUTED_VALUE"""),7292.9)</f>
        <v>7292.9</v>
      </c>
      <c r="D48" s="2">
        <f>IFERROR(__xludf.DUMMYFUNCTION("""COMPUTED_VALUE"""),45359.66666666667)</f>
        <v>45359.66667</v>
      </c>
      <c r="E48" s="1">
        <f>IFERROR(__xludf.DUMMYFUNCTION("""COMPUTED_VALUE"""),7321.31)</f>
        <v>7321.31</v>
      </c>
      <c r="G48" s="2">
        <f>IFERROR(__xludf.DUMMYFUNCTION("""COMPUTED_VALUE"""),45359.66666666667)</f>
        <v>45359.66667</v>
      </c>
      <c r="H48" s="1">
        <f>IFERROR(__xludf.DUMMYFUNCTION("""COMPUTED_VALUE"""),7272.33)</f>
        <v>7272.33</v>
      </c>
      <c r="J48" s="2">
        <f>IFERROR(__xludf.DUMMYFUNCTION("""COMPUTED_VALUE"""),45359.66666666667)</f>
        <v>45359.66667</v>
      </c>
      <c r="K48" s="1">
        <f>IFERROR(__xludf.DUMMYFUNCTION("""COMPUTED_VALUE"""),7282.4)</f>
        <v>7282.4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IFERROR(__xludf.DUMMYFUNCTION("""COMPUTED_VALUE"""),7268.76)</f>
        <v>7268.76</v>
      </c>
      <c r="D49" s="2">
        <f>IFERROR(__xludf.DUMMYFUNCTION("""COMPUTED_VALUE"""),45362.66666666667)</f>
        <v>45362.66667</v>
      </c>
      <c r="E49" s="1">
        <f>IFERROR(__xludf.DUMMYFUNCTION("""COMPUTED_VALUE"""),7306.76)</f>
        <v>7306.76</v>
      </c>
      <c r="G49" s="2">
        <f>IFERROR(__xludf.DUMMYFUNCTION("""COMPUTED_VALUE"""),45362.66666666667)</f>
        <v>45362.66667</v>
      </c>
      <c r="H49" s="1">
        <f>IFERROR(__xludf.DUMMYFUNCTION("""COMPUTED_VALUE"""),7250.73)</f>
        <v>7250.73</v>
      </c>
      <c r="J49" s="2">
        <f>IFERROR(__xludf.DUMMYFUNCTION("""COMPUTED_VALUE"""),45362.66666666667)</f>
        <v>45362.66667</v>
      </c>
      <c r="K49" s="1">
        <f>IFERROR(__xludf.DUMMYFUNCTION("""COMPUTED_VALUE"""),7301.95)</f>
        <v>7301.95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IFERROR(__xludf.DUMMYFUNCTION("""COMPUTED_VALUE"""),7303.35)</f>
        <v>7303.35</v>
      </c>
      <c r="D50" s="2">
        <f>IFERROR(__xludf.DUMMYFUNCTION("""COMPUTED_VALUE"""),45363.66666666667)</f>
        <v>45363.66667</v>
      </c>
      <c r="E50" s="1">
        <f>IFERROR(__xludf.DUMMYFUNCTION("""COMPUTED_VALUE"""),7325.67)</f>
        <v>7325.67</v>
      </c>
      <c r="G50" s="2">
        <f>IFERROR(__xludf.DUMMYFUNCTION("""COMPUTED_VALUE"""),45363.66666666667)</f>
        <v>45363.66667</v>
      </c>
      <c r="H50" s="1">
        <f>IFERROR(__xludf.DUMMYFUNCTION("""COMPUTED_VALUE"""),7269.48)</f>
        <v>7269.48</v>
      </c>
      <c r="J50" s="2">
        <f>IFERROR(__xludf.DUMMYFUNCTION("""COMPUTED_VALUE"""),45363.66666666667)</f>
        <v>45363.66667</v>
      </c>
      <c r="K50" s="1">
        <f>IFERROR(__xludf.DUMMYFUNCTION("""COMPUTED_VALUE"""),7304.38)</f>
        <v>7304.38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IFERROR(__xludf.DUMMYFUNCTION("""COMPUTED_VALUE"""),7318.07)</f>
        <v>7318.07</v>
      </c>
      <c r="D51" s="2">
        <f>IFERROR(__xludf.DUMMYFUNCTION("""COMPUTED_VALUE"""),45364.66666666667)</f>
        <v>45364.66667</v>
      </c>
      <c r="E51" s="1">
        <f>IFERROR(__xludf.DUMMYFUNCTION("""COMPUTED_VALUE"""),7358.09)</f>
        <v>7358.09</v>
      </c>
      <c r="G51" s="2">
        <f>IFERROR(__xludf.DUMMYFUNCTION("""COMPUTED_VALUE"""),45364.66666666667)</f>
        <v>45364.66667</v>
      </c>
      <c r="H51" s="1">
        <f>IFERROR(__xludf.DUMMYFUNCTION("""COMPUTED_VALUE"""),7314.61)</f>
        <v>7314.61</v>
      </c>
      <c r="J51" s="2">
        <f>IFERROR(__xludf.DUMMYFUNCTION("""COMPUTED_VALUE"""),45364.66666666667)</f>
        <v>45364.66667</v>
      </c>
      <c r="K51" s="1">
        <f>IFERROR(__xludf.DUMMYFUNCTION("""COMPUTED_VALUE"""),7331.76)</f>
        <v>7331.76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IFERROR(__xludf.DUMMYFUNCTION("""COMPUTED_VALUE"""),7316.64)</f>
        <v>7316.64</v>
      </c>
      <c r="D52" s="2">
        <f>IFERROR(__xludf.DUMMYFUNCTION("""COMPUTED_VALUE"""),45365.66666666667)</f>
        <v>45365.66667</v>
      </c>
      <c r="E52" s="1">
        <f>IFERROR(__xludf.DUMMYFUNCTION("""COMPUTED_VALUE"""),7331.39)</f>
        <v>7331.39</v>
      </c>
      <c r="G52" s="2">
        <f>IFERROR(__xludf.DUMMYFUNCTION("""COMPUTED_VALUE"""),45365.66666666667)</f>
        <v>45365.66667</v>
      </c>
      <c r="H52" s="1">
        <f>IFERROR(__xludf.DUMMYFUNCTION("""COMPUTED_VALUE"""),7222.21)</f>
        <v>7222.21</v>
      </c>
      <c r="J52" s="2">
        <f>IFERROR(__xludf.DUMMYFUNCTION("""COMPUTED_VALUE"""),45365.66666666667)</f>
        <v>45365.66667</v>
      </c>
      <c r="K52" s="1">
        <f>IFERROR(__xludf.DUMMYFUNCTION("""COMPUTED_VALUE"""),7265.52)</f>
        <v>7265.52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IFERROR(__xludf.DUMMYFUNCTION("""COMPUTED_VALUE"""),7228.19)</f>
        <v>7228.19</v>
      </c>
      <c r="D53" s="2">
        <f>IFERROR(__xludf.DUMMYFUNCTION("""COMPUTED_VALUE"""),45366.66666666667)</f>
        <v>45366.66667</v>
      </c>
      <c r="E53" s="1">
        <f>IFERROR(__xludf.DUMMYFUNCTION("""COMPUTED_VALUE"""),7305.44)</f>
        <v>7305.44</v>
      </c>
      <c r="G53" s="2">
        <f>IFERROR(__xludf.DUMMYFUNCTION("""COMPUTED_VALUE"""),45366.66666666667)</f>
        <v>45366.66667</v>
      </c>
      <c r="H53" s="1">
        <f>IFERROR(__xludf.DUMMYFUNCTION("""COMPUTED_VALUE"""),7228.19)</f>
        <v>7228.19</v>
      </c>
      <c r="J53" s="2">
        <f>IFERROR(__xludf.DUMMYFUNCTION("""COMPUTED_VALUE"""),45366.66666666667)</f>
        <v>45366.66667</v>
      </c>
      <c r="K53" s="1">
        <f>IFERROR(__xludf.DUMMYFUNCTION("""COMPUTED_VALUE"""),7284.28)</f>
        <v>7284.28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IFERROR(__xludf.DUMMYFUNCTION("""COMPUTED_VALUE"""),7298.89)</f>
        <v>7298.89</v>
      </c>
      <c r="D54" s="2">
        <f>IFERROR(__xludf.DUMMYFUNCTION("""COMPUTED_VALUE"""),45369.66666666667)</f>
        <v>45369.66667</v>
      </c>
      <c r="E54" s="1">
        <f>IFERROR(__xludf.DUMMYFUNCTION("""COMPUTED_VALUE"""),7325.04)</f>
        <v>7325.04</v>
      </c>
      <c r="G54" s="2">
        <f>IFERROR(__xludf.DUMMYFUNCTION("""COMPUTED_VALUE"""),45369.66666666667)</f>
        <v>45369.66667</v>
      </c>
      <c r="H54" s="1">
        <f>IFERROR(__xludf.DUMMYFUNCTION("""COMPUTED_VALUE"""),7270.69)</f>
        <v>7270.69</v>
      </c>
      <c r="J54" s="2">
        <f>IFERROR(__xludf.DUMMYFUNCTION("""COMPUTED_VALUE"""),45369.66666666667)</f>
        <v>45369.66667</v>
      </c>
      <c r="K54" s="1">
        <f>IFERROR(__xludf.DUMMYFUNCTION("""COMPUTED_VALUE"""),7299.74)</f>
        <v>7299.74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IFERROR(__xludf.DUMMYFUNCTION("""COMPUTED_VALUE"""),7302.56)</f>
        <v>7302.56</v>
      </c>
      <c r="D55" s="2">
        <f>IFERROR(__xludf.DUMMYFUNCTION("""COMPUTED_VALUE"""),45370.66666666667)</f>
        <v>45370.66667</v>
      </c>
      <c r="E55" s="1">
        <f>IFERROR(__xludf.DUMMYFUNCTION("""COMPUTED_VALUE"""),7345.96)</f>
        <v>7345.96</v>
      </c>
      <c r="G55" s="2">
        <f>IFERROR(__xludf.DUMMYFUNCTION("""COMPUTED_VALUE"""),45370.66666666667)</f>
        <v>45370.66667</v>
      </c>
      <c r="H55" s="1">
        <f>IFERROR(__xludf.DUMMYFUNCTION("""COMPUTED_VALUE"""),7298.27)</f>
        <v>7298.27</v>
      </c>
      <c r="J55" s="2">
        <f>IFERROR(__xludf.DUMMYFUNCTION("""COMPUTED_VALUE"""),45370.66666666667)</f>
        <v>45370.66667</v>
      </c>
      <c r="K55" s="1">
        <f>IFERROR(__xludf.DUMMYFUNCTION("""COMPUTED_VALUE"""),7343.6)</f>
        <v>7343.6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IFERROR(__xludf.DUMMYFUNCTION("""COMPUTED_VALUE"""),7331.57)</f>
        <v>7331.57</v>
      </c>
      <c r="D56" s="2">
        <f>IFERROR(__xludf.DUMMYFUNCTION("""COMPUTED_VALUE"""),45371.66666666667)</f>
        <v>45371.66667</v>
      </c>
      <c r="E56" s="1">
        <f>IFERROR(__xludf.DUMMYFUNCTION("""COMPUTED_VALUE"""),7421.43)</f>
        <v>7421.43</v>
      </c>
      <c r="G56" s="2">
        <f>IFERROR(__xludf.DUMMYFUNCTION("""COMPUTED_VALUE"""),45371.66666666667)</f>
        <v>45371.66667</v>
      </c>
      <c r="H56" s="1">
        <f>IFERROR(__xludf.DUMMYFUNCTION("""COMPUTED_VALUE"""),7326.22)</f>
        <v>7326.22</v>
      </c>
      <c r="J56" s="2">
        <f>IFERROR(__xludf.DUMMYFUNCTION("""COMPUTED_VALUE"""),45371.66666666667)</f>
        <v>45371.66667</v>
      </c>
      <c r="K56" s="1">
        <f>IFERROR(__xludf.DUMMYFUNCTION("""COMPUTED_VALUE"""),7410.83)</f>
        <v>7410.83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IFERROR(__xludf.DUMMYFUNCTION("""COMPUTED_VALUE"""),7438.11)</f>
        <v>7438.11</v>
      </c>
      <c r="D57" s="2">
        <f>IFERROR(__xludf.DUMMYFUNCTION("""COMPUTED_VALUE"""),45372.66666666667)</f>
        <v>45372.66667</v>
      </c>
      <c r="E57" s="1">
        <f>IFERROR(__xludf.DUMMYFUNCTION("""COMPUTED_VALUE"""),7484.09)</f>
        <v>7484.09</v>
      </c>
      <c r="G57" s="2">
        <f>IFERROR(__xludf.DUMMYFUNCTION("""COMPUTED_VALUE"""),45372.66666666667)</f>
        <v>45372.66667</v>
      </c>
      <c r="H57" s="1">
        <f>IFERROR(__xludf.DUMMYFUNCTION("""COMPUTED_VALUE"""),7431.48)</f>
        <v>7431.48</v>
      </c>
      <c r="J57" s="2">
        <f>IFERROR(__xludf.DUMMYFUNCTION("""COMPUTED_VALUE"""),45372.66666666667)</f>
        <v>45372.66667</v>
      </c>
      <c r="K57" s="1">
        <f>IFERROR(__xludf.DUMMYFUNCTION("""COMPUTED_VALUE"""),7468.97)</f>
        <v>7468.97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IFERROR(__xludf.DUMMYFUNCTION("""COMPUTED_VALUE"""),7479.39)</f>
        <v>7479.39</v>
      </c>
      <c r="D58" s="2">
        <f>IFERROR(__xludf.DUMMYFUNCTION("""COMPUTED_VALUE"""),45373.66666666667)</f>
        <v>45373.66667</v>
      </c>
      <c r="E58" s="1">
        <f>IFERROR(__xludf.DUMMYFUNCTION("""COMPUTED_VALUE"""),7484.46)</f>
        <v>7484.46</v>
      </c>
      <c r="G58" s="2">
        <f>IFERROR(__xludf.DUMMYFUNCTION("""COMPUTED_VALUE"""),45373.66666666667)</f>
        <v>45373.66667</v>
      </c>
      <c r="H58" s="1">
        <f>IFERROR(__xludf.DUMMYFUNCTION("""COMPUTED_VALUE"""),7417.09)</f>
        <v>7417.09</v>
      </c>
      <c r="J58" s="2">
        <f>IFERROR(__xludf.DUMMYFUNCTION("""COMPUTED_VALUE"""),45373.66666666667)</f>
        <v>45373.66667</v>
      </c>
      <c r="K58" s="1">
        <f>IFERROR(__xludf.DUMMYFUNCTION("""COMPUTED_VALUE"""),7417.44)</f>
        <v>7417.44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IFERROR(__xludf.DUMMYFUNCTION("""COMPUTED_VALUE"""),7425.44)</f>
        <v>7425.44</v>
      </c>
      <c r="D59" s="2">
        <f>IFERROR(__xludf.DUMMYFUNCTION("""COMPUTED_VALUE"""),45376.66666666667)</f>
        <v>45376.66667</v>
      </c>
      <c r="E59" s="1">
        <f>IFERROR(__xludf.DUMMYFUNCTION("""COMPUTED_VALUE"""),7454.25)</f>
        <v>7454.25</v>
      </c>
      <c r="G59" s="2">
        <f>IFERROR(__xludf.DUMMYFUNCTION("""COMPUTED_VALUE"""),45376.66666666667)</f>
        <v>45376.66667</v>
      </c>
      <c r="H59" s="1">
        <f>IFERROR(__xludf.DUMMYFUNCTION("""COMPUTED_VALUE"""),7405.54)</f>
        <v>7405.54</v>
      </c>
      <c r="J59" s="2">
        <f>IFERROR(__xludf.DUMMYFUNCTION("""COMPUTED_VALUE"""),45376.66666666667)</f>
        <v>45376.66667</v>
      </c>
      <c r="K59" s="1">
        <f>IFERROR(__xludf.DUMMYFUNCTION("""COMPUTED_VALUE"""),7407.38)</f>
        <v>7407.38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IFERROR(__xludf.DUMMYFUNCTION("""COMPUTED_VALUE"""),7423.73)</f>
        <v>7423.73</v>
      </c>
      <c r="D60" s="2">
        <f>IFERROR(__xludf.DUMMYFUNCTION("""COMPUTED_VALUE"""),45377.66666666667)</f>
        <v>45377.66667</v>
      </c>
      <c r="E60" s="1">
        <f>IFERROR(__xludf.DUMMYFUNCTION("""COMPUTED_VALUE"""),7436.43)</f>
        <v>7436.43</v>
      </c>
      <c r="G60" s="2">
        <f>IFERROR(__xludf.DUMMYFUNCTION("""COMPUTED_VALUE"""),45377.66666666667)</f>
        <v>45377.66667</v>
      </c>
      <c r="H60" s="1">
        <f>IFERROR(__xludf.DUMMYFUNCTION("""COMPUTED_VALUE"""),7406.76)</f>
        <v>7406.76</v>
      </c>
      <c r="J60" s="2">
        <f>IFERROR(__xludf.DUMMYFUNCTION("""COMPUTED_VALUE"""),45377.66666666667)</f>
        <v>45377.66667</v>
      </c>
      <c r="K60" s="1">
        <f>IFERROR(__xludf.DUMMYFUNCTION("""COMPUTED_VALUE"""),7407.16)</f>
        <v>7407.16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IFERROR(__xludf.DUMMYFUNCTION("""COMPUTED_VALUE"""),7446.71)</f>
        <v>7446.71</v>
      </c>
      <c r="D61" s="2">
        <f>IFERROR(__xludf.DUMMYFUNCTION("""COMPUTED_VALUE"""),45378.66666666667)</f>
        <v>45378.66667</v>
      </c>
      <c r="E61" s="1">
        <f>IFERROR(__xludf.DUMMYFUNCTION("""COMPUTED_VALUE"""),7529.52)</f>
        <v>7529.52</v>
      </c>
      <c r="G61" s="2">
        <f>IFERROR(__xludf.DUMMYFUNCTION("""COMPUTED_VALUE"""),45378.66666666667)</f>
        <v>45378.66667</v>
      </c>
      <c r="H61" s="1">
        <f>IFERROR(__xludf.DUMMYFUNCTION("""COMPUTED_VALUE"""),7443.02)</f>
        <v>7443.02</v>
      </c>
      <c r="J61" s="2">
        <f>IFERROR(__xludf.DUMMYFUNCTION("""COMPUTED_VALUE"""),45378.66666666667)</f>
        <v>45378.66667</v>
      </c>
      <c r="K61" s="1">
        <f>IFERROR(__xludf.DUMMYFUNCTION("""COMPUTED_VALUE"""),7528.89)</f>
        <v>7528.89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IFERROR(__xludf.DUMMYFUNCTION("""COMPUTED_VALUE"""),7549.17)</f>
        <v>7549.17</v>
      </c>
      <c r="D62" s="2">
        <f>IFERROR(__xludf.DUMMYFUNCTION("""COMPUTED_VALUE"""),45379.66666666667)</f>
        <v>45379.66667</v>
      </c>
      <c r="E62" s="1">
        <f>IFERROR(__xludf.DUMMYFUNCTION("""COMPUTED_VALUE"""),7586.04)</f>
        <v>7586.04</v>
      </c>
      <c r="G62" s="2">
        <f>IFERROR(__xludf.DUMMYFUNCTION("""COMPUTED_VALUE"""),45379.66666666667)</f>
        <v>45379.66667</v>
      </c>
      <c r="H62" s="1">
        <f>IFERROR(__xludf.DUMMYFUNCTION("""COMPUTED_VALUE"""),7536.66)</f>
        <v>7536.66</v>
      </c>
      <c r="J62" s="2">
        <f>IFERROR(__xludf.DUMMYFUNCTION("""COMPUTED_VALUE"""),45379.66666666667)</f>
        <v>45379.66667</v>
      </c>
      <c r="K62" s="1">
        <f>IFERROR(__xludf.DUMMYFUNCTION("""COMPUTED_VALUE"""),7572.13)</f>
        <v>7572.13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IFERROR(__xludf.DUMMYFUNCTION("""COMPUTED_VALUE"""),7574.43)</f>
        <v>7574.43</v>
      </c>
      <c r="D63" s="2">
        <f>IFERROR(__xludf.DUMMYFUNCTION("""COMPUTED_VALUE"""),45383.66666666667)</f>
        <v>45383.66667</v>
      </c>
      <c r="E63" s="1">
        <f>IFERROR(__xludf.DUMMYFUNCTION("""COMPUTED_VALUE"""),7577.67)</f>
        <v>7577.67</v>
      </c>
      <c r="G63" s="2">
        <f>IFERROR(__xludf.DUMMYFUNCTION("""COMPUTED_VALUE"""),45383.66666666667)</f>
        <v>45383.66667</v>
      </c>
      <c r="H63" s="1">
        <f>IFERROR(__xludf.DUMMYFUNCTION("""COMPUTED_VALUE"""),7521.67)</f>
        <v>7521.67</v>
      </c>
      <c r="J63" s="2">
        <f>IFERROR(__xludf.DUMMYFUNCTION("""COMPUTED_VALUE"""),45383.66666666667)</f>
        <v>45383.66667</v>
      </c>
      <c r="K63" s="1">
        <f>IFERROR(__xludf.DUMMYFUNCTION("""COMPUTED_VALUE"""),7523.8)</f>
        <v>7523.8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IFERROR(__xludf.DUMMYFUNCTION("""COMPUTED_VALUE"""),7498.14)</f>
        <v>7498.14</v>
      </c>
      <c r="D64" s="2">
        <f>IFERROR(__xludf.DUMMYFUNCTION("""COMPUTED_VALUE"""),45384.66666666667)</f>
        <v>45384.66667</v>
      </c>
      <c r="E64" s="1">
        <f>IFERROR(__xludf.DUMMYFUNCTION("""COMPUTED_VALUE"""),7509.13)</f>
        <v>7509.13</v>
      </c>
      <c r="G64" s="2">
        <f>IFERROR(__xludf.DUMMYFUNCTION("""COMPUTED_VALUE"""),45384.66666666667)</f>
        <v>45384.66667</v>
      </c>
      <c r="H64" s="1">
        <f>IFERROR(__xludf.DUMMYFUNCTION("""COMPUTED_VALUE"""),7476.01)</f>
        <v>7476.01</v>
      </c>
      <c r="J64" s="2">
        <f>IFERROR(__xludf.DUMMYFUNCTION("""COMPUTED_VALUE"""),45384.66666666667)</f>
        <v>45384.66667</v>
      </c>
      <c r="K64" s="1">
        <f>IFERROR(__xludf.DUMMYFUNCTION("""COMPUTED_VALUE"""),7495.87)</f>
        <v>7495.87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IFERROR(__xludf.DUMMYFUNCTION("""COMPUTED_VALUE"""),7493.92)</f>
        <v>7493.92</v>
      </c>
      <c r="D65" s="2">
        <f>IFERROR(__xludf.DUMMYFUNCTION("""COMPUTED_VALUE"""),45385.66666666667)</f>
        <v>45385.66667</v>
      </c>
      <c r="E65" s="1">
        <f>IFERROR(__xludf.DUMMYFUNCTION("""COMPUTED_VALUE"""),7523.8)</f>
        <v>7523.8</v>
      </c>
      <c r="G65" s="2">
        <f>IFERROR(__xludf.DUMMYFUNCTION("""COMPUTED_VALUE"""),45385.66666666667)</f>
        <v>45385.66667</v>
      </c>
      <c r="H65" s="1">
        <f>IFERROR(__xludf.DUMMYFUNCTION("""COMPUTED_VALUE"""),7492.37)</f>
        <v>7492.37</v>
      </c>
      <c r="J65" s="2">
        <f>IFERROR(__xludf.DUMMYFUNCTION("""COMPUTED_VALUE"""),45385.66666666667)</f>
        <v>45385.66667</v>
      </c>
      <c r="K65" s="1">
        <f>IFERROR(__xludf.DUMMYFUNCTION("""COMPUTED_VALUE"""),7512.07)</f>
        <v>7512.07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IFERROR(__xludf.DUMMYFUNCTION("""COMPUTED_VALUE"""),7570.74)</f>
        <v>7570.74</v>
      </c>
      <c r="D66" s="2">
        <f>IFERROR(__xludf.DUMMYFUNCTION("""COMPUTED_VALUE"""),45386.66666666667)</f>
        <v>45386.66667</v>
      </c>
      <c r="E66" s="1">
        <f>IFERROR(__xludf.DUMMYFUNCTION("""COMPUTED_VALUE"""),7581.9)</f>
        <v>7581.9</v>
      </c>
      <c r="G66" s="2">
        <f>IFERROR(__xludf.DUMMYFUNCTION("""COMPUTED_VALUE"""),45386.66666666667)</f>
        <v>45386.66667</v>
      </c>
      <c r="H66" s="1">
        <f>IFERROR(__xludf.DUMMYFUNCTION("""COMPUTED_VALUE"""),7440.2)</f>
        <v>7440.2</v>
      </c>
      <c r="J66" s="2">
        <f>IFERROR(__xludf.DUMMYFUNCTION("""COMPUTED_VALUE"""),45386.66666666667)</f>
        <v>45386.66667</v>
      </c>
      <c r="K66" s="1">
        <f>IFERROR(__xludf.DUMMYFUNCTION("""COMPUTED_VALUE"""),7456.2)</f>
        <v>7456.2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IFERROR(__xludf.DUMMYFUNCTION("""COMPUTED_VALUE"""),7460.34)</f>
        <v>7460.34</v>
      </c>
      <c r="D67" s="2">
        <f>IFERROR(__xludf.DUMMYFUNCTION("""COMPUTED_VALUE"""),45387.66666666667)</f>
        <v>45387.66667</v>
      </c>
      <c r="E67" s="1">
        <f>IFERROR(__xludf.DUMMYFUNCTION("""COMPUTED_VALUE"""),7517.93)</f>
        <v>7517.93</v>
      </c>
      <c r="G67" s="2">
        <f>IFERROR(__xludf.DUMMYFUNCTION("""COMPUTED_VALUE"""),45387.66666666667)</f>
        <v>45387.66667</v>
      </c>
      <c r="H67" s="1">
        <f>IFERROR(__xludf.DUMMYFUNCTION("""COMPUTED_VALUE"""),7442.48)</f>
        <v>7442.48</v>
      </c>
      <c r="J67" s="2">
        <f>IFERROR(__xludf.DUMMYFUNCTION("""COMPUTED_VALUE"""),45387.66666666667)</f>
        <v>45387.66667</v>
      </c>
      <c r="K67" s="1">
        <f>IFERROR(__xludf.DUMMYFUNCTION("""COMPUTED_VALUE"""),7507.53)</f>
        <v>7507.53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IFERROR(__xludf.DUMMYFUNCTION("""COMPUTED_VALUE"""),7522.41)</f>
        <v>7522.41</v>
      </c>
      <c r="D68" s="2">
        <f>IFERROR(__xludf.DUMMYFUNCTION("""COMPUTED_VALUE"""),45390.66666666667)</f>
        <v>45390.66667</v>
      </c>
      <c r="E68" s="1">
        <f>IFERROR(__xludf.DUMMYFUNCTION("""COMPUTED_VALUE"""),7552.02)</f>
        <v>7552.02</v>
      </c>
      <c r="G68" s="2">
        <f>IFERROR(__xludf.DUMMYFUNCTION("""COMPUTED_VALUE"""),45390.66666666667)</f>
        <v>45390.66667</v>
      </c>
      <c r="H68" s="1">
        <f>IFERROR(__xludf.DUMMYFUNCTION("""COMPUTED_VALUE"""),7511.82)</f>
        <v>7511.82</v>
      </c>
      <c r="J68" s="2">
        <f>IFERROR(__xludf.DUMMYFUNCTION("""COMPUTED_VALUE"""),45390.66666666667)</f>
        <v>45390.66667</v>
      </c>
      <c r="K68" s="1">
        <f>IFERROR(__xludf.DUMMYFUNCTION("""COMPUTED_VALUE"""),7525.25)</f>
        <v>7525.25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IFERROR(__xludf.DUMMYFUNCTION("""COMPUTED_VALUE"""),7554.4)</f>
        <v>7554.4</v>
      </c>
      <c r="D69" s="2">
        <f>IFERROR(__xludf.DUMMYFUNCTION("""COMPUTED_VALUE"""),45391.66666666667)</f>
        <v>45391.66667</v>
      </c>
      <c r="E69" s="1">
        <f>IFERROR(__xludf.DUMMYFUNCTION("""COMPUTED_VALUE"""),7573.44)</f>
        <v>7573.44</v>
      </c>
      <c r="G69" s="2">
        <f>IFERROR(__xludf.DUMMYFUNCTION("""COMPUTED_VALUE"""),45391.66666666667)</f>
        <v>45391.66667</v>
      </c>
      <c r="H69" s="1">
        <f>IFERROR(__xludf.DUMMYFUNCTION("""COMPUTED_VALUE"""),7477.3)</f>
        <v>7477.3</v>
      </c>
      <c r="J69" s="2">
        <f>IFERROR(__xludf.DUMMYFUNCTION("""COMPUTED_VALUE"""),45391.66666666667)</f>
        <v>45391.66667</v>
      </c>
      <c r="K69" s="1">
        <f>IFERROR(__xludf.DUMMYFUNCTION("""COMPUTED_VALUE"""),7536.84)</f>
        <v>7536.84</v>
      </c>
      <c r="M69" s="2">
        <f>IFERROR(__xludf.DUMMYFUNCTION("""COMPUTED_VALUE"""),45391.66666666667)</f>
        <v>45391.66667</v>
      </c>
      <c r="N69" s="1">
        <f>IFERROR(__xludf.DUMMYFUNCTION("""COMPUTED_VALUE"""),0.0)</f>
        <v>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IFERROR(__xludf.DUMMYFUNCTION("""COMPUTED_VALUE"""),7435.35)</f>
        <v>7435.35</v>
      </c>
      <c r="D70" s="2">
        <f>IFERROR(__xludf.DUMMYFUNCTION("""COMPUTED_VALUE"""),45392.66666666667)</f>
        <v>45392.66667</v>
      </c>
      <c r="E70" s="1">
        <f>IFERROR(__xludf.DUMMYFUNCTION("""COMPUTED_VALUE"""),7473.0)</f>
        <v>7473</v>
      </c>
      <c r="G70" s="2">
        <f>IFERROR(__xludf.DUMMYFUNCTION("""COMPUTED_VALUE"""),45392.66666666667)</f>
        <v>45392.66667</v>
      </c>
      <c r="H70" s="1">
        <f>IFERROR(__xludf.DUMMYFUNCTION("""COMPUTED_VALUE"""),7391.38)</f>
        <v>7391.38</v>
      </c>
      <c r="J70" s="2">
        <f>IFERROR(__xludf.DUMMYFUNCTION("""COMPUTED_VALUE"""),45392.66666666667)</f>
        <v>45392.66667</v>
      </c>
      <c r="K70" s="1">
        <f>IFERROR(__xludf.DUMMYFUNCTION("""COMPUTED_VALUE"""),7426.61)</f>
        <v>7426.61</v>
      </c>
      <c r="M70" s="2">
        <f>IFERROR(__xludf.DUMMYFUNCTION("""COMPUTED_VALUE"""),45392.66666666667)</f>
        <v>45392.66667</v>
      </c>
      <c r="N70" s="1">
        <f>IFERROR(__xludf.DUMMYFUNCTION("""COMPUTED_VALUE"""),0.0)</f>
        <v>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IFERROR(__xludf.DUMMYFUNCTION("""COMPUTED_VALUE"""),7440.24)</f>
        <v>7440.24</v>
      </c>
      <c r="D71" s="2">
        <f>IFERROR(__xludf.DUMMYFUNCTION("""COMPUTED_VALUE"""),45393.66666666667)</f>
        <v>45393.66667</v>
      </c>
      <c r="E71" s="1">
        <f>IFERROR(__xludf.DUMMYFUNCTION("""COMPUTED_VALUE"""),7440.24)</f>
        <v>7440.24</v>
      </c>
      <c r="G71" s="2">
        <f>IFERROR(__xludf.DUMMYFUNCTION("""COMPUTED_VALUE"""),45393.66666666667)</f>
        <v>45393.66667</v>
      </c>
      <c r="H71" s="1">
        <f>IFERROR(__xludf.DUMMYFUNCTION("""COMPUTED_VALUE"""),7358.43)</f>
        <v>7358.43</v>
      </c>
      <c r="J71" s="2">
        <f>IFERROR(__xludf.DUMMYFUNCTION("""COMPUTED_VALUE"""),45393.66666666667)</f>
        <v>45393.66667</v>
      </c>
      <c r="K71" s="1">
        <f>IFERROR(__xludf.DUMMYFUNCTION("""COMPUTED_VALUE"""),7404.21)</f>
        <v>7404.21</v>
      </c>
      <c r="M71" s="2">
        <f>IFERROR(__xludf.DUMMYFUNCTION("""COMPUTED_VALUE"""),45393.66666666667)</f>
        <v>45393.66667</v>
      </c>
      <c r="N71" s="1">
        <f>IFERROR(__xludf.DUMMYFUNCTION("""COMPUTED_VALUE"""),0.0)</f>
        <v>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IFERROR(__xludf.DUMMYFUNCTION("""COMPUTED_VALUE"""),7371.79)</f>
        <v>7371.79</v>
      </c>
      <c r="D72" s="2">
        <f>IFERROR(__xludf.DUMMYFUNCTION("""COMPUTED_VALUE"""),45394.66666666667)</f>
        <v>45394.66667</v>
      </c>
      <c r="E72" s="1">
        <f>IFERROR(__xludf.DUMMYFUNCTION("""COMPUTED_VALUE"""),7394.3)</f>
        <v>7394.3</v>
      </c>
      <c r="G72" s="2">
        <f>IFERROR(__xludf.DUMMYFUNCTION("""COMPUTED_VALUE"""),45394.66666666667)</f>
        <v>45394.66667</v>
      </c>
      <c r="H72" s="1">
        <f>IFERROR(__xludf.DUMMYFUNCTION("""COMPUTED_VALUE"""),7281.53)</f>
        <v>7281.53</v>
      </c>
      <c r="J72" s="2">
        <f>IFERROR(__xludf.DUMMYFUNCTION("""COMPUTED_VALUE"""),45394.66666666667)</f>
        <v>45394.66667</v>
      </c>
      <c r="K72" s="1">
        <f>IFERROR(__xludf.DUMMYFUNCTION("""COMPUTED_VALUE"""),7304.06)</f>
        <v>7304.06</v>
      </c>
      <c r="M72" s="2">
        <f>IFERROR(__xludf.DUMMYFUNCTION("""COMPUTED_VALUE"""),45394.66666666667)</f>
        <v>45394.66667</v>
      </c>
      <c r="N72" s="1">
        <f>IFERROR(__xludf.DUMMYFUNCTION("""COMPUTED_VALUE"""),0.0)</f>
        <v>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IFERROR(__xludf.DUMMYFUNCTION("""COMPUTED_VALUE"""),7372.8)</f>
        <v>7372.8</v>
      </c>
      <c r="D73" s="2">
        <f>IFERROR(__xludf.DUMMYFUNCTION("""COMPUTED_VALUE"""),45397.66666666667)</f>
        <v>45397.66667</v>
      </c>
      <c r="E73" s="1">
        <f>IFERROR(__xludf.DUMMYFUNCTION("""COMPUTED_VALUE"""),7393.33)</f>
        <v>7393.33</v>
      </c>
      <c r="G73" s="2">
        <f>IFERROR(__xludf.DUMMYFUNCTION("""COMPUTED_VALUE"""),45397.66666666667)</f>
        <v>45397.66667</v>
      </c>
      <c r="H73" s="1">
        <f>IFERROR(__xludf.DUMMYFUNCTION("""COMPUTED_VALUE"""),7225.9)</f>
        <v>7225.9</v>
      </c>
      <c r="J73" s="2">
        <f>IFERROR(__xludf.DUMMYFUNCTION("""COMPUTED_VALUE"""),45397.66666666667)</f>
        <v>45397.66667</v>
      </c>
      <c r="K73" s="1">
        <f>IFERROR(__xludf.DUMMYFUNCTION("""COMPUTED_VALUE"""),7252.59)</f>
        <v>7252.59</v>
      </c>
      <c r="M73" s="2">
        <f>IFERROR(__xludf.DUMMYFUNCTION("""COMPUTED_VALUE"""),45397.66666666667)</f>
        <v>45397.66667</v>
      </c>
      <c r="N73" s="1">
        <f>IFERROR(__xludf.DUMMYFUNCTION("""COMPUTED_VALUE"""),0.0)</f>
        <v>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IFERROR(__xludf.DUMMYFUNCTION("""COMPUTED_VALUE"""),7238.54)</f>
        <v>7238.54</v>
      </c>
      <c r="D74" s="2">
        <f>IFERROR(__xludf.DUMMYFUNCTION("""COMPUTED_VALUE"""),45398.66666666667)</f>
        <v>45398.66667</v>
      </c>
      <c r="E74" s="1">
        <f>IFERROR(__xludf.DUMMYFUNCTION("""COMPUTED_VALUE"""),7241.04)</f>
        <v>7241.04</v>
      </c>
      <c r="G74" s="2">
        <f>IFERROR(__xludf.DUMMYFUNCTION("""COMPUTED_VALUE"""),45398.66666666667)</f>
        <v>45398.66667</v>
      </c>
      <c r="H74" s="1">
        <f>IFERROR(__xludf.DUMMYFUNCTION("""COMPUTED_VALUE"""),7169.62)</f>
        <v>7169.62</v>
      </c>
      <c r="J74" s="2">
        <f>IFERROR(__xludf.DUMMYFUNCTION("""COMPUTED_VALUE"""),45398.66666666667)</f>
        <v>45398.66667</v>
      </c>
      <c r="K74" s="1">
        <f>IFERROR(__xludf.DUMMYFUNCTION("""COMPUTED_VALUE"""),7198.69)</f>
        <v>7198.69</v>
      </c>
      <c r="M74" s="2">
        <f>IFERROR(__xludf.DUMMYFUNCTION("""COMPUTED_VALUE"""),45398.66666666667)</f>
        <v>45398.66667</v>
      </c>
      <c r="N74" s="1">
        <f>IFERROR(__xludf.DUMMYFUNCTION("""COMPUTED_VALUE"""),0.0)</f>
        <v>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IFERROR(__xludf.DUMMYFUNCTION("""COMPUTED_VALUE"""),7236.17)</f>
        <v>7236.17</v>
      </c>
      <c r="D75" s="2">
        <f>IFERROR(__xludf.DUMMYFUNCTION("""COMPUTED_VALUE"""),45399.66666666667)</f>
        <v>45399.66667</v>
      </c>
      <c r="E75" s="1">
        <f>IFERROR(__xludf.DUMMYFUNCTION("""COMPUTED_VALUE"""),7248.18)</f>
        <v>7248.18</v>
      </c>
      <c r="G75" s="2">
        <f>IFERROR(__xludf.DUMMYFUNCTION("""COMPUTED_VALUE"""),45399.66666666667)</f>
        <v>45399.66667</v>
      </c>
      <c r="H75" s="1">
        <f>IFERROR(__xludf.DUMMYFUNCTION("""COMPUTED_VALUE"""),7171.78)</f>
        <v>7171.78</v>
      </c>
      <c r="J75" s="2">
        <f>IFERROR(__xludf.DUMMYFUNCTION("""COMPUTED_VALUE"""),45399.66666666667)</f>
        <v>45399.66667</v>
      </c>
      <c r="K75" s="1">
        <f>IFERROR(__xludf.DUMMYFUNCTION("""COMPUTED_VALUE"""),7202.43)</f>
        <v>7202.43</v>
      </c>
      <c r="M75" s="2">
        <f>IFERROR(__xludf.DUMMYFUNCTION("""COMPUTED_VALUE"""),45399.66666666667)</f>
        <v>45399.66667</v>
      </c>
      <c r="N75" s="1">
        <f>IFERROR(__xludf.DUMMYFUNCTION("""COMPUTED_VALUE"""),0.0)</f>
        <v>0</v>
      </c>
    </row>
    <row r="76">
      <c r="A76" s="2">
        <f>IFERROR(__xludf.DUMMYFUNCTION("""COMPUTED_VALUE"""),45400.66666666667)</f>
        <v>45400.66667</v>
      </c>
      <c r="B76" s="1">
        <f>IFERROR(__xludf.DUMMYFUNCTION("""COMPUTED_VALUE"""),7235.02)</f>
        <v>7235.02</v>
      </c>
      <c r="D76" s="2">
        <f>IFERROR(__xludf.DUMMYFUNCTION("""COMPUTED_VALUE"""),45400.66666666667)</f>
        <v>45400.66667</v>
      </c>
      <c r="E76" s="1">
        <f>IFERROR(__xludf.DUMMYFUNCTION("""COMPUTED_VALUE"""),7256.15)</f>
        <v>7256.15</v>
      </c>
      <c r="G76" s="2">
        <f>IFERROR(__xludf.DUMMYFUNCTION("""COMPUTED_VALUE"""),45400.66666666667)</f>
        <v>45400.66667</v>
      </c>
      <c r="H76" s="1">
        <f>IFERROR(__xludf.DUMMYFUNCTION("""COMPUTED_VALUE"""),7187.17)</f>
        <v>7187.17</v>
      </c>
      <c r="J76" s="2">
        <f>IFERROR(__xludf.DUMMYFUNCTION("""COMPUTED_VALUE"""),45400.66666666667)</f>
        <v>45400.66667</v>
      </c>
      <c r="K76" s="1">
        <f>IFERROR(__xludf.DUMMYFUNCTION("""COMPUTED_VALUE"""),7211.76)</f>
        <v>7211.76</v>
      </c>
      <c r="M76" s="2">
        <f>IFERROR(__xludf.DUMMYFUNCTION("""COMPUTED_VALUE"""),45400.66666666667)</f>
        <v>45400.66667</v>
      </c>
      <c r="N76" s="1">
        <f>IFERROR(__xludf.DUMMYFUNCTION("""COMPUTED_VALUE"""),0.0)</f>
        <v>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IFERROR(__xludf.DUMMYFUNCTION("""COMPUTED_VALUE"""),7229.94)</f>
        <v>7229.94</v>
      </c>
      <c r="D77" s="2">
        <f>IFERROR(__xludf.DUMMYFUNCTION("""COMPUTED_VALUE"""),45401.66666666667)</f>
        <v>45401.66667</v>
      </c>
      <c r="E77" s="1">
        <f>IFERROR(__xludf.DUMMYFUNCTION("""COMPUTED_VALUE"""),7283.52)</f>
        <v>7283.52</v>
      </c>
      <c r="G77" s="2">
        <f>IFERROR(__xludf.DUMMYFUNCTION("""COMPUTED_VALUE"""),45401.66666666667)</f>
        <v>45401.66667</v>
      </c>
      <c r="H77" s="1">
        <f>IFERROR(__xludf.DUMMYFUNCTION("""COMPUTED_VALUE"""),7220.23)</f>
        <v>7220.23</v>
      </c>
      <c r="J77" s="2">
        <f>IFERROR(__xludf.DUMMYFUNCTION("""COMPUTED_VALUE"""),45401.66666666667)</f>
        <v>45401.66667</v>
      </c>
      <c r="K77" s="1">
        <f>IFERROR(__xludf.DUMMYFUNCTION("""COMPUTED_VALUE"""),7269.05)</f>
        <v>7269.05</v>
      </c>
      <c r="M77" s="2">
        <f>IFERROR(__xludf.DUMMYFUNCTION("""COMPUTED_VALUE"""),45401.66666666667)</f>
        <v>45401.66667</v>
      </c>
      <c r="N77" s="1">
        <f>IFERROR(__xludf.DUMMYFUNCTION("""COMPUTED_VALUE"""),0.0)</f>
        <v>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IFERROR(__xludf.DUMMYFUNCTION("""COMPUTED_VALUE"""),7286.21)</f>
        <v>7286.21</v>
      </c>
      <c r="D78" s="2">
        <f>IFERROR(__xludf.DUMMYFUNCTION("""COMPUTED_VALUE"""),45404.66666666667)</f>
        <v>45404.66667</v>
      </c>
      <c r="E78" s="1">
        <f>IFERROR(__xludf.DUMMYFUNCTION("""COMPUTED_VALUE"""),7366.88)</f>
        <v>7366.88</v>
      </c>
      <c r="G78" s="2">
        <f>IFERROR(__xludf.DUMMYFUNCTION("""COMPUTED_VALUE"""),45404.66666666667)</f>
        <v>45404.66667</v>
      </c>
      <c r="H78" s="1">
        <f>IFERROR(__xludf.DUMMYFUNCTION("""COMPUTED_VALUE"""),7248.27)</f>
        <v>7248.27</v>
      </c>
      <c r="J78" s="2">
        <f>IFERROR(__xludf.DUMMYFUNCTION("""COMPUTED_VALUE"""),45404.66666666667)</f>
        <v>45404.66667</v>
      </c>
      <c r="K78" s="1">
        <f>IFERROR(__xludf.DUMMYFUNCTION("""COMPUTED_VALUE"""),7330.44)</f>
        <v>7330.44</v>
      </c>
      <c r="M78" s="2">
        <f>IFERROR(__xludf.DUMMYFUNCTION("""COMPUTED_VALUE"""),45404.66666666667)</f>
        <v>45404.66667</v>
      </c>
      <c r="N78" s="1">
        <f>IFERROR(__xludf.DUMMYFUNCTION("""COMPUTED_VALUE"""),0.0)</f>
        <v>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IFERROR(__xludf.DUMMYFUNCTION("""COMPUTED_VALUE"""),7338.3)</f>
        <v>7338.3</v>
      </c>
      <c r="D79" s="2">
        <f>IFERROR(__xludf.DUMMYFUNCTION("""COMPUTED_VALUE"""),45405.66666666667)</f>
        <v>45405.66667</v>
      </c>
      <c r="E79" s="1">
        <f>IFERROR(__xludf.DUMMYFUNCTION("""COMPUTED_VALUE"""),7385.55)</f>
        <v>7385.55</v>
      </c>
      <c r="G79" s="2">
        <f>IFERROR(__xludf.DUMMYFUNCTION("""COMPUTED_VALUE"""),45405.66666666667)</f>
        <v>45405.66667</v>
      </c>
      <c r="H79" s="1">
        <f>IFERROR(__xludf.DUMMYFUNCTION("""COMPUTED_VALUE"""),7324.5)</f>
        <v>7324.5</v>
      </c>
      <c r="J79" s="2">
        <f>IFERROR(__xludf.DUMMYFUNCTION("""COMPUTED_VALUE"""),45405.66666666667)</f>
        <v>45405.66667</v>
      </c>
      <c r="K79" s="1">
        <f>IFERROR(__xludf.DUMMYFUNCTION("""COMPUTED_VALUE"""),7366.26)</f>
        <v>7366.26</v>
      </c>
      <c r="M79" s="2">
        <f>IFERROR(__xludf.DUMMYFUNCTION("""COMPUTED_VALUE"""),45405.66666666667)</f>
        <v>45405.66667</v>
      </c>
      <c r="N79" s="1">
        <f>IFERROR(__xludf.DUMMYFUNCTION("""COMPUTED_VALUE"""),0.0)</f>
        <v>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IFERROR(__xludf.DUMMYFUNCTION("""COMPUTED_VALUE"""),7340.77)</f>
        <v>7340.77</v>
      </c>
      <c r="D80" s="2">
        <f>IFERROR(__xludf.DUMMYFUNCTION("""COMPUTED_VALUE"""),45406.66666666667)</f>
        <v>45406.66667</v>
      </c>
      <c r="E80" s="1">
        <f>IFERROR(__xludf.DUMMYFUNCTION("""COMPUTED_VALUE"""),7387.31)</f>
        <v>7387.31</v>
      </c>
      <c r="G80" s="2">
        <f>IFERROR(__xludf.DUMMYFUNCTION("""COMPUTED_VALUE"""),45406.66666666667)</f>
        <v>45406.66667</v>
      </c>
      <c r="H80" s="1">
        <f>IFERROR(__xludf.DUMMYFUNCTION("""COMPUTED_VALUE"""),7324.9)</f>
        <v>7324.9</v>
      </c>
      <c r="J80" s="2">
        <f>IFERROR(__xludf.DUMMYFUNCTION("""COMPUTED_VALUE"""),45406.66666666667)</f>
        <v>45406.66667</v>
      </c>
      <c r="K80" s="1">
        <f>IFERROR(__xludf.DUMMYFUNCTION("""COMPUTED_VALUE"""),7379.94)</f>
        <v>7379.94</v>
      </c>
      <c r="M80" s="2">
        <f>IFERROR(__xludf.DUMMYFUNCTION("""COMPUTED_VALUE"""),45406.66666666667)</f>
        <v>45406.66667</v>
      </c>
      <c r="N80" s="1">
        <f>IFERROR(__xludf.DUMMYFUNCTION("""COMPUTED_VALUE"""),0.0)</f>
        <v>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IFERROR(__xludf.DUMMYFUNCTION("""COMPUTED_VALUE"""),7355.58)</f>
        <v>7355.58</v>
      </c>
      <c r="D81" s="2">
        <f>IFERROR(__xludf.DUMMYFUNCTION("""COMPUTED_VALUE"""),45407.66666666667)</f>
        <v>45407.66667</v>
      </c>
      <c r="E81" s="1">
        <f>IFERROR(__xludf.DUMMYFUNCTION("""COMPUTED_VALUE"""),7394.51)</f>
        <v>7394.51</v>
      </c>
      <c r="G81" s="2">
        <f>IFERROR(__xludf.DUMMYFUNCTION("""COMPUTED_VALUE"""),45407.66666666667)</f>
        <v>45407.66667</v>
      </c>
      <c r="H81" s="1">
        <f>IFERROR(__xludf.DUMMYFUNCTION("""COMPUTED_VALUE"""),7296.56)</f>
        <v>7296.56</v>
      </c>
      <c r="J81" s="2">
        <f>IFERROR(__xludf.DUMMYFUNCTION("""COMPUTED_VALUE"""),45407.66666666667)</f>
        <v>45407.66667</v>
      </c>
      <c r="K81" s="1">
        <f>IFERROR(__xludf.DUMMYFUNCTION("""COMPUTED_VALUE"""),7379.14)</f>
        <v>7379.14</v>
      </c>
      <c r="M81" s="2">
        <f>IFERROR(__xludf.DUMMYFUNCTION("""COMPUTED_VALUE"""),45407.66666666667)</f>
        <v>45407.66667</v>
      </c>
      <c r="N81" s="1">
        <f>IFERROR(__xludf.DUMMYFUNCTION("""COMPUTED_VALUE"""),0.0)</f>
        <v>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IFERROR(__xludf.DUMMYFUNCTION("""COMPUTED_VALUE"""),7378.73)</f>
        <v>7378.73</v>
      </c>
      <c r="D82" s="2">
        <f>IFERROR(__xludf.DUMMYFUNCTION("""COMPUTED_VALUE"""),45408.66666666667)</f>
        <v>45408.66667</v>
      </c>
      <c r="E82" s="1">
        <f>IFERROR(__xludf.DUMMYFUNCTION("""COMPUTED_VALUE"""),7398.24)</f>
        <v>7398.24</v>
      </c>
      <c r="G82" s="2">
        <f>IFERROR(__xludf.DUMMYFUNCTION("""COMPUTED_VALUE"""),45408.66666666667)</f>
        <v>45408.66667</v>
      </c>
      <c r="H82" s="1">
        <f>IFERROR(__xludf.DUMMYFUNCTION("""COMPUTED_VALUE"""),7362.72)</f>
        <v>7362.72</v>
      </c>
      <c r="J82" s="2">
        <f>IFERROR(__xludf.DUMMYFUNCTION("""COMPUTED_VALUE"""),45408.66666666667)</f>
        <v>45408.66667</v>
      </c>
      <c r="K82" s="1">
        <f>IFERROR(__xludf.DUMMYFUNCTION("""COMPUTED_VALUE"""),7371.86)</f>
        <v>7371.86</v>
      </c>
      <c r="M82" s="2">
        <f>IFERROR(__xludf.DUMMYFUNCTION("""COMPUTED_VALUE"""),45408.66666666667)</f>
        <v>45408.66667</v>
      </c>
      <c r="N82" s="1">
        <f>IFERROR(__xludf.DUMMYFUNCTION("""COMPUTED_VALUE"""),0.0)</f>
        <v>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IFERROR(__xludf.DUMMYFUNCTION("""COMPUTED_VALUE"""),7389.34)</f>
        <v>7389.34</v>
      </c>
      <c r="D83" s="2">
        <f>IFERROR(__xludf.DUMMYFUNCTION("""COMPUTED_VALUE"""),45411.66666666667)</f>
        <v>45411.66667</v>
      </c>
      <c r="E83" s="1">
        <f>IFERROR(__xludf.DUMMYFUNCTION("""COMPUTED_VALUE"""),7429.36)</f>
        <v>7429.36</v>
      </c>
      <c r="G83" s="2">
        <f>IFERROR(__xludf.DUMMYFUNCTION("""COMPUTED_VALUE"""),45411.66666666667)</f>
        <v>45411.66667</v>
      </c>
      <c r="H83" s="1">
        <f>IFERROR(__xludf.DUMMYFUNCTION("""COMPUTED_VALUE"""),7389.34)</f>
        <v>7389.34</v>
      </c>
      <c r="J83" s="2">
        <f>IFERROR(__xludf.DUMMYFUNCTION("""COMPUTED_VALUE"""),45411.66666666667)</f>
        <v>45411.66667</v>
      </c>
      <c r="K83" s="1">
        <f>IFERROR(__xludf.DUMMYFUNCTION("""COMPUTED_VALUE"""),7429.02)</f>
        <v>7429.02</v>
      </c>
      <c r="M83" s="2">
        <f>IFERROR(__xludf.DUMMYFUNCTION("""COMPUTED_VALUE"""),45411.66666666667)</f>
        <v>45411.66667</v>
      </c>
      <c r="N83" s="1">
        <f>IFERROR(__xludf.DUMMYFUNCTION("""COMPUTED_VALUE"""),0.0)</f>
        <v>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IFERROR(__xludf.DUMMYFUNCTION("""COMPUTED_VALUE"""),7366.83)</f>
        <v>7366.83</v>
      </c>
      <c r="D84" s="2">
        <f>IFERROR(__xludf.DUMMYFUNCTION("""COMPUTED_VALUE"""),45412.66666666667)</f>
        <v>45412.66667</v>
      </c>
      <c r="E84" s="1">
        <f>IFERROR(__xludf.DUMMYFUNCTION("""COMPUTED_VALUE"""),7393.1)</f>
        <v>7393.1</v>
      </c>
      <c r="G84" s="2">
        <f>IFERROR(__xludf.DUMMYFUNCTION("""COMPUTED_VALUE"""),45412.66666666667)</f>
        <v>45412.66667</v>
      </c>
      <c r="H84" s="1">
        <f>IFERROR(__xludf.DUMMYFUNCTION("""COMPUTED_VALUE"""),7314.8)</f>
        <v>7314.8</v>
      </c>
      <c r="J84" s="2">
        <f>IFERROR(__xludf.DUMMYFUNCTION("""COMPUTED_VALUE"""),45412.66666666667)</f>
        <v>45412.66667</v>
      </c>
      <c r="K84" s="1">
        <f>IFERROR(__xludf.DUMMYFUNCTION("""COMPUTED_VALUE"""),7316.07)</f>
        <v>7316.07</v>
      </c>
      <c r="M84" s="2">
        <f>IFERROR(__xludf.DUMMYFUNCTION("""COMPUTED_VALUE"""),45412.66666666667)</f>
        <v>45412.66667</v>
      </c>
      <c r="N84" s="1">
        <f>IFERROR(__xludf.DUMMYFUNCTION("""COMPUTED_VALUE"""),0.0)</f>
        <v>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IFERROR(__xludf.DUMMYFUNCTION("""COMPUTED_VALUE"""),7306.92)</f>
        <v>7306.92</v>
      </c>
      <c r="D85" s="2">
        <f>IFERROR(__xludf.DUMMYFUNCTION("""COMPUTED_VALUE"""),45413.66666666667)</f>
        <v>45413.66667</v>
      </c>
      <c r="E85" s="1">
        <f>IFERROR(__xludf.DUMMYFUNCTION("""COMPUTED_VALUE"""),7395.23)</f>
        <v>7395.23</v>
      </c>
      <c r="G85" s="2">
        <f>IFERROR(__xludf.DUMMYFUNCTION("""COMPUTED_VALUE"""),45413.66666666667)</f>
        <v>45413.66667</v>
      </c>
      <c r="H85" s="1">
        <f>IFERROR(__xludf.DUMMYFUNCTION("""COMPUTED_VALUE"""),7286.58)</f>
        <v>7286.58</v>
      </c>
      <c r="J85" s="2">
        <f>IFERROR(__xludf.DUMMYFUNCTION("""COMPUTED_VALUE"""),45413.66666666667)</f>
        <v>45413.66667</v>
      </c>
      <c r="K85" s="1">
        <f>IFERROR(__xludf.DUMMYFUNCTION("""COMPUTED_VALUE"""),7307.94)</f>
        <v>7307.94</v>
      </c>
      <c r="M85" s="2">
        <f>IFERROR(__xludf.DUMMYFUNCTION("""COMPUTED_VALUE"""),45413.66666666667)</f>
        <v>45413.66667</v>
      </c>
      <c r="N85" s="1">
        <f>IFERROR(__xludf.DUMMYFUNCTION("""COMPUTED_VALUE"""),0.0)</f>
        <v>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IFERROR(__xludf.DUMMYFUNCTION("""COMPUTED_VALUE"""),7347.57)</f>
        <v>7347.57</v>
      </c>
      <c r="D86" s="2">
        <f>IFERROR(__xludf.DUMMYFUNCTION("""COMPUTED_VALUE"""),45414.66666666667)</f>
        <v>45414.66667</v>
      </c>
      <c r="E86" s="1">
        <f>IFERROR(__xludf.DUMMYFUNCTION("""COMPUTED_VALUE"""),7368.81)</f>
        <v>7368.81</v>
      </c>
      <c r="G86" s="2">
        <f>IFERROR(__xludf.DUMMYFUNCTION("""COMPUTED_VALUE"""),45414.66666666667)</f>
        <v>45414.66667</v>
      </c>
      <c r="H86" s="1">
        <f>IFERROR(__xludf.DUMMYFUNCTION("""COMPUTED_VALUE"""),7291.47)</f>
        <v>7291.47</v>
      </c>
      <c r="J86" s="2">
        <f>IFERROR(__xludf.DUMMYFUNCTION("""COMPUTED_VALUE"""),45414.66666666667)</f>
        <v>45414.66667</v>
      </c>
      <c r="K86" s="1">
        <f>IFERROR(__xludf.DUMMYFUNCTION("""COMPUTED_VALUE"""),7351.1)</f>
        <v>7351.1</v>
      </c>
      <c r="M86" s="2">
        <f>IFERROR(__xludf.DUMMYFUNCTION("""COMPUTED_VALUE"""),45414.66666666667)</f>
        <v>45414.66667</v>
      </c>
      <c r="N86" s="1">
        <f>IFERROR(__xludf.DUMMYFUNCTION("""COMPUTED_VALUE"""),0.0)</f>
        <v>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IFERROR(__xludf.DUMMYFUNCTION("""COMPUTED_VALUE"""),7402.94)</f>
        <v>7402.94</v>
      </c>
      <c r="D87" s="2">
        <f>IFERROR(__xludf.DUMMYFUNCTION("""COMPUTED_VALUE"""),45415.66666666667)</f>
        <v>45415.66667</v>
      </c>
      <c r="E87" s="1">
        <f>IFERROR(__xludf.DUMMYFUNCTION("""COMPUTED_VALUE"""),7415.91)</f>
        <v>7415.91</v>
      </c>
      <c r="G87" s="2">
        <f>IFERROR(__xludf.DUMMYFUNCTION("""COMPUTED_VALUE"""),45415.66666666667)</f>
        <v>45415.66667</v>
      </c>
      <c r="H87" s="1">
        <f>IFERROR(__xludf.DUMMYFUNCTION("""COMPUTED_VALUE"""),7346.26)</f>
        <v>7346.26</v>
      </c>
      <c r="J87" s="2">
        <f>IFERROR(__xludf.DUMMYFUNCTION("""COMPUTED_VALUE"""),45415.66666666667)</f>
        <v>45415.66667</v>
      </c>
      <c r="K87" s="1">
        <f>IFERROR(__xludf.DUMMYFUNCTION("""COMPUTED_VALUE"""),7383.15)</f>
        <v>7383.15</v>
      </c>
      <c r="M87" s="2">
        <f>IFERROR(__xludf.DUMMYFUNCTION("""COMPUTED_VALUE"""),45415.66666666667)</f>
        <v>45415.66667</v>
      </c>
      <c r="N87" s="1">
        <f>IFERROR(__xludf.DUMMYFUNCTION("""COMPUTED_VALUE"""),0.0)</f>
        <v>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IFERROR(__xludf.DUMMYFUNCTION("""COMPUTED_VALUE"""),7426.62)</f>
        <v>7426.62</v>
      </c>
      <c r="D88" s="2">
        <f>IFERROR(__xludf.DUMMYFUNCTION("""COMPUTED_VALUE"""),45418.66666666667)</f>
        <v>45418.66667</v>
      </c>
      <c r="E88" s="1">
        <f>IFERROR(__xludf.DUMMYFUNCTION("""COMPUTED_VALUE"""),7437.79)</f>
        <v>7437.79</v>
      </c>
      <c r="G88" s="2">
        <f>IFERROR(__xludf.DUMMYFUNCTION("""COMPUTED_VALUE"""),45418.66666666667)</f>
        <v>45418.66667</v>
      </c>
      <c r="H88" s="1">
        <f>IFERROR(__xludf.DUMMYFUNCTION("""COMPUTED_VALUE"""),7398.4)</f>
        <v>7398.4</v>
      </c>
      <c r="J88" s="2">
        <f>IFERROR(__xludf.DUMMYFUNCTION("""COMPUTED_VALUE"""),45418.66666666667)</f>
        <v>45418.66667</v>
      </c>
      <c r="K88" s="1">
        <f>IFERROR(__xludf.DUMMYFUNCTION("""COMPUTED_VALUE"""),7437.72)</f>
        <v>7437.72</v>
      </c>
      <c r="M88" s="2">
        <f>IFERROR(__xludf.DUMMYFUNCTION("""COMPUTED_VALUE"""),45418.66666666667)</f>
        <v>45418.66667</v>
      </c>
      <c r="N88" s="1">
        <f>IFERROR(__xludf.DUMMYFUNCTION("""COMPUTED_VALUE"""),0.0)</f>
        <v>0</v>
      </c>
    </row>
    <row r="89">
      <c r="A89" s="2">
        <f>IFERROR(__xludf.DUMMYFUNCTION("""COMPUTED_VALUE"""),45419.66666666667)</f>
        <v>45419.66667</v>
      </c>
      <c r="B89" s="1">
        <f>IFERROR(__xludf.DUMMYFUNCTION("""COMPUTED_VALUE"""),7465.59)</f>
        <v>7465.59</v>
      </c>
      <c r="D89" s="2">
        <f>IFERROR(__xludf.DUMMYFUNCTION("""COMPUTED_VALUE"""),45419.66666666667)</f>
        <v>45419.66667</v>
      </c>
      <c r="E89" s="1">
        <f>IFERROR(__xludf.DUMMYFUNCTION("""COMPUTED_VALUE"""),7490.57)</f>
        <v>7490.57</v>
      </c>
      <c r="G89" s="2">
        <f>IFERROR(__xludf.DUMMYFUNCTION("""COMPUTED_VALUE"""),45419.66666666667)</f>
        <v>45419.66667</v>
      </c>
      <c r="H89" s="1">
        <f>IFERROR(__xludf.DUMMYFUNCTION("""COMPUTED_VALUE"""),7465.59)</f>
        <v>7465.59</v>
      </c>
      <c r="J89" s="2">
        <f>IFERROR(__xludf.DUMMYFUNCTION("""COMPUTED_VALUE"""),45419.66666666667)</f>
        <v>45419.66667</v>
      </c>
      <c r="K89" s="1">
        <f>IFERROR(__xludf.DUMMYFUNCTION("""COMPUTED_VALUE"""),7478.21)</f>
        <v>7478.21</v>
      </c>
      <c r="M89" s="2">
        <f>IFERROR(__xludf.DUMMYFUNCTION("""COMPUTED_VALUE"""),45419.66666666667)</f>
        <v>45419.66667</v>
      </c>
      <c r="N89" s="1">
        <f>IFERROR(__xludf.DUMMYFUNCTION("""COMPUTED_VALUE"""),0.0)</f>
        <v>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IFERROR(__xludf.DUMMYFUNCTION("""COMPUTED_VALUE"""),7451.42)</f>
        <v>7451.42</v>
      </c>
      <c r="D90" s="2">
        <f>IFERROR(__xludf.DUMMYFUNCTION("""COMPUTED_VALUE"""),45420.66666666667)</f>
        <v>45420.66667</v>
      </c>
      <c r="E90" s="1">
        <f>IFERROR(__xludf.DUMMYFUNCTION("""COMPUTED_VALUE"""),7491.47)</f>
        <v>7491.47</v>
      </c>
      <c r="G90" s="2">
        <f>IFERROR(__xludf.DUMMYFUNCTION("""COMPUTED_VALUE"""),45420.66666666667)</f>
        <v>45420.66667</v>
      </c>
      <c r="H90" s="1">
        <f>IFERROR(__xludf.DUMMYFUNCTION("""COMPUTED_VALUE"""),7442.1)</f>
        <v>7442.1</v>
      </c>
      <c r="J90" s="2">
        <f>IFERROR(__xludf.DUMMYFUNCTION("""COMPUTED_VALUE"""),45420.66666666667)</f>
        <v>45420.66667</v>
      </c>
      <c r="K90" s="1">
        <f>IFERROR(__xludf.DUMMYFUNCTION("""COMPUTED_VALUE"""),7484.32)</f>
        <v>7484.32</v>
      </c>
      <c r="M90" s="2">
        <f>IFERROR(__xludf.DUMMYFUNCTION("""COMPUTED_VALUE"""),45420.66666666667)</f>
        <v>45420.66667</v>
      </c>
      <c r="N90" s="1">
        <f>IFERROR(__xludf.DUMMYFUNCTION("""COMPUTED_VALUE"""),0.0)</f>
        <v>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IFERROR(__xludf.DUMMYFUNCTION("""COMPUTED_VALUE"""),7484.18)</f>
        <v>7484.18</v>
      </c>
      <c r="D91" s="2">
        <f>IFERROR(__xludf.DUMMYFUNCTION("""COMPUTED_VALUE"""),45421.66666666667)</f>
        <v>45421.66667</v>
      </c>
      <c r="E91" s="1">
        <f>IFERROR(__xludf.DUMMYFUNCTION("""COMPUTED_VALUE"""),7548.05)</f>
        <v>7548.05</v>
      </c>
      <c r="G91" s="2">
        <f>IFERROR(__xludf.DUMMYFUNCTION("""COMPUTED_VALUE"""),45421.66666666667)</f>
        <v>45421.66667</v>
      </c>
      <c r="H91" s="1">
        <f>IFERROR(__xludf.DUMMYFUNCTION("""COMPUTED_VALUE"""),7480.28)</f>
        <v>7480.28</v>
      </c>
      <c r="J91" s="2">
        <f>IFERROR(__xludf.DUMMYFUNCTION("""COMPUTED_VALUE"""),45421.66666666667)</f>
        <v>45421.66667</v>
      </c>
      <c r="K91" s="1">
        <f>IFERROR(__xludf.DUMMYFUNCTION("""COMPUTED_VALUE"""),7546.97)</f>
        <v>7546.97</v>
      </c>
      <c r="M91" s="2">
        <f>IFERROR(__xludf.DUMMYFUNCTION("""COMPUTED_VALUE"""),45421.66666666667)</f>
        <v>45421.66667</v>
      </c>
      <c r="N91" s="1">
        <f>IFERROR(__xludf.DUMMYFUNCTION("""COMPUTED_VALUE"""),0.0)</f>
        <v>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IFERROR(__xludf.DUMMYFUNCTION("""COMPUTED_VALUE"""),7569.75)</f>
        <v>7569.75</v>
      </c>
      <c r="D92" s="2">
        <f>IFERROR(__xludf.DUMMYFUNCTION("""COMPUTED_VALUE"""),45422.66666666667)</f>
        <v>45422.66667</v>
      </c>
      <c r="E92" s="1">
        <f>IFERROR(__xludf.DUMMYFUNCTION("""COMPUTED_VALUE"""),7572.46)</f>
        <v>7572.46</v>
      </c>
      <c r="G92" s="2">
        <f>IFERROR(__xludf.DUMMYFUNCTION("""COMPUTED_VALUE"""),45422.66666666667)</f>
        <v>45422.66667</v>
      </c>
      <c r="H92" s="1">
        <f>IFERROR(__xludf.DUMMYFUNCTION("""COMPUTED_VALUE"""),7541.84)</f>
        <v>7541.84</v>
      </c>
      <c r="J92" s="2">
        <f>IFERROR(__xludf.DUMMYFUNCTION("""COMPUTED_VALUE"""),45422.66666666667)</f>
        <v>45422.66667</v>
      </c>
      <c r="K92" s="1">
        <f>IFERROR(__xludf.DUMMYFUNCTION("""COMPUTED_VALUE"""),7555.26)</f>
        <v>7555.26</v>
      </c>
      <c r="M92" s="2">
        <f>IFERROR(__xludf.DUMMYFUNCTION("""COMPUTED_VALUE"""),45422.66666666667)</f>
        <v>45422.66667</v>
      </c>
      <c r="N92" s="1">
        <f>IFERROR(__xludf.DUMMYFUNCTION("""COMPUTED_VALUE"""),0.0)</f>
        <v>0</v>
      </c>
    </row>
    <row r="93">
      <c r="A93" s="2">
        <f>IFERROR(__xludf.DUMMYFUNCTION("""COMPUTED_VALUE"""),45425.66666666667)</f>
        <v>45425.66667</v>
      </c>
      <c r="B93" s="1">
        <f>IFERROR(__xludf.DUMMYFUNCTION("""COMPUTED_VALUE"""),7577.14)</f>
        <v>7577.14</v>
      </c>
      <c r="D93" s="2">
        <f>IFERROR(__xludf.DUMMYFUNCTION("""COMPUTED_VALUE"""),45425.66666666667)</f>
        <v>45425.66667</v>
      </c>
      <c r="E93" s="1">
        <f>IFERROR(__xludf.DUMMYFUNCTION("""COMPUTED_VALUE"""),7601.59)</f>
        <v>7601.59</v>
      </c>
      <c r="G93" s="2">
        <f>IFERROR(__xludf.DUMMYFUNCTION("""COMPUTED_VALUE"""),45425.66666666667)</f>
        <v>45425.66667</v>
      </c>
      <c r="H93" s="1">
        <f>IFERROR(__xludf.DUMMYFUNCTION("""COMPUTED_VALUE"""),7536.92)</f>
        <v>7536.92</v>
      </c>
      <c r="J93" s="2">
        <f>IFERROR(__xludf.DUMMYFUNCTION("""COMPUTED_VALUE"""),45425.66666666667)</f>
        <v>45425.66667</v>
      </c>
      <c r="K93" s="1">
        <f>IFERROR(__xludf.DUMMYFUNCTION("""COMPUTED_VALUE"""),7538.92)</f>
        <v>7538.92</v>
      </c>
      <c r="M93" s="2">
        <f>IFERROR(__xludf.DUMMYFUNCTION("""COMPUTED_VALUE"""),45425.66666666667)</f>
        <v>45425.66667</v>
      </c>
      <c r="N93" s="1">
        <f>IFERROR(__xludf.DUMMYFUNCTION("""COMPUTED_VALUE"""),0.0)</f>
        <v>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IFERROR(__xludf.DUMMYFUNCTION("""COMPUTED_VALUE"""),7563.93)</f>
        <v>7563.93</v>
      </c>
      <c r="D94" s="2">
        <f>IFERROR(__xludf.DUMMYFUNCTION("""COMPUTED_VALUE"""),45426.66666666667)</f>
        <v>45426.66667</v>
      </c>
      <c r="E94" s="1">
        <f>IFERROR(__xludf.DUMMYFUNCTION("""COMPUTED_VALUE"""),7583.57)</f>
        <v>7583.57</v>
      </c>
      <c r="G94" s="2">
        <f>IFERROR(__xludf.DUMMYFUNCTION("""COMPUTED_VALUE"""),45426.66666666667)</f>
        <v>45426.66667</v>
      </c>
      <c r="H94" s="1">
        <f>IFERROR(__xludf.DUMMYFUNCTION("""COMPUTED_VALUE"""),7542.0)</f>
        <v>7542</v>
      </c>
      <c r="J94" s="2">
        <f>IFERROR(__xludf.DUMMYFUNCTION("""COMPUTED_VALUE"""),45426.66666666667)</f>
        <v>45426.66667</v>
      </c>
      <c r="K94" s="1">
        <f>IFERROR(__xludf.DUMMYFUNCTION("""COMPUTED_VALUE"""),7570.22)</f>
        <v>7570.22</v>
      </c>
      <c r="M94" s="2">
        <f>IFERROR(__xludf.DUMMYFUNCTION("""COMPUTED_VALUE"""),45426.66666666667)</f>
        <v>45426.66667</v>
      </c>
      <c r="N94" s="1">
        <f>IFERROR(__xludf.DUMMYFUNCTION("""COMPUTED_VALUE"""),0.0)</f>
        <v>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IFERROR(__xludf.DUMMYFUNCTION("""COMPUTED_VALUE"""),7610.03)</f>
        <v>7610.03</v>
      </c>
      <c r="D95" s="2">
        <f>IFERROR(__xludf.DUMMYFUNCTION("""COMPUTED_VALUE"""),45427.66666666667)</f>
        <v>45427.66667</v>
      </c>
      <c r="E95" s="1">
        <f>IFERROR(__xludf.DUMMYFUNCTION("""COMPUTED_VALUE"""),7618.59)</f>
        <v>7618.59</v>
      </c>
      <c r="G95" s="2">
        <f>IFERROR(__xludf.DUMMYFUNCTION("""COMPUTED_VALUE"""),45427.66666666667)</f>
        <v>45427.66667</v>
      </c>
      <c r="H95" s="1">
        <f>IFERROR(__xludf.DUMMYFUNCTION("""COMPUTED_VALUE"""),7587.9)</f>
        <v>7587.9</v>
      </c>
      <c r="J95" s="2">
        <f>IFERROR(__xludf.DUMMYFUNCTION("""COMPUTED_VALUE"""),45427.66666666667)</f>
        <v>45427.66667</v>
      </c>
      <c r="K95" s="1">
        <f>IFERROR(__xludf.DUMMYFUNCTION("""COMPUTED_VALUE"""),7614.62)</f>
        <v>7614.62</v>
      </c>
      <c r="M95" s="2">
        <f>IFERROR(__xludf.DUMMYFUNCTION("""COMPUTED_VALUE"""),45427.66666666667)</f>
        <v>45427.66667</v>
      </c>
      <c r="N95" s="1">
        <f>IFERROR(__xludf.DUMMYFUNCTION("""COMPUTED_VALUE"""),0.0)</f>
        <v>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IFERROR(__xludf.DUMMYFUNCTION("""COMPUTED_VALUE"""),7616.23)</f>
        <v>7616.23</v>
      </c>
      <c r="D96" s="2">
        <f>IFERROR(__xludf.DUMMYFUNCTION("""COMPUTED_VALUE"""),45428.66666666667)</f>
        <v>45428.66667</v>
      </c>
      <c r="E96" s="1">
        <f>IFERROR(__xludf.DUMMYFUNCTION("""COMPUTED_VALUE"""),7627.61)</f>
        <v>7627.61</v>
      </c>
      <c r="G96" s="2">
        <f>IFERROR(__xludf.DUMMYFUNCTION("""COMPUTED_VALUE"""),45428.66666666667)</f>
        <v>45428.66667</v>
      </c>
      <c r="H96" s="1">
        <f>IFERROR(__xludf.DUMMYFUNCTION("""COMPUTED_VALUE"""),7592.09)</f>
        <v>7592.09</v>
      </c>
      <c r="J96" s="2">
        <f>IFERROR(__xludf.DUMMYFUNCTION("""COMPUTED_VALUE"""),45428.66666666667)</f>
        <v>45428.66667</v>
      </c>
      <c r="K96" s="1">
        <f>IFERROR(__xludf.DUMMYFUNCTION("""COMPUTED_VALUE"""),7592.66)</f>
        <v>7592.66</v>
      </c>
      <c r="M96" s="2">
        <f>IFERROR(__xludf.DUMMYFUNCTION("""COMPUTED_VALUE"""),45428.66666666667)</f>
        <v>45428.66667</v>
      </c>
      <c r="N96" s="1">
        <f>IFERROR(__xludf.DUMMYFUNCTION("""COMPUTED_VALUE"""),0.0)</f>
        <v>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IFERROR(__xludf.DUMMYFUNCTION("""COMPUTED_VALUE"""),7614.26)</f>
        <v>7614.26</v>
      </c>
      <c r="D97" s="2">
        <f>IFERROR(__xludf.DUMMYFUNCTION("""COMPUTED_VALUE"""),45429.66666666667)</f>
        <v>45429.66667</v>
      </c>
      <c r="E97" s="1">
        <f>IFERROR(__xludf.DUMMYFUNCTION("""COMPUTED_VALUE"""),7619.34)</f>
        <v>7619.34</v>
      </c>
      <c r="G97" s="2">
        <f>IFERROR(__xludf.DUMMYFUNCTION("""COMPUTED_VALUE"""),45429.66666666667)</f>
        <v>45429.66667</v>
      </c>
      <c r="H97" s="1">
        <f>IFERROR(__xludf.DUMMYFUNCTION("""COMPUTED_VALUE"""),7590.23)</f>
        <v>7590.23</v>
      </c>
      <c r="J97" s="2">
        <f>IFERROR(__xludf.DUMMYFUNCTION("""COMPUTED_VALUE"""),45429.66666666667)</f>
        <v>45429.66667</v>
      </c>
      <c r="K97" s="1">
        <f>IFERROR(__xludf.DUMMYFUNCTION("""COMPUTED_VALUE"""),7618.93)</f>
        <v>7618.93</v>
      </c>
      <c r="M97" s="2">
        <f>IFERROR(__xludf.DUMMYFUNCTION("""COMPUTED_VALUE"""),45429.66666666667)</f>
        <v>45429.66667</v>
      </c>
      <c r="N97" s="1">
        <f>IFERROR(__xludf.DUMMYFUNCTION("""COMPUTED_VALUE"""),0.0)</f>
        <v>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IFERROR(__xludf.DUMMYFUNCTION("""COMPUTED_VALUE"""),7621.14)</f>
        <v>7621.14</v>
      </c>
      <c r="D98" s="2">
        <f>IFERROR(__xludf.DUMMYFUNCTION("""COMPUTED_VALUE"""),45432.66666666667)</f>
        <v>45432.66667</v>
      </c>
      <c r="E98" s="1">
        <f>IFERROR(__xludf.DUMMYFUNCTION("""COMPUTED_VALUE"""),7634.25)</f>
        <v>7634.25</v>
      </c>
      <c r="G98" s="2">
        <f>IFERROR(__xludf.DUMMYFUNCTION("""COMPUTED_VALUE"""),45432.66666666667)</f>
        <v>45432.66667</v>
      </c>
      <c r="H98" s="1">
        <f>IFERROR(__xludf.DUMMYFUNCTION("""COMPUTED_VALUE"""),7593.29)</f>
        <v>7593.29</v>
      </c>
      <c r="J98" s="2">
        <f>IFERROR(__xludf.DUMMYFUNCTION("""COMPUTED_VALUE"""),45432.66666666667)</f>
        <v>45432.66667</v>
      </c>
      <c r="K98" s="1">
        <f>IFERROR(__xludf.DUMMYFUNCTION("""COMPUTED_VALUE"""),7597.45)</f>
        <v>7597.45</v>
      </c>
      <c r="M98" s="2">
        <f>IFERROR(__xludf.DUMMYFUNCTION("""COMPUTED_VALUE"""),45432.66666666667)</f>
        <v>45432.66667</v>
      </c>
      <c r="N98" s="1">
        <f>IFERROR(__xludf.DUMMYFUNCTION("""COMPUTED_VALUE"""),0.0)</f>
        <v>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IFERROR(__xludf.DUMMYFUNCTION("""COMPUTED_VALUE"""),7588.44)</f>
        <v>7588.44</v>
      </c>
      <c r="D99" s="2">
        <f>IFERROR(__xludf.DUMMYFUNCTION("""COMPUTED_VALUE"""),45433.66666666667)</f>
        <v>45433.66667</v>
      </c>
      <c r="E99" s="1">
        <f>IFERROR(__xludf.DUMMYFUNCTION("""COMPUTED_VALUE"""),7613.8)</f>
        <v>7613.8</v>
      </c>
      <c r="G99" s="2">
        <f>IFERROR(__xludf.DUMMYFUNCTION("""COMPUTED_VALUE"""),45433.66666666667)</f>
        <v>45433.66667</v>
      </c>
      <c r="H99" s="1">
        <f>IFERROR(__xludf.DUMMYFUNCTION("""COMPUTED_VALUE"""),7585.95)</f>
        <v>7585.95</v>
      </c>
      <c r="J99" s="2">
        <f>IFERROR(__xludf.DUMMYFUNCTION("""COMPUTED_VALUE"""),45433.66666666667)</f>
        <v>45433.66667</v>
      </c>
      <c r="K99" s="1">
        <f>IFERROR(__xludf.DUMMYFUNCTION("""COMPUTED_VALUE"""),7608.24)</f>
        <v>7608.24</v>
      </c>
      <c r="M99" s="2">
        <f>IFERROR(__xludf.DUMMYFUNCTION("""COMPUTED_VALUE"""),45433.66666666667)</f>
        <v>45433.66667</v>
      </c>
      <c r="N99" s="1">
        <f>IFERROR(__xludf.DUMMYFUNCTION("""COMPUTED_VALUE"""),0.0)</f>
        <v>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IFERROR(__xludf.DUMMYFUNCTION("""COMPUTED_VALUE"""),7584.68)</f>
        <v>7584.68</v>
      </c>
      <c r="D100" s="2">
        <f>IFERROR(__xludf.DUMMYFUNCTION("""COMPUTED_VALUE"""),45434.66666666667)</f>
        <v>45434.66667</v>
      </c>
      <c r="E100" s="1">
        <f>IFERROR(__xludf.DUMMYFUNCTION("""COMPUTED_VALUE"""),7595.18)</f>
        <v>7595.18</v>
      </c>
      <c r="G100" s="2">
        <f>IFERROR(__xludf.DUMMYFUNCTION("""COMPUTED_VALUE"""),45434.66666666667)</f>
        <v>45434.66667</v>
      </c>
      <c r="H100" s="1">
        <f>IFERROR(__xludf.DUMMYFUNCTION("""COMPUTED_VALUE"""),7535.0)</f>
        <v>7535</v>
      </c>
      <c r="J100" s="2">
        <f>IFERROR(__xludf.DUMMYFUNCTION("""COMPUTED_VALUE"""),45434.66666666667)</f>
        <v>45434.66667</v>
      </c>
      <c r="K100" s="1">
        <f>IFERROR(__xludf.DUMMYFUNCTION("""COMPUTED_VALUE"""),7556.93)</f>
        <v>7556.93</v>
      </c>
      <c r="M100" s="2">
        <f>IFERROR(__xludf.DUMMYFUNCTION("""COMPUTED_VALUE"""),45434.66666666667)</f>
        <v>45434.66667</v>
      </c>
      <c r="N100" s="1">
        <f>IFERROR(__xludf.DUMMYFUNCTION("""COMPUTED_VALUE"""),0.0)</f>
        <v>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IFERROR(__xludf.DUMMYFUNCTION("""COMPUTED_VALUE"""),7558.74)</f>
        <v>7558.74</v>
      </c>
      <c r="D101" s="2">
        <f>IFERROR(__xludf.DUMMYFUNCTION("""COMPUTED_VALUE"""),45435.66666666667)</f>
        <v>45435.66667</v>
      </c>
      <c r="E101" s="1">
        <f>IFERROR(__xludf.DUMMYFUNCTION("""COMPUTED_VALUE"""),7558.74)</f>
        <v>7558.74</v>
      </c>
      <c r="G101" s="2">
        <f>IFERROR(__xludf.DUMMYFUNCTION("""COMPUTED_VALUE"""),45435.66666666667)</f>
        <v>45435.66667</v>
      </c>
      <c r="H101" s="1">
        <f>IFERROR(__xludf.DUMMYFUNCTION("""COMPUTED_VALUE"""),7441.16)</f>
        <v>7441.16</v>
      </c>
      <c r="J101" s="2">
        <f>IFERROR(__xludf.DUMMYFUNCTION("""COMPUTED_VALUE"""),45435.66666666667)</f>
        <v>45435.66667</v>
      </c>
      <c r="K101" s="1">
        <f>IFERROR(__xludf.DUMMYFUNCTION("""COMPUTED_VALUE"""),7448.25)</f>
        <v>7448.25</v>
      </c>
      <c r="M101" s="2">
        <f>IFERROR(__xludf.DUMMYFUNCTION("""COMPUTED_VALUE"""),45435.66666666667)</f>
        <v>45435.66667</v>
      </c>
      <c r="N101" s="1">
        <f>IFERROR(__xludf.DUMMYFUNCTION("""COMPUTED_VALUE"""),0.0)</f>
        <v>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IFERROR(__xludf.DUMMYFUNCTION("""COMPUTED_VALUE"""),7481.14)</f>
        <v>7481.14</v>
      </c>
      <c r="D102" s="2">
        <f>IFERROR(__xludf.DUMMYFUNCTION("""COMPUTED_VALUE"""),45436.66666666667)</f>
        <v>45436.66667</v>
      </c>
      <c r="E102" s="1">
        <f>IFERROR(__xludf.DUMMYFUNCTION("""COMPUTED_VALUE"""),7503.05)</f>
        <v>7503.05</v>
      </c>
      <c r="G102" s="2">
        <f>IFERROR(__xludf.DUMMYFUNCTION("""COMPUTED_VALUE"""),45436.66666666667)</f>
        <v>45436.66667</v>
      </c>
      <c r="H102" s="1">
        <f>IFERROR(__xludf.DUMMYFUNCTION("""COMPUTED_VALUE"""),7471.05)</f>
        <v>7471.05</v>
      </c>
      <c r="J102" s="2">
        <f>IFERROR(__xludf.DUMMYFUNCTION("""COMPUTED_VALUE"""),45436.66666666667)</f>
        <v>45436.66667</v>
      </c>
      <c r="K102" s="1">
        <f>IFERROR(__xludf.DUMMYFUNCTION("""COMPUTED_VALUE"""),7495.4)</f>
        <v>7495.4</v>
      </c>
      <c r="M102" s="2">
        <f>IFERROR(__xludf.DUMMYFUNCTION("""COMPUTED_VALUE"""),45436.66666666667)</f>
        <v>45436.66667</v>
      </c>
      <c r="N102" s="1">
        <f>IFERROR(__xludf.DUMMYFUNCTION("""COMPUTED_VALUE"""),0.0)</f>
        <v>0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IFERROR(__xludf.DUMMYFUNCTION("""COMPUTED_VALUE"""),7499.58)</f>
        <v>7499.58</v>
      </c>
      <c r="D103" s="2">
        <f>IFERROR(__xludf.DUMMYFUNCTION("""COMPUTED_VALUE"""),45440.66666666667)</f>
        <v>45440.66667</v>
      </c>
      <c r="E103" s="1">
        <f>IFERROR(__xludf.DUMMYFUNCTION("""COMPUTED_VALUE"""),7510.42)</f>
        <v>7510.42</v>
      </c>
      <c r="G103" s="2">
        <f>IFERROR(__xludf.DUMMYFUNCTION("""COMPUTED_VALUE"""),45440.66666666667)</f>
        <v>45440.66667</v>
      </c>
      <c r="H103" s="1">
        <f>IFERROR(__xludf.DUMMYFUNCTION("""COMPUTED_VALUE"""),7420.58)</f>
        <v>7420.58</v>
      </c>
      <c r="J103" s="2">
        <f>IFERROR(__xludf.DUMMYFUNCTION("""COMPUTED_VALUE"""),45440.66666666667)</f>
        <v>45440.66667</v>
      </c>
      <c r="K103" s="1">
        <f>IFERROR(__xludf.DUMMYFUNCTION("""COMPUTED_VALUE"""),7436.25)</f>
        <v>7436.25</v>
      </c>
      <c r="M103" s="2">
        <f>IFERROR(__xludf.DUMMYFUNCTION("""COMPUTED_VALUE"""),45440.66666666667)</f>
        <v>45440.66667</v>
      </c>
      <c r="N103" s="1">
        <f>IFERROR(__xludf.DUMMYFUNCTION("""COMPUTED_VALUE"""),0.0)</f>
        <v>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IFERROR(__xludf.DUMMYFUNCTION("""COMPUTED_VALUE"""),7371.74)</f>
        <v>7371.74</v>
      </c>
      <c r="D104" s="2">
        <f>IFERROR(__xludf.DUMMYFUNCTION("""COMPUTED_VALUE"""),45441.66666666667)</f>
        <v>45441.66667</v>
      </c>
      <c r="E104" s="1">
        <f>IFERROR(__xludf.DUMMYFUNCTION("""COMPUTED_VALUE"""),7371.74)</f>
        <v>7371.74</v>
      </c>
      <c r="G104" s="2">
        <f>IFERROR(__xludf.DUMMYFUNCTION("""COMPUTED_VALUE"""),45441.66666666667)</f>
        <v>45441.66667</v>
      </c>
      <c r="H104" s="1">
        <f>IFERROR(__xludf.DUMMYFUNCTION("""COMPUTED_VALUE"""),7340.0)</f>
        <v>7340</v>
      </c>
      <c r="J104" s="2">
        <f>IFERROR(__xludf.DUMMYFUNCTION("""COMPUTED_VALUE"""),45441.66666666667)</f>
        <v>45441.66667</v>
      </c>
      <c r="K104" s="1">
        <f>IFERROR(__xludf.DUMMYFUNCTION("""COMPUTED_VALUE"""),7343.03)</f>
        <v>7343.03</v>
      </c>
      <c r="M104" s="2">
        <f>IFERROR(__xludf.DUMMYFUNCTION("""COMPUTED_VALUE"""),45441.66666666667)</f>
        <v>45441.66667</v>
      </c>
      <c r="N104" s="1">
        <f>IFERROR(__xludf.DUMMYFUNCTION("""COMPUTED_VALUE"""),0.0)</f>
        <v>0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IFERROR(__xludf.DUMMYFUNCTION("""COMPUTED_VALUE"""),7358.46)</f>
        <v>7358.46</v>
      </c>
      <c r="D105" s="2">
        <f>IFERROR(__xludf.DUMMYFUNCTION("""COMPUTED_VALUE"""),45442.66666666667)</f>
        <v>45442.66667</v>
      </c>
      <c r="E105" s="1">
        <f>IFERROR(__xludf.DUMMYFUNCTION("""COMPUTED_VALUE"""),7410.43)</f>
        <v>7410.43</v>
      </c>
      <c r="G105" s="2">
        <f>IFERROR(__xludf.DUMMYFUNCTION("""COMPUTED_VALUE"""),45442.66666666667)</f>
        <v>45442.66667</v>
      </c>
      <c r="H105" s="1">
        <f>IFERROR(__xludf.DUMMYFUNCTION("""COMPUTED_VALUE"""),7358.14)</f>
        <v>7358.14</v>
      </c>
      <c r="J105" s="2">
        <f>IFERROR(__xludf.DUMMYFUNCTION("""COMPUTED_VALUE"""),45442.66666666667)</f>
        <v>45442.66667</v>
      </c>
      <c r="K105" s="1">
        <f>IFERROR(__xludf.DUMMYFUNCTION("""COMPUTED_VALUE"""),7407.5)</f>
        <v>7407.5</v>
      </c>
      <c r="M105" s="2">
        <f>IFERROR(__xludf.DUMMYFUNCTION("""COMPUTED_VALUE"""),45442.66666666667)</f>
        <v>45442.66667</v>
      </c>
      <c r="N105" s="1">
        <f>IFERROR(__xludf.DUMMYFUNCTION("""COMPUTED_VALUE"""),0.0)</f>
        <v>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IFERROR(__xludf.DUMMYFUNCTION("""COMPUTED_VALUE"""),7416.4)</f>
        <v>7416.4</v>
      </c>
      <c r="D106" s="2">
        <f>IFERROR(__xludf.DUMMYFUNCTION("""COMPUTED_VALUE"""),45443.66666666667)</f>
        <v>45443.66667</v>
      </c>
      <c r="E106" s="1">
        <f>IFERROR(__xludf.DUMMYFUNCTION("""COMPUTED_VALUE"""),7519.77)</f>
        <v>7519.77</v>
      </c>
      <c r="G106" s="2">
        <f>IFERROR(__xludf.DUMMYFUNCTION("""COMPUTED_VALUE"""),45443.66666666667)</f>
        <v>45443.66667</v>
      </c>
      <c r="H106" s="1">
        <f>IFERROR(__xludf.DUMMYFUNCTION("""COMPUTED_VALUE"""),7406.98)</f>
        <v>7406.98</v>
      </c>
      <c r="J106" s="2">
        <f>IFERROR(__xludf.DUMMYFUNCTION("""COMPUTED_VALUE"""),45443.66666666667)</f>
        <v>45443.66667</v>
      </c>
      <c r="K106" s="1">
        <f>IFERROR(__xludf.DUMMYFUNCTION("""COMPUTED_VALUE"""),7517.39)</f>
        <v>7517.39</v>
      </c>
      <c r="M106" s="2">
        <f>IFERROR(__xludf.DUMMYFUNCTION("""COMPUTED_VALUE"""),45443.66666666667)</f>
        <v>45443.66667</v>
      </c>
      <c r="N106" s="1">
        <f>IFERROR(__xludf.DUMMYFUNCTION("""COMPUTED_VALUE"""),0.0)</f>
        <v>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IFERROR(__xludf.DUMMYFUNCTION("""COMPUTED_VALUE"""),7523.18)</f>
        <v>7523.18</v>
      </c>
      <c r="D107" s="2">
        <f>IFERROR(__xludf.DUMMYFUNCTION("""COMPUTED_VALUE"""),45446.66666666667)</f>
        <v>45446.66667</v>
      </c>
      <c r="E107" s="1">
        <f>IFERROR(__xludf.DUMMYFUNCTION("""COMPUTED_VALUE"""),7525.92)</f>
        <v>7525.92</v>
      </c>
      <c r="G107" s="2">
        <f>IFERROR(__xludf.DUMMYFUNCTION("""COMPUTED_VALUE"""),45446.66666666667)</f>
        <v>45446.66667</v>
      </c>
      <c r="H107" s="1">
        <f>IFERROR(__xludf.DUMMYFUNCTION("""COMPUTED_VALUE"""),7402.26)</f>
        <v>7402.26</v>
      </c>
      <c r="J107" s="2">
        <f>IFERROR(__xludf.DUMMYFUNCTION("""COMPUTED_VALUE"""),45446.66666666667)</f>
        <v>45446.66667</v>
      </c>
      <c r="K107" s="1">
        <f>IFERROR(__xludf.DUMMYFUNCTION("""COMPUTED_VALUE"""),7457.08)</f>
        <v>7457.08</v>
      </c>
      <c r="M107" s="2">
        <f>IFERROR(__xludf.DUMMYFUNCTION("""COMPUTED_VALUE"""),45446.66666666667)</f>
        <v>45446.66667</v>
      </c>
      <c r="N107" s="1">
        <f>IFERROR(__xludf.DUMMYFUNCTION("""COMPUTED_VALUE"""),0.0)</f>
        <v>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IFERROR(__xludf.DUMMYFUNCTION("""COMPUTED_VALUE"""),7420.43)</f>
        <v>7420.43</v>
      </c>
      <c r="D108" s="2">
        <f>IFERROR(__xludf.DUMMYFUNCTION("""COMPUTED_VALUE"""),45447.66666666667)</f>
        <v>45447.66667</v>
      </c>
      <c r="E108" s="1">
        <f>IFERROR(__xludf.DUMMYFUNCTION("""COMPUTED_VALUE"""),7442.77)</f>
        <v>7442.77</v>
      </c>
      <c r="G108" s="2">
        <f>IFERROR(__xludf.DUMMYFUNCTION("""COMPUTED_VALUE"""),45447.66666666667)</f>
        <v>45447.66667</v>
      </c>
      <c r="H108" s="1">
        <f>IFERROR(__xludf.DUMMYFUNCTION("""COMPUTED_VALUE"""),7392.16)</f>
        <v>7392.16</v>
      </c>
      <c r="J108" s="2">
        <f>IFERROR(__xludf.DUMMYFUNCTION("""COMPUTED_VALUE"""),45447.66666666667)</f>
        <v>45447.66667</v>
      </c>
      <c r="K108" s="1">
        <f>IFERROR(__xludf.DUMMYFUNCTION("""COMPUTED_VALUE"""),7418.46)</f>
        <v>7418.46</v>
      </c>
      <c r="M108" s="2">
        <f>IFERROR(__xludf.DUMMYFUNCTION("""COMPUTED_VALUE"""),45447.66666666667)</f>
        <v>45447.66667</v>
      </c>
      <c r="N108" s="1">
        <f>IFERROR(__xludf.DUMMYFUNCTION("""COMPUTED_VALUE"""),0.0)</f>
        <v>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IFERROR(__xludf.DUMMYFUNCTION("""COMPUTED_VALUE"""),7437.01)</f>
        <v>7437.01</v>
      </c>
      <c r="D109" s="2">
        <f>IFERROR(__xludf.DUMMYFUNCTION("""COMPUTED_VALUE"""),45448.66666666667)</f>
        <v>45448.66667</v>
      </c>
      <c r="E109" s="1">
        <f>IFERROR(__xludf.DUMMYFUNCTION("""COMPUTED_VALUE"""),7444.83)</f>
        <v>7444.83</v>
      </c>
      <c r="G109" s="2">
        <f>IFERROR(__xludf.DUMMYFUNCTION("""COMPUTED_VALUE"""),45448.66666666667)</f>
        <v>45448.66667</v>
      </c>
      <c r="H109" s="1">
        <f>IFERROR(__xludf.DUMMYFUNCTION("""COMPUTED_VALUE"""),7391.64)</f>
        <v>7391.64</v>
      </c>
      <c r="J109" s="2">
        <f>IFERROR(__xludf.DUMMYFUNCTION("""COMPUTED_VALUE"""),45448.66666666667)</f>
        <v>45448.66667</v>
      </c>
      <c r="K109" s="1">
        <f>IFERROR(__xludf.DUMMYFUNCTION("""COMPUTED_VALUE"""),7443.16)</f>
        <v>7443.16</v>
      </c>
      <c r="M109" s="2">
        <f>IFERROR(__xludf.DUMMYFUNCTION("""COMPUTED_VALUE"""),45448.66666666667)</f>
        <v>45448.66667</v>
      </c>
      <c r="N109" s="1">
        <f>IFERROR(__xludf.DUMMYFUNCTION("""COMPUTED_VALUE"""),0.0)</f>
        <v>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IFERROR(__xludf.DUMMYFUNCTION("""COMPUTED_VALUE"""),7433.54)</f>
        <v>7433.54</v>
      </c>
      <c r="D110" s="2">
        <f>IFERROR(__xludf.DUMMYFUNCTION("""COMPUTED_VALUE"""),45449.66666666667)</f>
        <v>45449.66667</v>
      </c>
      <c r="E110" s="1">
        <f>IFERROR(__xludf.DUMMYFUNCTION("""COMPUTED_VALUE"""),7460.73)</f>
        <v>7460.73</v>
      </c>
      <c r="G110" s="2">
        <f>IFERROR(__xludf.DUMMYFUNCTION("""COMPUTED_VALUE"""),45449.66666666667)</f>
        <v>45449.66667</v>
      </c>
      <c r="H110" s="1">
        <f>IFERROR(__xludf.DUMMYFUNCTION("""COMPUTED_VALUE"""),7405.52)</f>
        <v>7405.52</v>
      </c>
      <c r="J110" s="2">
        <f>IFERROR(__xludf.DUMMYFUNCTION("""COMPUTED_VALUE"""),45449.66666666667)</f>
        <v>45449.66667</v>
      </c>
      <c r="K110" s="1">
        <f>IFERROR(__xludf.DUMMYFUNCTION("""COMPUTED_VALUE"""),7423.32)</f>
        <v>7423.32</v>
      </c>
      <c r="M110" s="2">
        <f>IFERROR(__xludf.DUMMYFUNCTION("""COMPUTED_VALUE"""),45449.66666666667)</f>
        <v>45449.66667</v>
      </c>
      <c r="N110" s="1">
        <f>IFERROR(__xludf.DUMMYFUNCTION("""COMPUTED_VALUE"""),0.0)</f>
        <v>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IFERROR(__xludf.DUMMYFUNCTION("""COMPUTED_VALUE"""),7378.4)</f>
        <v>7378.4</v>
      </c>
      <c r="D111" s="2">
        <f>IFERROR(__xludf.DUMMYFUNCTION("""COMPUTED_VALUE"""),45450.66666666667)</f>
        <v>45450.66667</v>
      </c>
      <c r="E111" s="1">
        <f>IFERROR(__xludf.DUMMYFUNCTION("""COMPUTED_VALUE"""),7437.31)</f>
        <v>7437.31</v>
      </c>
      <c r="G111" s="2">
        <f>IFERROR(__xludf.DUMMYFUNCTION("""COMPUTED_VALUE"""),45450.66666666667)</f>
        <v>45450.66667</v>
      </c>
      <c r="H111" s="1">
        <f>IFERROR(__xludf.DUMMYFUNCTION("""COMPUTED_VALUE"""),7358.05)</f>
        <v>7358.05</v>
      </c>
      <c r="J111" s="2">
        <f>IFERROR(__xludf.DUMMYFUNCTION("""COMPUTED_VALUE"""),45450.66666666667)</f>
        <v>45450.66667</v>
      </c>
      <c r="K111" s="1">
        <f>IFERROR(__xludf.DUMMYFUNCTION("""COMPUTED_VALUE"""),7390.1)</f>
        <v>7390.1</v>
      </c>
      <c r="M111" s="2">
        <f>IFERROR(__xludf.DUMMYFUNCTION("""COMPUTED_VALUE"""),45450.66666666667)</f>
        <v>45450.66667</v>
      </c>
      <c r="N111" s="1">
        <f>IFERROR(__xludf.DUMMYFUNCTION("""COMPUTED_VALUE"""),0.0)</f>
        <v>0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IFERROR(__xludf.DUMMYFUNCTION("""COMPUTED_VALUE"""),7367.64)</f>
        <v>7367.64</v>
      </c>
      <c r="D112" s="2">
        <f>IFERROR(__xludf.DUMMYFUNCTION("""COMPUTED_VALUE"""),45453.66666666667)</f>
        <v>45453.66667</v>
      </c>
      <c r="E112" s="1">
        <f>IFERROR(__xludf.DUMMYFUNCTION("""COMPUTED_VALUE"""),7430.38)</f>
        <v>7430.38</v>
      </c>
      <c r="G112" s="2">
        <f>IFERROR(__xludf.DUMMYFUNCTION("""COMPUTED_VALUE"""),45453.66666666667)</f>
        <v>45453.66667</v>
      </c>
      <c r="H112" s="1">
        <f>IFERROR(__xludf.DUMMYFUNCTION("""COMPUTED_VALUE"""),7359.0)</f>
        <v>7359</v>
      </c>
      <c r="J112" s="2">
        <f>IFERROR(__xludf.DUMMYFUNCTION("""COMPUTED_VALUE"""),45453.66666666667)</f>
        <v>45453.66667</v>
      </c>
      <c r="K112" s="1">
        <f>IFERROR(__xludf.DUMMYFUNCTION("""COMPUTED_VALUE"""),7418.29)</f>
        <v>7418.29</v>
      </c>
      <c r="M112" s="2">
        <f>IFERROR(__xludf.DUMMYFUNCTION("""COMPUTED_VALUE"""),45453.66666666667)</f>
        <v>45453.66667</v>
      </c>
      <c r="N112" s="1">
        <f>IFERROR(__xludf.DUMMYFUNCTION("""COMPUTED_VALUE"""),0.0)</f>
        <v>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IFERROR(__xludf.DUMMYFUNCTION("""COMPUTED_VALUE"""),7383.37)</f>
        <v>7383.37</v>
      </c>
      <c r="D113" s="2">
        <f>IFERROR(__xludf.DUMMYFUNCTION("""COMPUTED_VALUE"""),45454.66666666667)</f>
        <v>45454.66667</v>
      </c>
      <c r="E113" s="1">
        <f>IFERROR(__xludf.DUMMYFUNCTION("""COMPUTED_VALUE"""),7385.44)</f>
        <v>7385.44</v>
      </c>
      <c r="G113" s="2">
        <f>IFERROR(__xludf.DUMMYFUNCTION("""COMPUTED_VALUE"""),45454.66666666667)</f>
        <v>45454.66667</v>
      </c>
      <c r="H113" s="1">
        <f>IFERROR(__xludf.DUMMYFUNCTION("""COMPUTED_VALUE"""),7336.48)</f>
        <v>7336.48</v>
      </c>
      <c r="J113" s="2">
        <f>IFERROR(__xludf.DUMMYFUNCTION("""COMPUTED_VALUE"""),45454.66666666667)</f>
        <v>45454.66667</v>
      </c>
      <c r="K113" s="1">
        <f>IFERROR(__xludf.DUMMYFUNCTION("""COMPUTED_VALUE"""),7377.85)</f>
        <v>7377.85</v>
      </c>
      <c r="M113" s="2">
        <f>IFERROR(__xludf.DUMMYFUNCTION("""COMPUTED_VALUE"""),45454.66666666667)</f>
        <v>45454.66667</v>
      </c>
      <c r="N113" s="1">
        <f>IFERROR(__xludf.DUMMYFUNCTION("""COMPUTED_VALUE"""),0.0)</f>
        <v>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IFERROR(__xludf.DUMMYFUNCTION("""COMPUTED_VALUE"""),7449.16)</f>
        <v>7449.16</v>
      </c>
      <c r="D114" s="2">
        <f>IFERROR(__xludf.DUMMYFUNCTION("""COMPUTED_VALUE"""),45455.66666666667)</f>
        <v>45455.66667</v>
      </c>
      <c r="E114" s="1">
        <f>IFERROR(__xludf.DUMMYFUNCTION("""COMPUTED_VALUE"""),7467.29)</f>
        <v>7467.29</v>
      </c>
      <c r="G114" s="2">
        <f>IFERROR(__xludf.DUMMYFUNCTION("""COMPUTED_VALUE"""),45455.66666666667)</f>
        <v>45455.66667</v>
      </c>
      <c r="H114" s="1">
        <f>IFERROR(__xludf.DUMMYFUNCTION("""COMPUTED_VALUE"""),7390.27)</f>
        <v>7390.27</v>
      </c>
      <c r="J114" s="2">
        <f>IFERROR(__xludf.DUMMYFUNCTION("""COMPUTED_VALUE"""),45455.66666666667)</f>
        <v>45455.66667</v>
      </c>
      <c r="K114" s="1">
        <f>IFERROR(__xludf.DUMMYFUNCTION("""COMPUTED_VALUE"""),7408.18)</f>
        <v>7408.18</v>
      </c>
      <c r="M114" s="2">
        <f>IFERROR(__xludf.DUMMYFUNCTION("""COMPUTED_VALUE"""),45455.66666666667)</f>
        <v>45455.66667</v>
      </c>
      <c r="N114" s="1">
        <f>IFERROR(__xludf.DUMMYFUNCTION("""COMPUTED_VALUE"""),0.0)</f>
        <v>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IFERROR(__xludf.DUMMYFUNCTION("""COMPUTED_VALUE"""),7395.63)</f>
        <v>7395.63</v>
      </c>
      <c r="D115" s="2">
        <f>IFERROR(__xludf.DUMMYFUNCTION("""COMPUTED_VALUE"""),45456.66666666667)</f>
        <v>45456.66667</v>
      </c>
      <c r="E115" s="1">
        <f>IFERROR(__xludf.DUMMYFUNCTION("""COMPUTED_VALUE"""),7400.11)</f>
        <v>7400.11</v>
      </c>
      <c r="G115" s="2">
        <f>IFERROR(__xludf.DUMMYFUNCTION("""COMPUTED_VALUE"""),45456.66666666667)</f>
        <v>45456.66667</v>
      </c>
      <c r="H115" s="1">
        <f>IFERROR(__xludf.DUMMYFUNCTION("""COMPUTED_VALUE"""),7336.43)</f>
        <v>7336.43</v>
      </c>
      <c r="J115" s="2">
        <f>IFERROR(__xludf.DUMMYFUNCTION("""COMPUTED_VALUE"""),45456.66666666667)</f>
        <v>45456.66667</v>
      </c>
      <c r="K115" s="1">
        <f>IFERROR(__xludf.DUMMYFUNCTION("""COMPUTED_VALUE"""),7387.74)</f>
        <v>7387.74</v>
      </c>
      <c r="M115" s="2">
        <f>IFERROR(__xludf.DUMMYFUNCTION("""COMPUTED_VALUE"""),45456.66666666667)</f>
        <v>45456.66667</v>
      </c>
      <c r="N115" s="1">
        <f>IFERROR(__xludf.DUMMYFUNCTION("""COMPUTED_VALUE"""),0.0)</f>
        <v>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IFERROR(__xludf.DUMMYFUNCTION("""COMPUTED_VALUE"""),7335.1)</f>
        <v>7335.1</v>
      </c>
      <c r="D116" s="2">
        <f>IFERROR(__xludf.DUMMYFUNCTION("""COMPUTED_VALUE"""),45457.66666666667)</f>
        <v>45457.66667</v>
      </c>
      <c r="E116" s="1">
        <f>IFERROR(__xludf.DUMMYFUNCTION("""COMPUTED_VALUE"""),7348.77)</f>
        <v>7348.77</v>
      </c>
      <c r="G116" s="2">
        <f>IFERROR(__xludf.DUMMYFUNCTION("""COMPUTED_VALUE"""),45457.66666666667)</f>
        <v>45457.66667</v>
      </c>
      <c r="H116" s="1">
        <f>IFERROR(__xludf.DUMMYFUNCTION("""COMPUTED_VALUE"""),7281.88)</f>
        <v>7281.88</v>
      </c>
      <c r="J116" s="2">
        <f>IFERROR(__xludf.DUMMYFUNCTION("""COMPUTED_VALUE"""),45457.66666666667)</f>
        <v>45457.66667</v>
      </c>
      <c r="K116" s="1">
        <f>IFERROR(__xludf.DUMMYFUNCTION("""COMPUTED_VALUE"""),7327.55)</f>
        <v>7327.55</v>
      </c>
      <c r="M116" s="2">
        <f>IFERROR(__xludf.DUMMYFUNCTION("""COMPUTED_VALUE"""),45457.66666666667)</f>
        <v>45457.66667</v>
      </c>
      <c r="N116" s="1">
        <f>IFERROR(__xludf.DUMMYFUNCTION("""COMPUTED_VALUE"""),0.0)</f>
        <v>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IFERROR(__xludf.DUMMYFUNCTION("""COMPUTED_VALUE"""),7309.61)</f>
        <v>7309.61</v>
      </c>
      <c r="D117" s="2">
        <f>IFERROR(__xludf.DUMMYFUNCTION("""COMPUTED_VALUE"""),45460.66666666667)</f>
        <v>45460.66667</v>
      </c>
      <c r="E117" s="1">
        <f>IFERROR(__xludf.DUMMYFUNCTION("""COMPUTED_VALUE"""),7389.46)</f>
        <v>7389.46</v>
      </c>
      <c r="G117" s="2">
        <f>IFERROR(__xludf.DUMMYFUNCTION("""COMPUTED_VALUE"""),45460.66666666667)</f>
        <v>45460.66667</v>
      </c>
      <c r="H117" s="1">
        <f>IFERROR(__xludf.DUMMYFUNCTION("""COMPUTED_VALUE"""),7292.43)</f>
        <v>7292.43</v>
      </c>
      <c r="J117" s="2">
        <f>IFERROR(__xludf.DUMMYFUNCTION("""COMPUTED_VALUE"""),45460.66666666667)</f>
        <v>45460.66667</v>
      </c>
      <c r="K117" s="1">
        <f>IFERROR(__xludf.DUMMYFUNCTION("""COMPUTED_VALUE"""),7378.78)</f>
        <v>7378.78</v>
      </c>
      <c r="M117" s="2">
        <f>IFERROR(__xludf.DUMMYFUNCTION("""COMPUTED_VALUE"""),45460.66666666667)</f>
        <v>45460.66667</v>
      </c>
      <c r="N117" s="1">
        <f>IFERROR(__xludf.DUMMYFUNCTION("""COMPUTED_VALUE"""),0.0)</f>
        <v>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IFERROR(__xludf.DUMMYFUNCTION("""COMPUTED_VALUE"""),7384.97)</f>
        <v>7384.97</v>
      </c>
      <c r="D118" s="2">
        <f>IFERROR(__xludf.DUMMYFUNCTION("""COMPUTED_VALUE"""),45461.66666666667)</f>
        <v>45461.66667</v>
      </c>
      <c r="E118" s="1">
        <f>IFERROR(__xludf.DUMMYFUNCTION("""COMPUTED_VALUE"""),7421.08)</f>
        <v>7421.08</v>
      </c>
      <c r="G118" s="2">
        <f>IFERROR(__xludf.DUMMYFUNCTION("""COMPUTED_VALUE"""),45461.66666666667)</f>
        <v>45461.66667</v>
      </c>
      <c r="H118" s="1">
        <f>IFERROR(__xludf.DUMMYFUNCTION("""COMPUTED_VALUE"""),7380.43)</f>
        <v>7380.43</v>
      </c>
      <c r="J118" s="2">
        <f>IFERROR(__xludf.DUMMYFUNCTION("""COMPUTED_VALUE"""),45461.66666666667)</f>
        <v>45461.66667</v>
      </c>
      <c r="K118" s="1">
        <f>IFERROR(__xludf.DUMMYFUNCTION("""COMPUTED_VALUE"""),7417.04)</f>
        <v>7417.04</v>
      </c>
      <c r="M118" s="2">
        <f>IFERROR(__xludf.DUMMYFUNCTION("""COMPUTED_VALUE"""),45461.66666666667)</f>
        <v>45461.66667</v>
      </c>
      <c r="N118" s="1">
        <f>IFERROR(__xludf.DUMMYFUNCTION("""COMPUTED_VALUE"""),0.0)</f>
        <v>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IFERROR(__xludf.DUMMYFUNCTION("""COMPUTED_VALUE"""),7410.53)</f>
        <v>7410.53</v>
      </c>
      <c r="D119" s="2">
        <f>IFERROR(__xludf.DUMMYFUNCTION("""COMPUTED_VALUE"""),45463.66666666667)</f>
        <v>45463.66667</v>
      </c>
      <c r="E119" s="1">
        <f>IFERROR(__xludf.DUMMYFUNCTION("""COMPUTED_VALUE"""),7442.85)</f>
        <v>7442.85</v>
      </c>
      <c r="G119" s="2">
        <f>IFERROR(__xludf.DUMMYFUNCTION("""COMPUTED_VALUE"""),45463.66666666667)</f>
        <v>45463.66667</v>
      </c>
      <c r="H119" s="1">
        <f>IFERROR(__xludf.DUMMYFUNCTION("""COMPUTED_VALUE"""),7408.35)</f>
        <v>7408.35</v>
      </c>
      <c r="J119" s="2">
        <f>IFERROR(__xludf.DUMMYFUNCTION("""COMPUTED_VALUE"""),45463.66666666667)</f>
        <v>45463.66667</v>
      </c>
      <c r="K119" s="1">
        <f>IFERROR(__xludf.DUMMYFUNCTION("""COMPUTED_VALUE"""),7422.03)</f>
        <v>7422.03</v>
      </c>
      <c r="M119" s="2">
        <f>IFERROR(__xludf.DUMMYFUNCTION("""COMPUTED_VALUE"""),45463.66666666667)</f>
        <v>45463.66667</v>
      </c>
      <c r="N119" s="1">
        <f>IFERROR(__xludf.DUMMYFUNCTION("""COMPUTED_VALUE"""),0.0)</f>
        <v>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IFERROR(__xludf.DUMMYFUNCTION("""COMPUTED_VALUE"""),7427.45)</f>
        <v>7427.45</v>
      </c>
      <c r="D120" s="2">
        <f>IFERROR(__xludf.DUMMYFUNCTION("""COMPUTED_VALUE"""),45464.66666666667)</f>
        <v>45464.66667</v>
      </c>
      <c r="E120" s="1">
        <f>IFERROR(__xludf.DUMMYFUNCTION("""COMPUTED_VALUE"""),7427.45)</f>
        <v>7427.45</v>
      </c>
      <c r="G120" s="2">
        <f>IFERROR(__xludf.DUMMYFUNCTION("""COMPUTED_VALUE"""),45464.66666666667)</f>
        <v>45464.66667</v>
      </c>
      <c r="H120" s="1">
        <f>IFERROR(__xludf.DUMMYFUNCTION("""COMPUTED_VALUE"""),7375.66)</f>
        <v>7375.66</v>
      </c>
      <c r="J120" s="2">
        <f>IFERROR(__xludf.DUMMYFUNCTION("""COMPUTED_VALUE"""),45464.66666666667)</f>
        <v>45464.66667</v>
      </c>
      <c r="K120" s="1">
        <f>IFERROR(__xludf.DUMMYFUNCTION("""COMPUTED_VALUE"""),7413.1)</f>
        <v>7413.1</v>
      </c>
      <c r="M120" s="2">
        <f>IFERROR(__xludf.DUMMYFUNCTION("""COMPUTED_VALUE"""),45464.66666666667)</f>
        <v>45464.66667</v>
      </c>
      <c r="N120" s="1">
        <f>IFERROR(__xludf.DUMMYFUNCTION("""COMPUTED_VALUE"""),0.0)</f>
        <v>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IFERROR(__xludf.DUMMYFUNCTION("""COMPUTED_VALUE"""),7425.29)</f>
        <v>7425.29</v>
      </c>
      <c r="D121" s="2">
        <f>IFERROR(__xludf.DUMMYFUNCTION("""COMPUTED_VALUE"""),45467.66666666667)</f>
        <v>45467.66667</v>
      </c>
      <c r="E121" s="1">
        <f>IFERROR(__xludf.DUMMYFUNCTION("""COMPUTED_VALUE"""),7511.8)</f>
        <v>7511.8</v>
      </c>
      <c r="G121" s="2">
        <f>IFERROR(__xludf.DUMMYFUNCTION("""COMPUTED_VALUE"""),45467.66666666667)</f>
        <v>45467.66667</v>
      </c>
      <c r="H121" s="1">
        <f>IFERROR(__xludf.DUMMYFUNCTION("""COMPUTED_VALUE"""),7415.82)</f>
        <v>7415.82</v>
      </c>
      <c r="J121" s="2">
        <f>IFERROR(__xludf.DUMMYFUNCTION("""COMPUTED_VALUE"""),45467.66666666667)</f>
        <v>45467.66667</v>
      </c>
      <c r="K121" s="1">
        <f>IFERROR(__xludf.DUMMYFUNCTION("""COMPUTED_VALUE"""),7470.09)</f>
        <v>7470.09</v>
      </c>
      <c r="M121" s="2">
        <f>IFERROR(__xludf.DUMMYFUNCTION("""COMPUTED_VALUE"""),45467.66666666667)</f>
        <v>45467.66667</v>
      </c>
      <c r="N121" s="1">
        <f>IFERROR(__xludf.DUMMYFUNCTION("""COMPUTED_VALUE"""),0.0)</f>
        <v>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IFERROR(__xludf.DUMMYFUNCTION("""COMPUTED_VALUE"""),7456.92)</f>
        <v>7456.92</v>
      </c>
      <c r="D122" s="2">
        <f>IFERROR(__xludf.DUMMYFUNCTION("""COMPUTED_VALUE"""),45468.66666666667)</f>
        <v>45468.66667</v>
      </c>
      <c r="E122" s="1">
        <f>IFERROR(__xludf.DUMMYFUNCTION("""COMPUTED_VALUE"""),7458.39)</f>
        <v>7458.39</v>
      </c>
      <c r="G122" s="2">
        <f>IFERROR(__xludf.DUMMYFUNCTION("""COMPUTED_VALUE"""),45468.66666666667)</f>
        <v>45468.66667</v>
      </c>
      <c r="H122" s="1">
        <f>IFERROR(__xludf.DUMMYFUNCTION("""COMPUTED_VALUE"""),7378.66)</f>
        <v>7378.66</v>
      </c>
      <c r="J122" s="2">
        <f>IFERROR(__xludf.DUMMYFUNCTION("""COMPUTED_VALUE"""),45468.66666666667)</f>
        <v>45468.66667</v>
      </c>
      <c r="K122" s="1">
        <f>IFERROR(__xludf.DUMMYFUNCTION("""COMPUTED_VALUE"""),7404.67)</f>
        <v>7404.67</v>
      </c>
      <c r="M122" s="2">
        <f>IFERROR(__xludf.DUMMYFUNCTION("""COMPUTED_VALUE"""),45468.66666666667)</f>
        <v>45468.66667</v>
      </c>
      <c r="N122" s="1">
        <f>IFERROR(__xludf.DUMMYFUNCTION("""COMPUTED_VALUE"""),0.0)</f>
        <v>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IFERROR(__xludf.DUMMYFUNCTION("""COMPUTED_VALUE"""),7372.35)</f>
        <v>7372.35</v>
      </c>
      <c r="D123" s="2">
        <f>IFERROR(__xludf.DUMMYFUNCTION("""COMPUTED_VALUE"""),45469.66666666667)</f>
        <v>45469.66667</v>
      </c>
      <c r="E123" s="1">
        <f>IFERROR(__xludf.DUMMYFUNCTION("""COMPUTED_VALUE"""),7372.35)</f>
        <v>7372.35</v>
      </c>
      <c r="G123" s="2">
        <f>IFERROR(__xludf.DUMMYFUNCTION("""COMPUTED_VALUE"""),45469.66666666667)</f>
        <v>45469.66667</v>
      </c>
      <c r="H123" s="1">
        <f>IFERROR(__xludf.DUMMYFUNCTION("""COMPUTED_VALUE"""),7327.75)</f>
        <v>7327.75</v>
      </c>
      <c r="J123" s="2">
        <f>IFERROR(__xludf.DUMMYFUNCTION("""COMPUTED_VALUE"""),45469.66666666667)</f>
        <v>45469.66667</v>
      </c>
      <c r="K123" s="1">
        <f>IFERROR(__xludf.DUMMYFUNCTION("""COMPUTED_VALUE"""),7359.26)</f>
        <v>7359.26</v>
      </c>
      <c r="M123" s="2">
        <f>IFERROR(__xludf.DUMMYFUNCTION("""COMPUTED_VALUE"""),45469.66666666667)</f>
        <v>45469.66667</v>
      </c>
      <c r="N123" s="1">
        <f>IFERROR(__xludf.DUMMYFUNCTION("""COMPUTED_VALUE"""),0.0)</f>
        <v>0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IFERROR(__xludf.DUMMYFUNCTION("""COMPUTED_VALUE"""),7360.51)</f>
        <v>7360.51</v>
      </c>
      <c r="D124" s="2">
        <f>IFERROR(__xludf.DUMMYFUNCTION("""COMPUTED_VALUE"""),45470.66666666667)</f>
        <v>45470.66667</v>
      </c>
      <c r="E124" s="1">
        <f>IFERROR(__xludf.DUMMYFUNCTION("""COMPUTED_VALUE"""),7378.47)</f>
        <v>7378.47</v>
      </c>
      <c r="G124" s="2">
        <f>IFERROR(__xludf.DUMMYFUNCTION("""COMPUTED_VALUE"""),45470.66666666667)</f>
        <v>45470.66667</v>
      </c>
      <c r="H124" s="1">
        <f>IFERROR(__xludf.DUMMYFUNCTION("""COMPUTED_VALUE"""),7346.22)</f>
        <v>7346.22</v>
      </c>
      <c r="J124" s="2">
        <f>IFERROR(__xludf.DUMMYFUNCTION("""COMPUTED_VALUE"""),45470.66666666667)</f>
        <v>45470.66667</v>
      </c>
      <c r="K124" s="1">
        <f>IFERROR(__xludf.DUMMYFUNCTION("""COMPUTED_VALUE"""),7374.5)</f>
        <v>7374.5</v>
      </c>
      <c r="M124" s="2">
        <f>IFERROR(__xludf.DUMMYFUNCTION("""COMPUTED_VALUE"""),45470.66666666667)</f>
        <v>45470.66667</v>
      </c>
      <c r="N124" s="1">
        <f>IFERROR(__xludf.DUMMYFUNCTION("""COMPUTED_VALUE"""),0.0)</f>
        <v>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IFERROR(__xludf.DUMMYFUNCTION("""COMPUTED_VALUE"""),7391.01)</f>
        <v>7391.01</v>
      </c>
      <c r="D125" s="2">
        <f>IFERROR(__xludf.DUMMYFUNCTION("""COMPUTED_VALUE"""),45471.66666666667)</f>
        <v>45471.66667</v>
      </c>
      <c r="E125" s="1">
        <f>IFERROR(__xludf.DUMMYFUNCTION("""COMPUTED_VALUE"""),7425.27)</f>
        <v>7425.27</v>
      </c>
      <c r="G125" s="2">
        <f>IFERROR(__xludf.DUMMYFUNCTION("""COMPUTED_VALUE"""),45471.66666666667)</f>
        <v>45471.66667</v>
      </c>
      <c r="H125" s="1">
        <f>IFERROR(__xludf.DUMMYFUNCTION("""COMPUTED_VALUE"""),7359.87)</f>
        <v>7359.87</v>
      </c>
      <c r="J125" s="2">
        <f>IFERROR(__xludf.DUMMYFUNCTION("""COMPUTED_VALUE"""),45471.66666666667)</f>
        <v>45471.66667</v>
      </c>
      <c r="K125" s="1">
        <f>IFERROR(__xludf.DUMMYFUNCTION("""COMPUTED_VALUE"""),7391.2)</f>
        <v>7391.2</v>
      </c>
      <c r="M125" s="2">
        <f>IFERROR(__xludf.DUMMYFUNCTION("""COMPUTED_VALUE"""),45471.66666666667)</f>
        <v>45471.66667</v>
      </c>
      <c r="N125" s="1">
        <f>IFERROR(__xludf.DUMMYFUNCTION("""COMPUTED_VALUE"""),0.0)</f>
        <v>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IFERROR(__xludf.DUMMYFUNCTION("""COMPUTED_VALUE"""),7414.09)</f>
        <v>7414.09</v>
      </c>
      <c r="D126" s="2">
        <f>IFERROR(__xludf.DUMMYFUNCTION("""COMPUTED_VALUE"""),45474.66666666667)</f>
        <v>45474.66667</v>
      </c>
      <c r="E126" s="1">
        <f>IFERROR(__xludf.DUMMYFUNCTION("""COMPUTED_VALUE"""),7428.47)</f>
        <v>7428.47</v>
      </c>
      <c r="G126" s="2">
        <f>IFERROR(__xludf.DUMMYFUNCTION("""COMPUTED_VALUE"""),45474.66666666667)</f>
        <v>45474.66667</v>
      </c>
      <c r="H126" s="1">
        <f>IFERROR(__xludf.DUMMYFUNCTION("""COMPUTED_VALUE"""),7322.92)</f>
        <v>7322.92</v>
      </c>
      <c r="J126" s="2">
        <f>IFERROR(__xludf.DUMMYFUNCTION("""COMPUTED_VALUE"""),45474.66666666667)</f>
        <v>45474.66667</v>
      </c>
      <c r="K126" s="1">
        <f>IFERROR(__xludf.DUMMYFUNCTION("""COMPUTED_VALUE"""),7331.48)</f>
        <v>7331.48</v>
      </c>
      <c r="M126" s="2">
        <f>IFERROR(__xludf.DUMMYFUNCTION("""COMPUTED_VALUE"""),45474.66666666667)</f>
        <v>45474.66667</v>
      </c>
      <c r="N126" s="1">
        <f>IFERROR(__xludf.DUMMYFUNCTION("""COMPUTED_VALUE"""),0.0)</f>
        <v>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IFERROR(__xludf.DUMMYFUNCTION("""COMPUTED_VALUE"""),7327.27)</f>
        <v>7327.27</v>
      </c>
      <c r="D127" s="2">
        <f>IFERROR(__xludf.DUMMYFUNCTION("""COMPUTED_VALUE"""),45475.66666666667)</f>
        <v>45475.66667</v>
      </c>
      <c r="E127" s="1">
        <f>IFERROR(__xludf.DUMMYFUNCTION("""COMPUTED_VALUE"""),7370.61)</f>
        <v>7370.61</v>
      </c>
      <c r="G127" s="2">
        <f>IFERROR(__xludf.DUMMYFUNCTION("""COMPUTED_VALUE"""),45475.66666666667)</f>
        <v>45475.66667</v>
      </c>
      <c r="H127" s="1">
        <f>IFERROR(__xludf.DUMMYFUNCTION("""COMPUTED_VALUE"""),7323.58)</f>
        <v>7323.58</v>
      </c>
      <c r="J127" s="2">
        <f>IFERROR(__xludf.DUMMYFUNCTION("""COMPUTED_VALUE"""),45475.66666666667)</f>
        <v>45475.66667</v>
      </c>
      <c r="K127" s="1">
        <f>IFERROR(__xludf.DUMMYFUNCTION("""COMPUTED_VALUE"""),7369.51)</f>
        <v>7369.51</v>
      </c>
      <c r="M127" s="2">
        <f>IFERROR(__xludf.DUMMYFUNCTION("""COMPUTED_VALUE"""),45475.66666666667)</f>
        <v>45475.66667</v>
      </c>
      <c r="N127" s="1">
        <f>IFERROR(__xludf.DUMMYFUNCTION("""COMPUTED_VALUE"""),0.0)</f>
        <v>0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IFERROR(__xludf.DUMMYFUNCTION("""COMPUTED_VALUE"""),7381.89)</f>
        <v>7381.89</v>
      </c>
      <c r="D128" s="2">
        <f>IFERROR(__xludf.DUMMYFUNCTION("""COMPUTED_VALUE"""),45476.54166666667)</f>
        <v>45476.54167</v>
      </c>
      <c r="E128" s="1">
        <f>IFERROR(__xludf.DUMMYFUNCTION("""COMPUTED_VALUE"""),7415.08)</f>
        <v>7415.08</v>
      </c>
      <c r="G128" s="2">
        <f>IFERROR(__xludf.DUMMYFUNCTION("""COMPUTED_VALUE"""),45476.54166666667)</f>
        <v>45476.54167</v>
      </c>
      <c r="H128" s="1">
        <f>IFERROR(__xludf.DUMMYFUNCTION("""COMPUTED_VALUE"""),7369.5)</f>
        <v>7369.5</v>
      </c>
      <c r="J128" s="2">
        <f>IFERROR(__xludf.DUMMYFUNCTION("""COMPUTED_VALUE"""),45476.54166666667)</f>
        <v>45476.54167</v>
      </c>
      <c r="K128" s="1">
        <f>IFERROR(__xludf.DUMMYFUNCTION("""COMPUTED_VALUE"""),7379.09)</f>
        <v>7379.09</v>
      </c>
      <c r="M128" s="2">
        <f>IFERROR(__xludf.DUMMYFUNCTION("""COMPUTED_VALUE"""),45476.54166666667)</f>
        <v>45476.54167</v>
      </c>
      <c r="N128" s="1">
        <f>IFERROR(__xludf.DUMMYFUNCTION("""COMPUTED_VALUE"""),0.0)</f>
        <v>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IFERROR(__xludf.DUMMYFUNCTION("""COMPUTED_VALUE"""),7371.22)</f>
        <v>7371.22</v>
      </c>
      <c r="D129" s="2">
        <f>IFERROR(__xludf.DUMMYFUNCTION("""COMPUTED_VALUE"""),45478.66666666667)</f>
        <v>45478.66667</v>
      </c>
      <c r="E129" s="1">
        <f>IFERROR(__xludf.DUMMYFUNCTION("""COMPUTED_VALUE"""),7372.3)</f>
        <v>7372.3</v>
      </c>
      <c r="G129" s="2">
        <f>IFERROR(__xludf.DUMMYFUNCTION("""COMPUTED_VALUE"""),45478.66666666667)</f>
        <v>45478.66667</v>
      </c>
      <c r="H129" s="1">
        <f>IFERROR(__xludf.DUMMYFUNCTION("""COMPUTED_VALUE"""),7323.99)</f>
        <v>7323.99</v>
      </c>
      <c r="J129" s="2">
        <f>IFERROR(__xludf.DUMMYFUNCTION("""COMPUTED_VALUE"""),45478.66666666667)</f>
        <v>45478.66667</v>
      </c>
      <c r="K129" s="1">
        <f>IFERROR(__xludf.DUMMYFUNCTION("""COMPUTED_VALUE"""),7362.09)</f>
        <v>7362.09</v>
      </c>
      <c r="M129" s="2">
        <f>IFERROR(__xludf.DUMMYFUNCTION("""COMPUTED_VALUE"""),45478.66666666667)</f>
        <v>45478.66667</v>
      </c>
      <c r="N129" s="1">
        <f>IFERROR(__xludf.DUMMYFUNCTION("""COMPUTED_VALUE"""),0.0)</f>
        <v>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IFERROR(__xludf.DUMMYFUNCTION("""COMPUTED_VALUE"""),7377.84)</f>
        <v>7377.84</v>
      </c>
      <c r="D130" s="2">
        <f>IFERROR(__xludf.DUMMYFUNCTION("""COMPUTED_VALUE"""),45481.66666666667)</f>
        <v>45481.66667</v>
      </c>
      <c r="E130" s="1">
        <f>IFERROR(__xludf.DUMMYFUNCTION("""COMPUTED_VALUE"""),7401.95)</f>
        <v>7401.95</v>
      </c>
      <c r="G130" s="2">
        <f>IFERROR(__xludf.DUMMYFUNCTION("""COMPUTED_VALUE"""),45481.66666666667)</f>
        <v>45481.66667</v>
      </c>
      <c r="H130" s="1">
        <f>IFERROR(__xludf.DUMMYFUNCTION("""COMPUTED_VALUE"""),7352.54)</f>
        <v>7352.54</v>
      </c>
      <c r="J130" s="2">
        <f>IFERROR(__xludf.DUMMYFUNCTION("""COMPUTED_VALUE"""),45481.66666666667)</f>
        <v>45481.66667</v>
      </c>
      <c r="K130" s="1">
        <f>IFERROR(__xludf.DUMMYFUNCTION("""COMPUTED_VALUE"""),7370.75)</f>
        <v>7370.75</v>
      </c>
      <c r="M130" s="2">
        <f>IFERROR(__xludf.DUMMYFUNCTION("""COMPUTED_VALUE"""),45481.66666666667)</f>
        <v>45481.66667</v>
      </c>
      <c r="N130" s="1">
        <f>IFERROR(__xludf.DUMMYFUNCTION("""COMPUTED_VALUE"""),0.0)</f>
        <v>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IFERROR(__xludf.DUMMYFUNCTION("""COMPUTED_VALUE"""),7356.69)</f>
        <v>7356.69</v>
      </c>
      <c r="D131" s="2">
        <f>IFERROR(__xludf.DUMMYFUNCTION("""COMPUTED_VALUE"""),45482.66666666667)</f>
        <v>45482.66667</v>
      </c>
      <c r="E131" s="1">
        <f>IFERROR(__xludf.DUMMYFUNCTION("""COMPUTED_VALUE"""),7420.97)</f>
        <v>7420.97</v>
      </c>
      <c r="G131" s="2">
        <f>IFERROR(__xludf.DUMMYFUNCTION("""COMPUTED_VALUE"""),45482.66666666667)</f>
        <v>45482.66667</v>
      </c>
      <c r="H131" s="1">
        <f>IFERROR(__xludf.DUMMYFUNCTION("""COMPUTED_VALUE"""),7353.42)</f>
        <v>7353.42</v>
      </c>
      <c r="J131" s="2">
        <f>IFERROR(__xludf.DUMMYFUNCTION("""COMPUTED_VALUE"""),45482.66666666667)</f>
        <v>45482.66667</v>
      </c>
      <c r="K131" s="1">
        <f>IFERROR(__xludf.DUMMYFUNCTION("""COMPUTED_VALUE"""),7372.94)</f>
        <v>7372.94</v>
      </c>
      <c r="M131" s="2">
        <f>IFERROR(__xludf.DUMMYFUNCTION("""COMPUTED_VALUE"""),45482.66666666667)</f>
        <v>45482.66667</v>
      </c>
      <c r="N131" s="1">
        <f>IFERROR(__xludf.DUMMYFUNCTION("""COMPUTED_VALUE"""),0.0)</f>
        <v>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IFERROR(__xludf.DUMMYFUNCTION("""COMPUTED_VALUE"""),7393.2)</f>
        <v>7393.2</v>
      </c>
      <c r="D132" s="2">
        <f>IFERROR(__xludf.DUMMYFUNCTION("""COMPUTED_VALUE"""),45483.66666666667)</f>
        <v>45483.66667</v>
      </c>
      <c r="E132" s="1">
        <f>IFERROR(__xludf.DUMMYFUNCTION("""COMPUTED_VALUE"""),7449.2)</f>
        <v>7449.2</v>
      </c>
      <c r="G132" s="2">
        <f>IFERROR(__xludf.DUMMYFUNCTION("""COMPUTED_VALUE"""),45483.66666666667)</f>
        <v>45483.66667</v>
      </c>
      <c r="H132" s="1">
        <f>IFERROR(__xludf.DUMMYFUNCTION("""COMPUTED_VALUE"""),7384.8)</f>
        <v>7384.8</v>
      </c>
      <c r="J132" s="2">
        <f>IFERROR(__xludf.DUMMYFUNCTION("""COMPUTED_VALUE"""),45483.66666666667)</f>
        <v>45483.66667</v>
      </c>
      <c r="K132" s="1">
        <f>IFERROR(__xludf.DUMMYFUNCTION("""COMPUTED_VALUE"""),7447.1)</f>
        <v>7447.1</v>
      </c>
      <c r="M132" s="2">
        <f>IFERROR(__xludf.DUMMYFUNCTION("""COMPUTED_VALUE"""),45483.66666666667)</f>
        <v>45483.66667</v>
      </c>
      <c r="N132" s="1">
        <f>IFERROR(__xludf.DUMMYFUNCTION("""COMPUTED_VALUE"""),0.0)</f>
        <v>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IFERROR(__xludf.DUMMYFUNCTION("""COMPUTED_VALUE"""),7476.73)</f>
        <v>7476.73</v>
      </c>
      <c r="D133" s="2">
        <f>IFERROR(__xludf.DUMMYFUNCTION("""COMPUTED_VALUE"""),45484.66666666667)</f>
        <v>45484.66667</v>
      </c>
      <c r="E133" s="1">
        <f>IFERROR(__xludf.DUMMYFUNCTION("""COMPUTED_VALUE"""),7557.09)</f>
        <v>7557.09</v>
      </c>
      <c r="G133" s="2">
        <f>IFERROR(__xludf.DUMMYFUNCTION("""COMPUTED_VALUE"""),45484.66666666667)</f>
        <v>45484.66667</v>
      </c>
      <c r="H133" s="1">
        <f>IFERROR(__xludf.DUMMYFUNCTION("""COMPUTED_VALUE"""),7476.28)</f>
        <v>7476.28</v>
      </c>
      <c r="J133" s="2">
        <f>IFERROR(__xludf.DUMMYFUNCTION("""COMPUTED_VALUE"""),45484.66666666667)</f>
        <v>45484.66667</v>
      </c>
      <c r="K133" s="1">
        <f>IFERROR(__xludf.DUMMYFUNCTION("""COMPUTED_VALUE"""),7551.21)</f>
        <v>7551.21</v>
      </c>
      <c r="M133" s="2">
        <f>IFERROR(__xludf.DUMMYFUNCTION("""COMPUTED_VALUE"""),45484.66666666667)</f>
        <v>45484.66667</v>
      </c>
      <c r="N133" s="1">
        <f>IFERROR(__xludf.DUMMYFUNCTION("""COMPUTED_VALUE"""),0.0)</f>
        <v>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IFERROR(__xludf.DUMMYFUNCTION("""COMPUTED_VALUE"""),7585.91)</f>
        <v>7585.91</v>
      </c>
      <c r="D134" s="2">
        <f>IFERROR(__xludf.DUMMYFUNCTION("""COMPUTED_VALUE"""),45485.66666666667)</f>
        <v>45485.66667</v>
      </c>
      <c r="E134" s="1">
        <f>IFERROR(__xludf.DUMMYFUNCTION("""COMPUTED_VALUE"""),7640.58)</f>
        <v>7640.58</v>
      </c>
      <c r="G134" s="2">
        <f>IFERROR(__xludf.DUMMYFUNCTION("""COMPUTED_VALUE"""),45485.66666666667)</f>
        <v>45485.66667</v>
      </c>
      <c r="H134" s="1">
        <f>IFERROR(__xludf.DUMMYFUNCTION("""COMPUTED_VALUE"""),7574.99)</f>
        <v>7574.99</v>
      </c>
      <c r="J134" s="2">
        <f>IFERROR(__xludf.DUMMYFUNCTION("""COMPUTED_VALUE"""),45485.66666666667)</f>
        <v>45485.66667</v>
      </c>
      <c r="K134" s="1">
        <f>IFERROR(__xludf.DUMMYFUNCTION("""COMPUTED_VALUE"""),7607.96)</f>
        <v>7607.96</v>
      </c>
      <c r="M134" s="2">
        <f>IFERROR(__xludf.DUMMYFUNCTION("""COMPUTED_VALUE"""),45485.66666666667)</f>
        <v>45485.66667</v>
      </c>
      <c r="N134" s="1">
        <f>IFERROR(__xludf.DUMMYFUNCTION("""COMPUTED_VALUE"""),0.0)</f>
        <v>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IFERROR(__xludf.DUMMYFUNCTION("""COMPUTED_VALUE"""),7617.57)</f>
        <v>7617.57</v>
      </c>
      <c r="D135" s="2">
        <f>IFERROR(__xludf.DUMMYFUNCTION("""COMPUTED_VALUE"""),45488.66666666667)</f>
        <v>45488.66667</v>
      </c>
      <c r="E135" s="1">
        <f>IFERROR(__xludf.DUMMYFUNCTION("""COMPUTED_VALUE"""),7668.34)</f>
        <v>7668.34</v>
      </c>
      <c r="G135" s="2">
        <f>IFERROR(__xludf.DUMMYFUNCTION("""COMPUTED_VALUE"""),45488.66666666667)</f>
        <v>45488.66667</v>
      </c>
      <c r="H135" s="1">
        <f>IFERROR(__xludf.DUMMYFUNCTION("""COMPUTED_VALUE"""),7608.67)</f>
        <v>7608.67</v>
      </c>
      <c r="J135" s="2">
        <f>IFERROR(__xludf.DUMMYFUNCTION("""COMPUTED_VALUE"""),45488.66666666667)</f>
        <v>45488.66667</v>
      </c>
      <c r="K135" s="1">
        <f>IFERROR(__xludf.DUMMYFUNCTION("""COMPUTED_VALUE"""),7632.18)</f>
        <v>7632.18</v>
      </c>
      <c r="M135" s="2">
        <f>IFERROR(__xludf.DUMMYFUNCTION("""COMPUTED_VALUE"""),45488.66666666667)</f>
        <v>45488.66667</v>
      </c>
      <c r="N135" s="1">
        <f>IFERROR(__xludf.DUMMYFUNCTION("""COMPUTED_VALUE"""),0.0)</f>
        <v>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IFERROR(__xludf.DUMMYFUNCTION("""COMPUTED_VALUE"""),7655.78)</f>
        <v>7655.78</v>
      </c>
      <c r="D136" s="2">
        <f>IFERROR(__xludf.DUMMYFUNCTION("""COMPUTED_VALUE"""),45489.66666666667)</f>
        <v>45489.66667</v>
      </c>
      <c r="E136" s="1">
        <f>IFERROR(__xludf.DUMMYFUNCTION("""COMPUTED_VALUE"""),7752.96)</f>
        <v>7752.96</v>
      </c>
      <c r="G136" s="2">
        <f>IFERROR(__xludf.DUMMYFUNCTION("""COMPUTED_VALUE"""),45489.66666666667)</f>
        <v>45489.66667</v>
      </c>
      <c r="H136" s="1">
        <f>IFERROR(__xludf.DUMMYFUNCTION("""COMPUTED_VALUE"""),7642.87)</f>
        <v>7642.87</v>
      </c>
      <c r="J136" s="2">
        <f>IFERROR(__xludf.DUMMYFUNCTION("""COMPUTED_VALUE"""),45489.66666666667)</f>
        <v>45489.66667</v>
      </c>
      <c r="K136" s="1">
        <f>IFERROR(__xludf.DUMMYFUNCTION("""COMPUTED_VALUE"""),7750.73)</f>
        <v>7750.73</v>
      </c>
      <c r="M136" s="2">
        <f>IFERROR(__xludf.DUMMYFUNCTION("""COMPUTED_VALUE"""),45489.66666666667)</f>
        <v>45489.66667</v>
      </c>
      <c r="N136" s="1">
        <f>IFERROR(__xludf.DUMMYFUNCTION("""COMPUTED_VALUE"""),0.0)</f>
        <v>0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IFERROR(__xludf.DUMMYFUNCTION("""COMPUTED_VALUE"""),7734.69)</f>
        <v>7734.69</v>
      </c>
      <c r="D137" s="2">
        <f>IFERROR(__xludf.DUMMYFUNCTION("""COMPUTED_VALUE"""),45490.66666666667)</f>
        <v>45490.66667</v>
      </c>
      <c r="E137" s="1">
        <f>IFERROR(__xludf.DUMMYFUNCTION("""COMPUTED_VALUE"""),7799.94)</f>
        <v>7799.94</v>
      </c>
      <c r="G137" s="2">
        <f>IFERROR(__xludf.DUMMYFUNCTION("""COMPUTED_VALUE"""),45490.66666666667)</f>
        <v>45490.66667</v>
      </c>
      <c r="H137" s="1">
        <f>IFERROR(__xludf.DUMMYFUNCTION("""COMPUTED_VALUE"""),7734.69)</f>
        <v>7734.69</v>
      </c>
      <c r="J137" s="2">
        <f>IFERROR(__xludf.DUMMYFUNCTION("""COMPUTED_VALUE"""),45490.66666666667)</f>
        <v>45490.66667</v>
      </c>
      <c r="K137" s="1">
        <f>IFERROR(__xludf.DUMMYFUNCTION("""COMPUTED_VALUE"""),7753.11)</f>
        <v>7753.11</v>
      </c>
      <c r="M137" s="2">
        <f>IFERROR(__xludf.DUMMYFUNCTION("""COMPUTED_VALUE"""),45490.66666666667)</f>
        <v>45490.66667</v>
      </c>
      <c r="N137" s="1">
        <f>IFERROR(__xludf.DUMMYFUNCTION("""COMPUTED_VALUE"""),0.0)</f>
        <v>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IFERROR(__xludf.DUMMYFUNCTION("""COMPUTED_VALUE"""),7735.88)</f>
        <v>7735.88</v>
      </c>
      <c r="D138" s="2">
        <f>IFERROR(__xludf.DUMMYFUNCTION("""COMPUTED_VALUE"""),45491.66666666667)</f>
        <v>45491.66667</v>
      </c>
      <c r="E138" s="1">
        <f>IFERROR(__xludf.DUMMYFUNCTION("""COMPUTED_VALUE"""),7823.49)</f>
        <v>7823.49</v>
      </c>
      <c r="G138" s="2">
        <f>IFERROR(__xludf.DUMMYFUNCTION("""COMPUTED_VALUE"""),45491.66666666667)</f>
        <v>45491.66667</v>
      </c>
      <c r="H138" s="1">
        <f>IFERROR(__xludf.DUMMYFUNCTION("""COMPUTED_VALUE"""),7687.95)</f>
        <v>7687.95</v>
      </c>
      <c r="J138" s="2">
        <f>IFERROR(__xludf.DUMMYFUNCTION("""COMPUTED_VALUE"""),45491.66666666667)</f>
        <v>45491.66667</v>
      </c>
      <c r="K138" s="1">
        <f>IFERROR(__xludf.DUMMYFUNCTION("""COMPUTED_VALUE"""),7700.01)</f>
        <v>7700.01</v>
      </c>
      <c r="M138" s="2">
        <f>IFERROR(__xludf.DUMMYFUNCTION("""COMPUTED_VALUE"""),45491.66666666667)</f>
        <v>45491.66667</v>
      </c>
      <c r="N138" s="1">
        <f>IFERROR(__xludf.DUMMYFUNCTION("""COMPUTED_VALUE"""),0.0)</f>
        <v>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IFERROR(__xludf.DUMMYFUNCTION("""COMPUTED_VALUE"""),7715.53)</f>
        <v>7715.53</v>
      </c>
      <c r="D139" s="2">
        <f>IFERROR(__xludf.DUMMYFUNCTION("""COMPUTED_VALUE"""),45492.66666666667)</f>
        <v>45492.66667</v>
      </c>
      <c r="E139" s="1">
        <f>IFERROR(__xludf.DUMMYFUNCTION("""COMPUTED_VALUE"""),7716.05)</f>
        <v>7716.05</v>
      </c>
      <c r="G139" s="2">
        <f>IFERROR(__xludf.DUMMYFUNCTION("""COMPUTED_VALUE"""),45492.66666666667)</f>
        <v>45492.66667</v>
      </c>
      <c r="H139" s="1">
        <f>IFERROR(__xludf.DUMMYFUNCTION("""COMPUTED_VALUE"""),7629.16)</f>
        <v>7629.16</v>
      </c>
      <c r="J139" s="2">
        <f>IFERROR(__xludf.DUMMYFUNCTION("""COMPUTED_VALUE"""),45492.66666666667)</f>
        <v>45492.66667</v>
      </c>
      <c r="K139" s="1">
        <f>IFERROR(__xludf.DUMMYFUNCTION("""COMPUTED_VALUE"""),7640.82)</f>
        <v>7640.82</v>
      </c>
      <c r="M139" s="2">
        <f>IFERROR(__xludf.DUMMYFUNCTION("""COMPUTED_VALUE"""),45492.66666666667)</f>
        <v>45492.66667</v>
      </c>
      <c r="N139" s="1">
        <f>IFERROR(__xludf.DUMMYFUNCTION("""COMPUTED_VALUE"""),0.0)</f>
        <v>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IFERROR(__xludf.DUMMYFUNCTION("""COMPUTED_VALUE"""),7661.84)</f>
        <v>7661.84</v>
      </c>
      <c r="D140" s="2">
        <f>IFERROR(__xludf.DUMMYFUNCTION("""COMPUTED_VALUE"""),45495.66666666667)</f>
        <v>45495.66667</v>
      </c>
      <c r="E140" s="1">
        <f>IFERROR(__xludf.DUMMYFUNCTION("""COMPUTED_VALUE"""),7714.03)</f>
        <v>7714.03</v>
      </c>
      <c r="G140" s="2">
        <f>IFERROR(__xludf.DUMMYFUNCTION("""COMPUTED_VALUE"""),45495.66666666667)</f>
        <v>45495.66667</v>
      </c>
      <c r="H140" s="1">
        <f>IFERROR(__xludf.DUMMYFUNCTION("""COMPUTED_VALUE"""),7620.53)</f>
        <v>7620.53</v>
      </c>
      <c r="J140" s="2">
        <f>IFERROR(__xludf.DUMMYFUNCTION("""COMPUTED_VALUE"""),45495.66666666667)</f>
        <v>45495.66667</v>
      </c>
      <c r="K140" s="1">
        <f>IFERROR(__xludf.DUMMYFUNCTION("""COMPUTED_VALUE"""),7713.04)</f>
        <v>7713.04</v>
      </c>
      <c r="M140" s="2">
        <f>IFERROR(__xludf.DUMMYFUNCTION("""COMPUTED_VALUE"""),45495.66666666667)</f>
        <v>45495.66667</v>
      </c>
      <c r="N140" s="1">
        <f>IFERROR(__xludf.DUMMYFUNCTION("""COMPUTED_VALUE"""),0.0)</f>
        <v>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IFERROR(__xludf.DUMMYFUNCTION("""COMPUTED_VALUE"""),7685.57)</f>
        <v>7685.57</v>
      </c>
      <c r="D141" s="2">
        <f>IFERROR(__xludf.DUMMYFUNCTION("""COMPUTED_VALUE"""),45496.66666666667)</f>
        <v>45496.66667</v>
      </c>
      <c r="E141" s="1">
        <f>IFERROR(__xludf.DUMMYFUNCTION("""COMPUTED_VALUE"""),7702.89)</f>
        <v>7702.89</v>
      </c>
      <c r="G141" s="2">
        <f>IFERROR(__xludf.DUMMYFUNCTION("""COMPUTED_VALUE"""),45496.66666666667)</f>
        <v>45496.66667</v>
      </c>
      <c r="H141" s="1">
        <f>IFERROR(__xludf.DUMMYFUNCTION("""COMPUTED_VALUE"""),7660.68)</f>
        <v>7660.68</v>
      </c>
      <c r="J141" s="2">
        <f>IFERROR(__xludf.DUMMYFUNCTION("""COMPUTED_VALUE"""),45496.66666666667)</f>
        <v>45496.66667</v>
      </c>
      <c r="K141" s="1">
        <f>IFERROR(__xludf.DUMMYFUNCTION("""COMPUTED_VALUE"""),7665.21)</f>
        <v>7665.21</v>
      </c>
      <c r="M141" s="2">
        <f>IFERROR(__xludf.DUMMYFUNCTION("""COMPUTED_VALUE"""),45496.66666666667)</f>
        <v>45496.66667</v>
      </c>
      <c r="N141" s="1">
        <f>IFERROR(__xludf.DUMMYFUNCTION("""COMPUTED_VALUE"""),0.0)</f>
        <v>0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IFERROR(__xludf.DUMMYFUNCTION("""COMPUTED_VALUE"""),7652.37)</f>
        <v>7652.37</v>
      </c>
      <c r="D142" s="2">
        <f>IFERROR(__xludf.DUMMYFUNCTION("""COMPUTED_VALUE"""),45497.66666666667)</f>
        <v>45497.66667</v>
      </c>
      <c r="E142" s="1">
        <f>IFERROR(__xludf.DUMMYFUNCTION("""COMPUTED_VALUE"""),7681.82)</f>
        <v>7681.82</v>
      </c>
      <c r="G142" s="2">
        <f>IFERROR(__xludf.DUMMYFUNCTION("""COMPUTED_VALUE"""),45497.66666666667)</f>
        <v>45497.66667</v>
      </c>
      <c r="H142" s="1">
        <f>IFERROR(__xludf.DUMMYFUNCTION("""COMPUTED_VALUE"""),7601.97)</f>
        <v>7601.97</v>
      </c>
      <c r="J142" s="2">
        <f>IFERROR(__xludf.DUMMYFUNCTION("""COMPUTED_VALUE"""),45497.66666666667)</f>
        <v>45497.66667</v>
      </c>
      <c r="K142" s="1">
        <f>IFERROR(__xludf.DUMMYFUNCTION("""COMPUTED_VALUE"""),7607.02)</f>
        <v>7607.02</v>
      </c>
      <c r="M142" s="2">
        <f>IFERROR(__xludf.DUMMYFUNCTION("""COMPUTED_VALUE"""),45497.66666666667)</f>
        <v>45497.66667</v>
      </c>
      <c r="N142" s="1">
        <f>IFERROR(__xludf.DUMMYFUNCTION("""COMPUTED_VALUE"""),0.0)</f>
        <v>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IFERROR(__xludf.DUMMYFUNCTION("""COMPUTED_VALUE"""),7613.01)</f>
        <v>7613.01</v>
      </c>
      <c r="D143" s="2">
        <f>IFERROR(__xludf.DUMMYFUNCTION("""COMPUTED_VALUE"""),45498.66666666667)</f>
        <v>45498.66667</v>
      </c>
      <c r="E143" s="1">
        <f>IFERROR(__xludf.DUMMYFUNCTION("""COMPUTED_VALUE"""),7713.91)</f>
        <v>7713.91</v>
      </c>
      <c r="G143" s="2">
        <f>IFERROR(__xludf.DUMMYFUNCTION("""COMPUTED_VALUE"""),45498.66666666667)</f>
        <v>45498.66667</v>
      </c>
      <c r="H143" s="1">
        <f>IFERROR(__xludf.DUMMYFUNCTION("""COMPUTED_VALUE"""),7598.69)</f>
        <v>7598.69</v>
      </c>
      <c r="J143" s="2">
        <f>IFERROR(__xludf.DUMMYFUNCTION("""COMPUTED_VALUE"""),45498.66666666667)</f>
        <v>45498.66667</v>
      </c>
      <c r="K143" s="1">
        <f>IFERROR(__xludf.DUMMYFUNCTION("""COMPUTED_VALUE"""),7619.29)</f>
        <v>7619.29</v>
      </c>
      <c r="M143" s="2">
        <f>IFERROR(__xludf.DUMMYFUNCTION("""COMPUTED_VALUE"""),45498.66666666667)</f>
        <v>45498.66667</v>
      </c>
      <c r="N143" s="1">
        <f>IFERROR(__xludf.DUMMYFUNCTION("""COMPUTED_VALUE"""),0.0)</f>
        <v>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IFERROR(__xludf.DUMMYFUNCTION("""COMPUTED_VALUE"""),7661.92)</f>
        <v>7661.92</v>
      </c>
      <c r="D144" s="2">
        <f>IFERROR(__xludf.DUMMYFUNCTION("""COMPUTED_VALUE"""),45499.66666666667)</f>
        <v>45499.66667</v>
      </c>
      <c r="E144" s="1">
        <f>IFERROR(__xludf.DUMMYFUNCTION("""COMPUTED_VALUE"""),7734.67)</f>
        <v>7734.67</v>
      </c>
      <c r="G144" s="2">
        <f>IFERROR(__xludf.DUMMYFUNCTION("""COMPUTED_VALUE"""),45499.66666666667)</f>
        <v>45499.66667</v>
      </c>
      <c r="H144" s="1">
        <f>IFERROR(__xludf.DUMMYFUNCTION("""COMPUTED_VALUE"""),7655.7)</f>
        <v>7655.7</v>
      </c>
      <c r="J144" s="2">
        <f>IFERROR(__xludf.DUMMYFUNCTION("""COMPUTED_VALUE"""),45499.66666666667)</f>
        <v>45499.66667</v>
      </c>
      <c r="K144" s="1">
        <f>IFERROR(__xludf.DUMMYFUNCTION("""COMPUTED_VALUE"""),7713.75)</f>
        <v>7713.75</v>
      </c>
      <c r="M144" s="2">
        <f>IFERROR(__xludf.DUMMYFUNCTION("""COMPUTED_VALUE"""),45499.66666666667)</f>
        <v>45499.66667</v>
      </c>
      <c r="N144" s="1">
        <f>IFERROR(__xludf.DUMMYFUNCTION("""COMPUTED_VALUE"""),0.0)</f>
        <v>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IFERROR(__xludf.DUMMYFUNCTION("""COMPUTED_VALUE"""),7732.68)</f>
        <v>7732.68</v>
      </c>
      <c r="D145" s="2">
        <f>IFERROR(__xludf.DUMMYFUNCTION("""COMPUTED_VALUE"""),45502.66666666667)</f>
        <v>45502.66667</v>
      </c>
      <c r="E145" s="1">
        <f>IFERROR(__xludf.DUMMYFUNCTION("""COMPUTED_VALUE"""),7743.56)</f>
        <v>7743.56</v>
      </c>
      <c r="G145" s="2">
        <f>IFERROR(__xludf.DUMMYFUNCTION("""COMPUTED_VALUE"""),45502.66666666667)</f>
        <v>45502.66667</v>
      </c>
      <c r="H145" s="1">
        <f>IFERROR(__xludf.DUMMYFUNCTION("""COMPUTED_VALUE"""),7677.31)</f>
        <v>7677.31</v>
      </c>
      <c r="J145" s="2">
        <f>IFERROR(__xludf.DUMMYFUNCTION("""COMPUTED_VALUE"""),45502.66666666667)</f>
        <v>45502.66667</v>
      </c>
      <c r="K145" s="1">
        <f>IFERROR(__xludf.DUMMYFUNCTION("""COMPUTED_VALUE"""),7725.09)</f>
        <v>7725.09</v>
      </c>
      <c r="M145" s="2">
        <f>IFERROR(__xludf.DUMMYFUNCTION("""COMPUTED_VALUE"""),45502.66666666667)</f>
        <v>45502.66667</v>
      </c>
      <c r="N145" s="1">
        <f>IFERROR(__xludf.DUMMYFUNCTION("""COMPUTED_VALUE"""),0.0)</f>
        <v>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IFERROR(__xludf.DUMMYFUNCTION("""COMPUTED_VALUE"""),7736.14)</f>
        <v>7736.14</v>
      </c>
      <c r="D146" s="2">
        <f>IFERROR(__xludf.DUMMYFUNCTION("""COMPUTED_VALUE"""),45503.66666666667)</f>
        <v>45503.66667</v>
      </c>
      <c r="E146" s="1">
        <f>IFERROR(__xludf.DUMMYFUNCTION("""COMPUTED_VALUE"""),7786.81)</f>
        <v>7786.81</v>
      </c>
      <c r="G146" s="2">
        <f>IFERROR(__xludf.DUMMYFUNCTION("""COMPUTED_VALUE"""),45503.66666666667)</f>
        <v>45503.66667</v>
      </c>
      <c r="H146" s="1">
        <f>IFERROR(__xludf.DUMMYFUNCTION("""COMPUTED_VALUE"""),7736.14)</f>
        <v>7736.14</v>
      </c>
      <c r="J146" s="2">
        <f>IFERROR(__xludf.DUMMYFUNCTION("""COMPUTED_VALUE"""),45503.66666666667)</f>
        <v>45503.66667</v>
      </c>
      <c r="K146" s="1">
        <f>IFERROR(__xludf.DUMMYFUNCTION("""COMPUTED_VALUE"""),7765.2)</f>
        <v>7765.2</v>
      </c>
      <c r="M146" s="2">
        <f>IFERROR(__xludf.DUMMYFUNCTION("""COMPUTED_VALUE"""),45503.66666666667)</f>
        <v>45503.66667</v>
      </c>
      <c r="N146" s="1">
        <f>IFERROR(__xludf.DUMMYFUNCTION("""COMPUTED_VALUE"""),0.0)</f>
        <v>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IFERROR(__xludf.DUMMYFUNCTION("""COMPUTED_VALUE"""),7810.13)</f>
        <v>7810.13</v>
      </c>
      <c r="D147" s="2">
        <f>IFERROR(__xludf.DUMMYFUNCTION("""COMPUTED_VALUE"""),45504.66666666667)</f>
        <v>45504.66667</v>
      </c>
      <c r="E147" s="1">
        <f>IFERROR(__xludf.DUMMYFUNCTION("""COMPUTED_VALUE"""),7855.37)</f>
        <v>7855.37</v>
      </c>
      <c r="G147" s="2">
        <f>IFERROR(__xludf.DUMMYFUNCTION("""COMPUTED_VALUE"""),45504.66666666667)</f>
        <v>45504.66667</v>
      </c>
      <c r="H147" s="1">
        <f>IFERROR(__xludf.DUMMYFUNCTION("""COMPUTED_VALUE"""),7779.74)</f>
        <v>7779.74</v>
      </c>
      <c r="J147" s="2">
        <f>IFERROR(__xludf.DUMMYFUNCTION("""COMPUTED_VALUE"""),45504.66666666667)</f>
        <v>45504.66667</v>
      </c>
      <c r="K147" s="1">
        <f>IFERROR(__xludf.DUMMYFUNCTION("""COMPUTED_VALUE"""),7793.81)</f>
        <v>7793.81</v>
      </c>
      <c r="M147" s="2">
        <f>IFERROR(__xludf.DUMMYFUNCTION("""COMPUTED_VALUE"""),45504.66666666667)</f>
        <v>45504.66667</v>
      </c>
      <c r="N147" s="1">
        <f>IFERROR(__xludf.DUMMYFUNCTION("""COMPUTED_VALUE"""),0.0)</f>
        <v>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IFERROR(__xludf.DUMMYFUNCTION("""COMPUTED_VALUE"""),7802.96)</f>
        <v>7802.96</v>
      </c>
      <c r="D148" s="2">
        <f>IFERROR(__xludf.DUMMYFUNCTION("""COMPUTED_VALUE"""),45505.66666666667)</f>
        <v>45505.66667</v>
      </c>
      <c r="E148" s="1">
        <f>IFERROR(__xludf.DUMMYFUNCTION("""COMPUTED_VALUE"""),7849.26)</f>
        <v>7849.26</v>
      </c>
      <c r="G148" s="2">
        <f>IFERROR(__xludf.DUMMYFUNCTION("""COMPUTED_VALUE"""),45505.66666666667)</f>
        <v>45505.66667</v>
      </c>
      <c r="H148" s="1">
        <f>IFERROR(__xludf.DUMMYFUNCTION("""COMPUTED_VALUE"""),7667.01)</f>
        <v>7667.01</v>
      </c>
      <c r="J148" s="2">
        <f>IFERROR(__xludf.DUMMYFUNCTION("""COMPUTED_VALUE"""),45505.66666666667)</f>
        <v>45505.66667</v>
      </c>
      <c r="K148" s="1">
        <f>IFERROR(__xludf.DUMMYFUNCTION("""COMPUTED_VALUE"""),7711.88)</f>
        <v>7711.88</v>
      </c>
      <c r="M148" s="2">
        <f>IFERROR(__xludf.DUMMYFUNCTION("""COMPUTED_VALUE"""),45505.66666666667)</f>
        <v>45505.66667</v>
      </c>
      <c r="N148" s="1">
        <f>IFERROR(__xludf.DUMMYFUNCTION("""COMPUTED_VALUE"""),0.0)</f>
        <v>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IFERROR(__xludf.DUMMYFUNCTION("""COMPUTED_VALUE"""),7656.89)</f>
        <v>7656.89</v>
      </c>
      <c r="D149" s="2">
        <f>IFERROR(__xludf.DUMMYFUNCTION("""COMPUTED_VALUE"""),45506.66666666667)</f>
        <v>45506.66667</v>
      </c>
      <c r="E149" s="1">
        <f>IFERROR(__xludf.DUMMYFUNCTION("""COMPUTED_VALUE"""),7667.27)</f>
        <v>7667.27</v>
      </c>
      <c r="G149" s="2">
        <f>IFERROR(__xludf.DUMMYFUNCTION("""COMPUTED_VALUE"""),45506.66666666667)</f>
        <v>45506.66667</v>
      </c>
      <c r="H149" s="1">
        <f>IFERROR(__xludf.DUMMYFUNCTION("""COMPUTED_VALUE"""),7486.26)</f>
        <v>7486.26</v>
      </c>
      <c r="J149" s="2">
        <f>IFERROR(__xludf.DUMMYFUNCTION("""COMPUTED_VALUE"""),45506.66666666667)</f>
        <v>45506.66667</v>
      </c>
      <c r="K149" s="1">
        <f>IFERROR(__xludf.DUMMYFUNCTION("""COMPUTED_VALUE"""),7555.27)</f>
        <v>7555.27</v>
      </c>
      <c r="M149" s="2">
        <f>IFERROR(__xludf.DUMMYFUNCTION("""COMPUTED_VALUE"""),45506.66666666667)</f>
        <v>45506.66667</v>
      </c>
      <c r="N149" s="1">
        <f>IFERROR(__xludf.DUMMYFUNCTION("""COMPUTED_VALUE"""),0.0)</f>
        <v>0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IFERROR(__xludf.DUMMYFUNCTION("""COMPUTED_VALUE"""),7443.59)</f>
        <v>7443.59</v>
      </c>
      <c r="D150" s="2">
        <f>IFERROR(__xludf.DUMMYFUNCTION("""COMPUTED_VALUE"""),45509.66666666667)</f>
        <v>45509.66667</v>
      </c>
      <c r="E150" s="1">
        <f>IFERROR(__xludf.DUMMYFUNCTION("""COMPUTED_VALUE"""),7454.22)</f>
        <v>7454.22</v>
      </c>
      <c r="G150" s="2">
        <f>IFERROR(__xludf.DUMMYFUNCTION("""COMPUTED_VALUE"""),45509.66666666667)</f>
        <v>45509.66667</v>
      </c>
      <c r="H150" s="1">
        <f>IFERROR(__xludf.DUMMYFUNCTION("""COMPUTED_VALUE"""),7343.21)</f>
        <v>7343.21</v>
      </c>
      <c r="J150" s="2">
        <f>IFERROR(__xludf.DUMMYFUNCTION("""COMPUTED_VALUE"""),45509.66666666667)</f>
        <v>45509.66667</v>
      </c>
      <c r="K150" s="1">
        <f>IFERROR(__xludf.DUMMYFUNCTION("""COMPUTED_VALUE"""),7388.51)</f>
        <v>7388.51</v>
      </c>
      <c r="M150" s="2">
        <f>IFERROR(__xludf.DUMMYFUNCTION("""COMPUTED_VALUE"""),45509.66666666667)</f>
        <v>45509.66667</v>
      </c>
      <c r="N150" s="1">
        <f>IFERROR(__xludf.DUMMYFUNCTION("""COMPUTED_VALUE"""),0.0)</f>
        <v>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IFERROR(__xludf.DUMMYFUNCTION("""COMPUTED_VALUE"""),7417.07)</f>
        <v>7417.07</v>
      </c>
      <c r="D151" s="2">
        <f>IFERROR(__xludf.DUMMYFUNCTION("""COMPUTED_VALUE"""),45510.66666666667)</f>
        <v>45510.66667</v>
      </c>
      <c r="E151" s="1">
        <f>IFERROR(__xludf.DUMMYFUNCTION("""COMPUTED_VALUE"""),7573.85)</f>
        <v>7573.85</v>
      </c>
      <c r="G151" s="2">
        <f>IFERROR(__xludf.DUMMYFUNCTION("""COMPUTED_VALUE"""),45510.66666666667)</f>
        <v>45510.66667</v>
      </c>
      <c r="H151" s="1">
        <f>IFERROR(__xludf.DUMMYFUNCTION("""COMPUTED_VALUE"""),7409.68)</f>
        <v>7409.68</v>
      </c>
      <c r="J151" s="2">
        <f>IFERROR(__xludf.DUMMYFUNCTION("""COMPUTED_VALUE"""),45510.66666666667)</f>
        <v>45510.66667</v>
      </c>
      <c r="K151" s="1">
        <f>IFERROR(__xludf.DUMMYFUNCTION("""COMPUTED_VALUE"""),7490.98)</f>
        <v>7490.98</v>
      </c>
      <c r="M151" s="2">
        <f>IFERROR(__xludf.DUMMYFUNCTION("""COMPUTED_VALUE"""),45510.66666666667)</f>
        <v>45510.66667</v>
      </c>
      <c r="N151" s="1">
        <f>IFERROR(__xludf.DUMMYFUNCTION("""COMPUTED_VALUE"""),0.0)</f>
        <v>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IFERROR(__xludf.DUMMYFUNCTION("""COMPUTED_VALUE"""),7546.81)</f>
        <v>7546.81</v>
      </c>
      <c r="D152" s="2">
        <f>IFERROR(__xludf.DUMMYFUNCTION("""COMPUTED_VALUE"""),45511.66666666667)</f>
        <v>45511.66667</v>
      </c>
      <c r="E152" s="1">
        <f>IFERROR(__xludf.DUMMYFUNCTION("""COMPUTED_VALUE"""),7605.68)</f>
        <v>7605.68</v>
      </c>
      <c r="G152" s="2">
        <f>IFERROR(__xludf.DUMMYFUNCTION("""COMPUTED_VALUE"""),45511.66666666667)</f>
        <v>45511.66667</v>
      </c>
      <c r="H152" s="1">
        <f>IFERROR(__xludf.DUMMYFUNCTION("""COMPUTED_VALUE"""),7444.74)</f>
        <v>7444.74</v>
      </c>
      <c r="J152" s="2">
        <f>IFERROR(__xludf.DUMMYFUNCTION("""COMPUTED_VALUE"""),45511.66666666667)</f>
        <v>45511.66667</v>
      </c>
      <c r="K152" s="1">
        <f>IFERROR(__xludf.DUMMYFUNCTION("""COMPUTED_VALUE"""),7448.35)</f>
        <v>7448.35</v>
      </c>
      <c r="M152" s="2">
        <f>IFERROR(__xludf.DUMMYFUNCTION("""COMPUTED_VALUE"""),45511.66666666667)</f>
        <v>45511.66667</v>
      </c>
      <c r="N152" s="1">
        <f>IFERROR(__xludf.DUMMYFUNCTION("""COMPUTED_VALUE"""),0.0)</f>
        <v>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IFERROR(__xludf.DUMMYFUNCTION("""COMPUTED_VALUE"""),7475.48)</f>
        <v>7475.48</v>
      </c>
      <c r="D153" s="2">
        <f>IFERROR(__xludf.DUMMYFUNCTION("""COMPUTED_VALUE"""),45512.66666666667)</f>
        <v>45512.66667</v>
      </c>
      <c r="E153" s="1">
        <f>IFERROR(__xludf.DUMMYFUNCTION("""COMPUTED_VALUE"""),7582.25)</f>
        <v>7582.25</v>
      </c>
      <c r="G153" s="2">
        <f>IFERROR(__xludf.DUMMYFUNCTION("""COMPUTED_VALUE"""),45512.66666666667)</f>
        <v>45512.66667</v>
      </c>
      <c r="H153" s="1">
        <f>IFERROR(__xludf.DUMMYFUNCTION("""COMPUTED_VALUE"""),7475.48)</f>
        <v>7475.48</v>
      </c>
      <c r="J153" s="2">
        <f>IFERROR(__xludf.DUMMYFUNCTION("""COMPUTED_VALUE"""),45512.66666666667)</f>
        <v>45512.66667</v>
      </c>
      <c r="K153" s="1">
        <f>IFERROR(__xludf.DUMMYFUNCTION("""COMPUTED_VALUE"""),7568.33)</f>
        <v>7568.33</v>
      </c>
      <c r="M153" s="2">
        <f>IFERROR(__xludf.DUMMYFUNCTION("""COMPUTED_VALUE"""),45512.66666666667)</f>
        <v>45512.66667</v>
      </c>
      <c r="N153" s="1">
        <f>IFERROR(__xludf.DUMMYFUNCTION("""COMPUTED_VALUE"""),0.0)</f>
        <v>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IFERROR(__xludf.DUMMYFUNCTION("""COMPUTED_VALUE"""),7566.92)</f>
        <v>7566.92</v>
      </c>
      <c r="D154" s="2">
        <f>IFERROR(__xludf.DUMMYFUNCTION("""COMPUTED_VALUE"""),45513.66666666667)</f>
        <v>45513.66667</v>
      </c>
      <c r="E154" s="1">
        <f>IFERROR(__xludf.DUMMYFUNCTION("""COMPUTED_VALUE"""),7598.47)</f>
        <v>7598.47</v>
      </c>
      <c r="G154" s="2">
        <f>IFERROR(__xludf.DUMMYFUNCTION("""COMPUTED_VALUE"""),45513.66666666667)</f>
        <v>45513.66667</v>
      </c>
      <c r="H154" s="1">
        <f>IFERROR(__xludf.DUMMYFUNCTION("""COMPUTED_VALUE"""),7511.22)</f>
        <v>7511.22</v>
      </c>
      <c r="J154" s="2">
        <f>IFERROR(__xludf.DUMMYFUNCTION("""COMPUTED_VALUE"""),45513.66666666667)</f>
        <v>45513.66667</v>
      </c>
      <c r="K154" s="1">
        <f>IFERROR(__xludf.DUMMYFUNCTION("""COMPUTED_VALUE"""),7584.68)</f>
        <v>7584.68</v>
      </c>
      <c r="M154" s="2">
        <f>IFERROR(__xludf.DUMMYFUNCTION("""COMPUTED_VALUE"""),45513.66666666667)</f>
        <v>45513.66667</v>
      </c>
      <c r="N154" s="1">
        <f>IFERROR(__xludf.DUMMYFUNCTION("""COMPUTED_VALUE"""),0.0)</f>
        <v>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IFERROR(__xludf.DUMMYFUNCTION("""COMPUTED_VALUE"""),7590.86)</f>
        <v>7590.86</v>
      </c>
      <c r="D155" s="2">
        <f>IFERROR(__xludf.DUMMYFUNCTION("""COMPUTED_VALUE"""),45516.66666666667)</f>
        <v>45516.66667</v>
      </c>
      <c r="E155" s="1">
        <f>IFERROR(__xludf.DUMMYFUNCTION("""COMPUTED_VALUE"""),7594.53)</f>
        <v>7594.53</v>
      </c>
      <c r="G155" s="2">
        <f>IFERROR(__xludf.DUMMYFUNCTION("""COMPUTED_VALUE"""),45516.66666666667)</f>
        <v>45516.66667</v>
      </c>
      <c r="H155" s="1">
        <f>IFERROR(__xludf.DUMMYFUNCTION("""COMPUTED_VALUE"""),7526.74)</f>
        <v>7526.74</v>
      </c>
      <c r="J155" s="2">
        <f>IFERROR(__xludf.DUMMYFUNCTION("""COMPUTED_VALUE"""),45516.66666666667)</f>
        <v>45516.66667</v>
      </c>
      <c r="K155" s="1">
        <f>IFERROR(__xludf.DUMMYFUNCTION("""COMPUTED_VALUE"""),7541.15)</f>
        <v>7541.15</v>
      </c>
      <c r="M155" s="2">
        <f>IFERROR(__xludf.DUMMYFUNCTION("""COMPUTED_VALUE"""),45516.66666666667)</f>
        <v>45516.66667</v>
      </c>
      <c r="N155" s="1">
        <f>IFERROR(__xludf.DUMMYFUNCTION("""COMPUTED_VALUE"""),0.0)</f>
        <v>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IFERROR(__xludf.DUMMYFUNCTION("""COMPUTED_VALUE"""),7568.11)</f>
        <v>7568.11</v>
      </c>
      <c r="D156" s="2">
        <f>IFERROR(__xludf.DUMMYFUNCTION("""COMPUTED_VALUE"""),45517.66666666667)</f>
        <v>45517.66667</v>
      </c>
      <c r="E156" s="1">
        <f>IFERROR(__xludf.DUMMYFUNCTION("""COMPUTED_VALUE"""),7615.41)</f>
        <v>7615.41</v>
      </c>
      <c r="G156" s="2">
        <f>IFERROR(__xludf.DUMMYFUNCTION("""COMPUTED_VALUE"""),45517.66666666667)</f>
        <v>45517.66667</v>
      </c>
      <c r="H156" s="1">
        <f>IFERROR(__xludf.DUMMYFUNCTION("""COMPUTED_VALUE"""),7542.08)</f>
        <v>7542.08</v>
      </c>
      <c r="J156" s="2">
        <f>IFERROR(__xludf.DUMMYFUNCTION("""COMPUTED_VALUE"""),45517.66666666667)</f>
        <v>45517.66667</v>
      </c>
      <c r="K156" s="1">
        <f>IFERROR(__xludf.DUMMYFUNCTION("""COMPUTED_VALUE"""),7609.07)</f>
        <v>7609.07</v>
      </c>
      <c r="M156" s="2">
        <f>IFERROR(__xludf.DUMMYFUNCTION("""COMPUTED_VALUE"""),45517.66666666667)</f>
        <v>45517.66667</v>
      </c>
      <c r="N156" s="1">
        <f>IFERROR(__xludf.DUMMYFUNCTION("""COMPUTED_VALUE"""),0.0)</f>
        <v>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IFERROR(__xludf.DUMMYFUNCTION("""COMPUTED_VALUE"""),7621.48)</f>
        <v>7621.48</v>
      </c>
      <c r="D157" s="2">
        <f>IFERROR(__xludf.DUMMYFUNCTION("""COMPUTED_VALUE"""),45518.66666666667)</f>
        <v>45518.66667</v>
      </c>
      <c r="E157" s="1">
        <f>IFERROR(__xludf.DUMMYFUNCTION("""COMPUTED_VALUE"""),7664.19)</f>
        <v>7664.19</v>
      </c>
      <c r="G157" s="2">
        <f>IFERROR(__xludf.DUMMYFUNCTION("""COMPUTED_VALUE"""),45518.66666666667)</f>
        <v>45518.66667</v>
      </c>
      <c r="H157" s="1">
        <f>IFERROR(__xludf.DUMMYFUNCTION("""COMPUTED_VALUE"""),7614.44)</f>
        <v>7614.44</v>
      </c>
      <c r="J157" s="2">
        <f>IFERROR(__xludf.DUMMYFUNCTION("""COMPUTED_VALUE"""),45518.66666666667)</f>
        <v>45518.66667</v>
      </c>
      <c r="K157" s="1">
        <f>IFERROR(__xludf.DUMMYFUNCTION("""COMPUTED_VALUE"""),7642.31)</f>
        <v>7642.31</v>
      </c>
      <c r="M157" s="2">
        <f>IFERROR(__xludf.DUMMYFUNCTION("""COMPUTED_VALUE"""),45518.66666666667)</f>
        <v>45518.66667</v>
      </c>
      <c r="N157" s="1">
        <f>IFERROR(__xludf.DUMMYFUNCTION("""COMPUTED_VALUE"""),0.0)</f>
        <v>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IFERROR(__xludf.DUMMYFUNCTION("""COMPUTED_VALUE"""),7697.35)</f>
        <v>7697.35</v>
      </c>
      <c r="D158" s="2">
        <f>IFERROR(__xludf.DUMMYFUNCTION("""COMPUTED_VALUE"""),45519.66666666667)</f>
        <v>45519.66667</v>
      </c>
      <c r="E158" s="1">
        <f>IFERROR(__xludf.DUMMYFUNCTION("""COMPUTED_VALUE"""),7734.38)</f>
        <v>7734.38</v>
      </c>
      <c r="G158" s="2">
        <f>IFERROR(__xludf.DUMMYFUNCTION("""COMPUTED_VALUE"""),45519.66666666667)</f>
        <v>45519.66667</v>
      </c>
      <c r="H158" s="1">
        <f>IFERROR(__xludf.DUMMYFUNCTION("""COMPUTED_VALUE"""),7674.54)</f>
        <v>7674.54</v>
      </c>
      <c r="J158" s="2">
        <f>IFERROR(__xludf.DUMMYFUNCTION("""COMPUTED_VALUE"""),45519.66666666667)</f>
        <v>45519.66667</v>
      </c>
      <c r="K158" s="1">
        <f>IFERROR(__xludf.DUMMYFUNCTION("""COMPUTED_VALUE"""),7721.32)</f>
        <v>7721.32</v>
      </c>
      <c r="M158" s="2">
        <f>IFERROR(__xludf.DUMMYFUNCTION("""COMPUTED_VALUE"""),45519.66666666667)</f>
        <v>45519.66667</v>
      </c>
      <c r="N158" s="1">
        <f>IFERROR(__xludf.DUMMYFUNCTION("""COMPUTED_VALUE"""),0.0)</f>
        <v>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IFERROR(__xludf.DUMMYFUNCTION("""COMPUTED_VALUE"""),7714.93)</f>
        <v>7714.93</v>
      </c>
      <c r="D159" s="2">
        <f>IFERROR(__xludf.DUMMYFUNCTION("""COMPUTED_VALUE"""),45520.66666666667)</f>
        <v>45520.66667</v>
      </c>
      <c r="E159" s="1">
        <f>IFERROR(__xludf.DUMMYFUNCTION("""COMPUTED_VALUE"""),7742.44)</f>
        <v>7742.44</v>
      </c>
      <c r="G159" s="2">
        <f>IFERROR(__xludf.DUMMYFUNCTION("""COMPUTED_VALUE"""),45520.66666666667)</f>
        <v>45520.66667</v>
      </c>
      <c r="H159" s="1">
        <f>IFERROR(__xludf.DUMMYFUNCTION("""COMPUTED_VALUE"""),7703.4)</f>
        <v>7703.4</v>
      </c>
      <c r="J159" s="2">
        <f>IFERROR(__xludf.DUMMYFUNCTION("""COMPUTED_VALUE"""),45520.66666666667)</f>
        <v>45520.66667</v>
      </c>
      <c r="K159" s="1">
        <f>IFERROR(__xludf.DUMMYFUNCTION("""COMPUTED_VALUE"""),7738.35)</f>
        <v>7738.35</v>
      </c>
      <c r="M159" s="2">
        <f>IFERROR(__xludf.DUMMYFUNCTION("""COMPUTED_VALUE"""),45520.66666666667)</f>
        <v>45520.66667</v>
      </c>
      <c r="N159" s="1">
        <f>IFERROR(__xludf.DUMMYFUNCTION("""COMPUTED_VALUE"""),0.0)</f>
        <v>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IFERROR(__xludf.DUMMYFUNCTION("""COMPUTED_VALUE"""),7746.24)</f>
        <v>7746.24</v>
      </c>
      <c r="D160" s="2">
        <f>IFERROR(__xludf.DUMMYFUNCTION("""COMPUTED_VALUE"""),45523.66666666667)</f>
        <v>45523.66667</v>
      </c>
      <c r="E160" s="1">
        <f>IFERROR(__xludf.DUMMYFUNCTION("""COMPUTED_VALUE"""),7795.77)</f>
        <v>7795.77</v>
      </c>
      <c r="G160" s="2">
        <f>IFERROR(__xludf.DUMMYFUNCTION("""COMPUTED_VALUE"""),45523.66666666667)</f>
        <v>45523.66667</v>
      </c>
      <c r="H160" s="1">
        <f>IFERROR(__xludf.DUMMYFUNCTION("""COMPUTED_VALUE"""),7746.24)</f>
        <v>7746.24</v>
      </c>
      <c r="J160" s="2">
        <f>IFERROR(__xludf.DUMMYFUNCTION("""COMPUTED_VALUE"""),45523.66666666667)</f>
        <v>45523.66667</v>
      </c>
      <c r="K160" s="1">
        <f>IFERROR(__xludf.DUMMYFUNCTION("""COMPUTED_VALUE"""),7795.77)</f>
        <v>7795.77</v>
      </c>
      <c r="M160" s="2">
        <f>IFERROR(__xludf.DUMMYFUNCTION("""COMPUTED_VALUE"""),45523.66666666667)</f>
        <v>45523.66667</v>
      </c>
      <c r="N160" s="1">
        <f>IFERROR(__xludf.DUMMYFUNCTION("""COMPUTED_VALUE"""),0.0)</f>
        <v>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IFERROR(__xludf.DUMMYFUNCTION("""COMPUTED_VALUE"""),7786.36)</f>
        <v>7786.36</v>
      </c>
      <c r="D161" s="2">
        <f>IFERROR(__xludf.DUMMYFUNCTION("""COMPUTED_VALUE"""),45524.66666666667)</f>
        <v>45524.66667</v>
      </c>
      <c r="E161" s="1">
        <f>IFERROR(__xludf.DUMMYFUNCTION("""COMPUTED_VALUE"""),7790.42)</f>
        <v>7790.42</v>
      </c>
      <c r="G161" s="2">
        <f>IFERROR(__xludf.DUMMYFUNCTION("""COMPUTED_VALUE"""),45524.66666666667)</f>
        <v>45524.66667</v>
      </c>
      <c r="H161" s="1">
        <f>IFERROR(__xludf.DUMMYFUNCTION("""COMPUTED_VALUE"""),7740.0)</f>
        <v>7740</v>
      </c>
      <c r="J161" s="2">
        <f>IFERROR(__xludf.DUMMYFUNCTION("""COMPUTED_VALUE"""),45524.66666666667)</f>
        <v>45524.66667</v>
      </c>
      <c r="K161" s="1">
        <f>IFERROR(__xludf.DUMMYFUNCTION("""COMPUTED_VALUE"""),7749.96)</f>
        <v>7749.96</v>
      </c>
      <c r="M161" s="2">
        <f>IFERROR(__xludf.DUMMYFUNCTION("""COMPUTED_VALUE"""),45524.66666666667)</f>
        <v>45524.66667</v>
      </c>
      <c r="N161" s="1">
        <f>IFERROR(__xludf.DUMMYFUNCTION("""COMPUTED_VALUE"""),0.0)</f>
        <v>0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IFERROR(__xludf.DUMMYFUNCTION("""COMPUTED_VALUE"""),7774.84)</f>
        <v>7774.84</v>
      </c>
      <c r="D162" s="2">
        <f>IFERROR(__xludf.DUMMYFUNCTION("""COMPUTED_VALUE"""),45525.66666666667)</f>
        <v>45525.66667</v>
      </c>
      <c r="E162" s="1">
        <f>IFERROR(__xludf.DUMMYFUNCTION("""COMPUTED_VALUE"""),7805.89)</f>
        <v>7805.89</v>
      </c>
      <c r="G162" s="2">
        <f>IFERROR(__xludf.DUMMYFUNCTION("""COMPUTED_VALUE"""),45525.66666666667)</f>
        <v>45525.66667</v>
      </c>
      <c r="H162" s="1">
        <f>IFERROR(__xludf.DUMMYFUNCTION("""COMPUTED_VALUE"""),7750.96)</f>
        <v>7750.96</v>
      </c>
      <c r="J162" s="2">
        <f>IFERROR(__xludf.DUMMYFUNCTION("""COMPUTED_VALUE"""),45525.66666666667)</f>
        <v>45525.66667</v>
      </c>
      <c r="K162" s="1">
        <f>IFERROR(__xludf.DUMMYFUNCTION("""COMPUTED_VALUE"""),7802.97)</f>
        <v>7802.97</v>
      </c>
      <c r="M162" s="2">
        <f>IFERROR(__xludf.DUMMYFUNCTION("""COMPUTED_VALUE"""),45525.66666666667)</f>
        <v>45525.66667</v>
      </c>
      <c r="N162" s="1">
        <f>IFERROR(__xludf.DUMMYFUNCTION("""COMPUTED_VALUE"""),0.0)</f>
        <v>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IFERROR(__xludf.DUMMYFUNCTION("""COMPUTED_VALUE"""),7807.79)</f>
        <v>7807.79</v>
      </c>
      <c r="D163" s="2">
        <f>IFERROR(__xludf.DUMMYFUNCTION("""COMPUTED_VALUE"""),45526.66666666667)</f>
        <v>45526.66667</v>
      </c>
      <c r="E163" s="1">
        <f>IFERROR(__xludf.DUMMYFUNCTION("""COMPUTED_VALUE"""),7824.7)</f>
        <v>7824.7</v>
      </c>
      <c r="G163" s="2">
        <f>IFERROR(__xludf.DUMMYFUNCTION("""COMPUTED_VALUE"""),45526.66666666667)</f>
        <v>45526.66667</v>
      </c>
      <c r="H163" s="1">
        <f>IFERROR(__xludf.DUMMYFUNCTION("""COMPUTED_VALUE"""),7785.08)</f>
        <v>7785.08</v>
      </c>
      <c r="J163" s="2">
        <f>IFERROR(__xludf.DUMMYFUNCTION("""COMPUTED_VALUE"""),45526.66666666667)</f>
        <v>45526.66667</v>
      </c>
      <c r="K163" s="1">
        <f>IFERROR(__xludf.DUMMYFUNCTION("""COMPUTED_VALUE"""),7802.16)</f>
        <v>7802.16</v>
      </c>
      <c r="M163" s="2">
        <f>IFERROR(__xludf.DUMMYFUNCTION("""COMPUTED_VALUE"""),45526.66666666667)</f>
        <v>45526.66667</v>
      </c>
      <c r="N163" s="1">
        <f>IFERROR(__xludf.DUMMYFUNCTION("""COMPUTED_VALUE"""),0.0)</f>
        <v>0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IFERROR(__xludf.DUMMYFUNCTION("""COMPUTED_VALUE"""),7837.89)</f>
        <v>7837.89</v>
      </c>
      <c r="D164" s="2">
        <f>IFERROR(__xludf.DUMMYFUNCTION("""COMPUTED_VALUE"""),45527.66666666667)</f>
        <v>45527.66667</v>
      </c>
      <c r="E164" s="1">
        <f>IFERROR(__xludf.DUMMYFUNCTION("""COMPUTED_VALUE"""),7912.76)</f>
        <v>7912.76</v>
      </c>
      <c r="G164" s="2">
        <f>IFERROR(__xludf.DUMMYFUNCTION("""COMPUTED_VALUE"""),45527.66666666667)</f>
        <v>45527.66667</v>
      </c>
      <c r="H164" s="1">
        <f>IFERROR(__xludf.DUMMYFUNCTION("""COMPUTED_VALUE"""),7825.04)</f>
        <v>7825.04</v>
      </c>
      <c r="J164" s="2">
        <f>IFERROR(__xludf.DUMMYFUNCTION("""COMPUTED_VALUE"""),45527.66666666667)</f>
        <v>45527.66667</v>
      </c>
      <c r="K164" s="1">
        <f>IFERROR(__xludf.DUMMYFUNCTION("""COMPUTED_VALUE"""),7901.95)</f>
        <v>7901.95</v>
      </c>
      <c r="M164" s="2">
        <f>IFERROR(__xludf.DUMMYFUNCTION("""COMPUTED_VALUE"""),45527.66666666667)</f>
        <v>45527.66667</v>
      </c>
      <c r="N164" s="1">
        <f>IFERROR(__xludf.DUMMYFUNCTION("""COMPUTED_VALUE"""),0.0)</f>
        <v>0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IFERROR(__xludf.DUMMYFUNCTION("""COMPUTED_VALUE"""),7929.83)</f>
        <v>7929.83</v>
      </c>
      <c r="D165" s="2">
        <f>IFERROR(__xludf.DUMMYFUNCTION("""COMPUTED_VALUE"""),45530.66666666667)</f>
        <v>45530.66667</v>
      </c>
      <c r="E165" s="1">
        <f>IFERROR(__xludf.DUMMYFUNCTION("""COMPUTED_VALUE"""),7962.18)</f>
        <v>7962.18</v>
      </c>
      <c r="G165" s="2">
        <f>IFERROR(__xludf.DUMMYFUNCTION("""COMPUTED_VALUE"""),45530.66666666667)</f>
        <v>45530.66667</v>
      </c>
      <c r="H165" s="1">
        <f>IFERROR(__xludf.DUMMYFUNCTION("""COMPUTED_VALUE"""),7907.92)</f>
        <v>7907.92</v>
      </c>
      <c r="J165" s="2">
        <f>IFERROR(__xludf.DUMMYFUNCTION("""COMPUTED_VALUE"""),45530.66666666667)</f>
        <v>45530.66667</v>
      </c>
      <c r="K165" s="1">
        <f>IFERROR(__xludf.DUMMYFUNCTION("""COMPUTED_VALUE"""),7915.98)</f>
        <v>7915.98</v>
      </c>
      <c r="M165" s="2">
        <f>IFERROR(__xludf.DUMMYFUNCTION("""COMPUTED_VALUE"""),45530.66666666667)</f>
        <v>45530.66667</v>
      </c>
      <c r="N165" s="1">
        <f>IFERROR(__xludf.DUMMYFUNCTION("""COMPUTED_VALUE"""),0.0)</f>
        <v>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IFERROR(__xludf.DUMMYFUNCTION("""COMPUTED_VALUE"""),7900.9)</f>
        <v>7900.9</v>
      </c>
      <c r="D166" s="2">
        <f>IFERROR(__xludf.DUMMYFUNCTION("""COMPUTED_VALUE"""),45531.66666666667)</f>
        <v>45531.66667</v>
      </c>
      <c r="E166" s="1">
        <f>IFERROR(__xludf.DUMMYFUNCTION("""COMPUTED_VALUE"""),7912.17)</f>
        <v>7912.17</v>
      </c>
      <c r="G166" s="2">
        <f>IFERROR(__xludf.DUMMYFUNCTION("""COMPUTED_VALUE"""),45531.66666666667)</f>
        <v>45531.66667</v>
      </c>
      <c r="H166" s="1">
        <f>IFERROR(__xludf.DUMMYFUNCTION("""COMPUTED_VALUE"""),7883.91)</f>
        <v>7883.91</v>
      </c>
      <c r="J166" s="2">
        <f>IFERROR(__xludf.DUMMYFUNCTION("""COMPUTED_VALUE"""),45531.66666666667)</f>
        <v>45531.66667</v>
      </c>
      <c r="K166" s="1">
        <f>IFERROR(__xludf.DUMMYFUNCTION("""COMPUTED_VALUE"""),7903.84)</f>
        <v>7903.84</v>
      </c>
      <c r="M166" s="2">
        <f>IFERROR(__xludf.DUMMYFUNCTION("""COMPUTED_VALUE"""),45531.66666666667)</f>
        <v>45531.66667</v>
      </c>
      <c r="N166" s="1">
        <f>IFERROR(__xludf.DUMMYFUNCTION("""COMPUTED_VALUE"""),0.0)</f>
        <v>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IFERROR(__xludf.DUMMYFUNCTION("""COMPUTED_VALUE"""),7894.82)</f>
        <v>7894.82</v>
      </c>
      <c r="D167" s="2">
        <f>IFERROR(__xludf.DUMMYFUNCTION("""COMPUTED_VALUE"""),45532.66666666667)</f>
        <v>45532.66667</v>
      </c>
      <c r="E167" s="1">
        <f>IFERROR(__xludf.DUMMYFUNCTION("""COMPUTED_VALUE"""),7927.18)</f>
        <v>7927.18</v>
      </c>
      <c r="G167" s="2">
        <f>IFERROR(__xludf.DUMMYFUNCTION("""COMPUTED_VALUE"""),45532.66666666667)</f>
        <v>45532.66667</v>
      </c>
      <c r="H167" s="1">
        <f>IFERROR(__xludf.DUMMYFUNCTION("""COMPUTED_VALUE"""),7861.57)</f>
        <v>7861.57</v>
      </c>
      <c r="J167" s="2">
        <f>IFERROR(__xludf.DUMMYFUNCTION("""COMPUTED_VALUE"""),45532.66666666667)</f>
        <v>45532.66667</v>
      </c>
      <c r="K167" s="1">
        <f>IFERROR(__xludf.DUMMYFUNCTION("""COMPUTED_VALUE"""),7893.35)</f>
        <v>7893.35</v>
      </c>
      <c r="M167" s="2">
        <f>IFERROR(__xludf.DUMMYFUNCTION("""COMPUTED_VALUE"""),45532.66666666667)</f>
        <v>45532.66667</v>
      </c>
      <c r="N167" s="1">
        <f>IFERROR(__xludf.DUMMYFUNCTION("""COMPUTED_VALUE"""),0.0)</f>
        <v>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IFERROR(__xludf.DUMMYFUNCTION("""COMPUTED_VALUE"""),7920.91)</f>
        <v>7920.91</v>
      </c>
      <c r="D168" s="2">
        <f>IFERROR(__xludf.DUMMYFUNCTION("""COMPUTED_VALUE"""),45533.66666666667)</f>
        <v>45533.66667</v>
      </c>
      <c r="E168" s="1">
        <f>IFERROR(__xludf.DUMMYFUNCTION("""COMPUTED_VALUE"""),7970.65)</f>
        <v>7970.65</v>
      </c>
      <c r="G168" s="2">
        <f>IFERROR(__xludf.DUMMYFUNCTION("""COMPUTED_VALUE"""),45533.66666666667)</f>
        <v>45533.66667</v>
      </c>
      <c r="H168" s="1">
        <f>IFERROR(__xludf.DUMMYFUNCTION("""COMPUTED_VALUE"""),7869.83)</f>
        <v>7869.83</v>
      </c>
      <c r="J168" s="2">
        <f>IFERROR(__xludf.DUMMYFUNCTION("""COMPUTED_VALUE"""),45533.66666666667)</f>
        <v>45533.66667</v>
      </c>
      <c r="K168" s="1">
        <f>IFERROR(__xludf.DUMMYFUNCTION("""COMPUTED_VALUE"""),7931.18)</f>
        <v>7931.18</v>
      </c>
      <c r="M168" s="2">
        <f>IFERROR(__xludf.DUMMYFUNCTION("""COMPUTED_VALUE"""),45533.66666666667)</f>
        <v>45533.66667</v>
      </c>
      <c r="N168" s="1">
        <f>IFERROR(__xludf.DUMMYFUNCTION("""COMPUTED_VALUE"""),0.0)</f>
        <v>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IFERROR(__xludf.DUMMYFUNCTION("""COMPUTED_VALUE"""),7948.39)</f>
        <v>7948.39</v>
      </c>
      <c r="D169" s="2">
        <f>IFERROR(__xludf.DUMMYFUNCTION("""COMPUTED_VALUE"""),45534.66666666667)</f>
        <v>45534.66667</v>
      </c>
      <c r="E169" s="1">
        <f>IFERROR(__xludf.DUMMYFUNCTION("""COMPUTED_VALUE"""),8017.18)</f>
        <v>8017.18</v>
      </c>
      <c r="G169" s="2">
        <f>IFERROR(__xludf.DUMMYFUNCTION("""COMPUTED_VALUE"""),45534.66666666667)</f>
        <v>45534.66667</v>
      </c>
      <c r="H169" s="1">
        <f>IFERROR(__xludf.DUMMYFUNCTION("""COMPUTED_VALUE"""),7922.26)</f>
        <v>7922.26</v>
      </c>
      <c r="J169" s="2">
        <f>IFERROR(__xludf.DUMMYFUNCTION("""COMPUTED_VALUE"""),45534.66666666667)</f>
        <v>45534.66667</v>
      </c>
      <c r="K169" s="1">
        <f>IFERROR(__xludf.DUMMYFUNCTION("""COMPUTED_VALUE"""),8011.93)</f>
        <v>8011.93</v>
      </c>
      <c r="M169" s="2">
        <f>IFERROR(__xludf.DUMMYFUNCTION("""COMPUTED_VALUE"""),45534.66666666667)</f>
        <v>45534.66667</v>
      </c>
      <c r="N169" s="1">
        <f>IFERROR(__xludf.DUMMYFUNCTION("""COMPUTED_VALUE"""),0.0)</f>
        <v>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IFERROR(__xludf.DUMMYFUNCTION("""COMPUTED_VALUE"""),7962.41)</f>
        <v>7962.41</v>
      </c>
      <c r="D170" s="2">
        <f>IFERROR(__xludf.DUMMYFUNCTION("""COMPUTED_VALUE"""),45538.66666666667)</f>
        <v>45538.66667</v>
      </c>
      <c r="E170" s="1">
        <f>IFERROR(__xludf.DUMMYFUNCTION("""COMPUTED_VALUE"""),7983.15)</f>
        <v>7983.15</v>
      </c>
      <c r="G170" s="2">
        <f>IFERROR(__xludf.DUMMYFUNCTION("""COMPUTED_VALUE"""),45538.66666666667)</f>
        <v>45538.66667</v>
      </c>
      <c r="H170" s="1">
        <f>IFERROR(__xludf.DUMMYFUNCTION("""COMPUTED_VALUE"""),7892.79)</f>
        <v>7892.79</v>
      </c>
      <c r="J170" s="2">
        <f>IFERROR(__xludf.DUMMYFUNCTION("""COMPUTED_VALUE"""),45538.66666666667)</f>
        <v>45538.66667</v>
      </c>
      <c r="K170" s="1">
        <f>IFERROR(__xludf.DUMMYFUNCTION("""COMPUTED_VALUE"""),7922.06)</f>
        <v>7922.06</v>
      </c>
      <c r="M170" s="2">
        <f>IFERROR(__xludf.DUMMYFUNCTION("""COMPUTED_VALUE"""),45538.66666666667)</f>
        <v>45538.66667</v>
      </c>
      <c r="N170" s="1">
        <f>IFERROR(__xludf.DUMMYFUNCTION("""COMPUTED_VALUE"""),0.0)</f>
        <v>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IFERROR(__xludf.DUMMYFUNCTION("""COMPUTED_VALUE"""),7921.52)</f>
        <v>7921.52</v>
      </c>
      <c r="D171" s="2">
        <f>IFERROR(__xludf.DUMMYFUNCTION("""COMPUTED_VALUE"""),45539.66666666667)</f>
        <v>45539.66667</v>
      </c>
      <c r="E171" s="1">
        <f>IFERROR(__xludf.DUMMYFUNCTION("""COMPUTED_VALUE"""),7964.79)</f>
        <v>7964.79</v>
      </c>
      <c r="G171" s="2">
        <f>IFERROR(__xludf.DUMMYFUNCTION("""COMPUTED_VALUE"""),45539.66666666667)</f>
        <v>45539.66667</v>
      </c>
      <c r="H171" s="1">
        <f>IFERROR(__xludf.DUMMYFUNCTION("""COMPUTED_VALUE"""),7890.49)</f>
        <v>7890.49</v>
      </c>
      <c r="J171" s="2">
        <f>IFERROR(__xludf.DUMMYFUNCTION("""COMPUTED_VALUE"""),45539.66666666667)</f>
        <v>45539.66667</v>
      </c>
      <c r="K171" s="1">
        <f>IFERROR(__xludf.DUMMYFUNCTION("""COMPUTED_VALUE"""),7913.94)</f>
        <v>7913.94</v>
      </c>
      <c r="M171" s="2">
        <f>IFERROR(__xludf.DUMMYFUNCTION("""COMPUTED_VALUE"""),45539.66666666667)</f>
        <v>45539.66667</v>
      </c>
      <c r="N171" s="1">
        <f>IFERROR(__xludf.DUMMYFUNCTION("""COMPUTED_VALUE"""),0.0)</f>
        <v>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IFERROR(__xludf.DUMMYFUNCTION("""COMPUTED_VALUE"""),7937.85)</f>
        <v>7937.85</v>
      </c>
      <c r="D172" s="2">
        <f>IFERROR(__xludf.DUMMYFUNCTION("""COMPUTED_VALUE"""),45540.66666666667)</f>
        <v>45540.66667</v>
      </c>
      <c r="E172" s="1">
        <f>IFERROR(__xludf.DUMMYFUNCTION("""COMPUTED_VALUE"""),7941.24)</f>
        <v>7941.24</v>
      </c>
      <c r="G172" s="2">
        <f>IFERROR(__xludf.DUMMYFUNCTION("""COMPUTED_VALUE"""),45540.66666666667)</f>
        <v>45540.66667</v>
      </c>
      <c r="H172" s="1">
        <f>IFERROR(__xludf.DUMMYFUNCTION("""COMPUTED_VALUE"""),7834.71)</f>
        <v>7834.71</v>
      </c>
      <c r="J172" s="2">
        <f>IFERROR(__xludf.DUMMYFUNCTION("""COMPUTED_VALUE"""),45540.66666666667)</f>
        <v>45540.66667</v>
      </c>
      <c r="K172" s="1">
        <f>IFERROR(__xludf.DUMMYFUNCTION("""COMPUTED_VALUE"""),7868.89)</f>
        <v>7868.89</v>
      </c>
      <c r="M172" s="2">
        <f>IFERROR(__xludf.DUMMYFUNCTION("""COMPUTED_VALUE"""),45540.66666666667)</f>
        <v>45540.66667</v>
      </c>
      <c r="N172" s="1">
        <f>IFERROR(__xludf.DUMMYFUNCTION("""COMPUTED_VALUE"""),0.0)</f>
        <v>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IFERROR(__xludf.DUMMYFUNCTION("""COMPUTED_VALUE"""),7873.58)</f>
        <v>7873.58</v>
      </c>
      <c r="D173" s="2">
        <f>IFERROR(__xludf.DUMMYFUNCTION("""COMPUTED_VALUE"""),45541.66666666667)</f>
        <v>45541.66667</v>
      </c>
      <c r="E173" s="1">
        <f>IFERROR(__xludf.DUMMYFUNCTION("""COMPUTED_VALUE"""),7911.98)</f>
        <v>7911.98</v>
      </c>
      <c r="G173" s="2">
        <f>IFERROR(__xludf.DUMMYFUNCTION("""COMPUTED_VALUE"""),45541.66666666667)</f>
        <v>45541.66667</v>
      </c>
      <c r="H173" s="1">
        <f>IFERROR(__xludf.DUMMYFUNCTION("""COMPUTED_VALUE"""),7772.36)</f>
        <v>7772.36</v>
      </c>
      <c r="J173" s="2">
        <f>IFERROR(__xludf.DUMMYFUNCTION("""COMPUTED_VALUE"""),45541.66666666667)</f>
        <v>45541.66667</v>
      </c>
      <c r="K173" s="1">
        <f>IFERROR(__xludf.DUMMYFUNCTION("""COMPUTED_VALUE"""),7785.79)</f>
        <v>7785.79</v>
      </c>
      <c r="M173" s="2">
        <f>IFERROR(__xludf.DUMMYFUNCTION("""COMPUTED_VALUE"""),45541.66666666667)</f>
        <v>45541.66667</v>
      </c>
      <c r="N173" s="1">
        <f>IFERROR(__xludf.DUMMYFUNCTION("""COMPUTED_VALUE"""),0.0)</f>
        <v>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IFERROR(__xludf.DUMMYFUNCTION("""COMPUTED_VALUE"""),7818.82)</f>
        <v>7818.82</v>
      </c>
      <c r="D174" s="2">
        <f>IFERROR(__xludf.DUMMYFUNCTION("""COMPUTED_VALUE"""),45544.66666666667)</f>
        <v>45544.66667</v>
      </c>
      <c r="E174" s="1">
        <f>IFERROR(__xludf.DUMMYFUNCTION("""COMPUTED_VALUE"""),7890.37)</f>
        <v>7890.37</v>
      </c>
      <c r="G174" s="2">
        <f>IFERROR(__xludf.DUMMYFUNCTION("""COMPUTED_VALUE"""),45544.66666666667)</f>
        <v>45544.66667</v>
      </c>
      <c r="H174" s="1">
        <f>IFERROR(__xludf.DUMMYFUNCTION("""COMPUTED_VALUE"""),7812.42)</f>
        <v>7812.42</v>
      </c>
      <c r="J174" s="2">
        <f>IFERROR(__xludf.DUMMYFUNCTION("""COMPUTED_VALUE"""),45544.66666666667)</f>
        <v>45544.66667</v>
      </c>
      <c r="K174" s="1">
        <f>IFERROR(__xludf.DUMMYFUNCTION("""COMPUTED_VALUE"""),7858.29)</f>
        <v>7858.29</v>
      </c>
      <c r="M174" s="2">
        <f>IFERROR(__xludf.DUMMYFUNCTION("""COMPUTED_VALUE"""),45544.66666666667)</f>
        <v>45544.66667</v>
      </c>
      <c r="N174" s="1">
        <f>IFERROR(__xludf.DUMMYFUNCTION("""COMPUTED_VALUE"""),0.0)</f>
        <v>0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IFERROR(__xludf.DUMMYFUNCTION("""COMPUTED_VALUE"""),7868.19)</f>
        <v>7868.19</v>
      </c>
      <c r="D175" s="2">
        <f>IFERROR(__xludf.DUMMYFUNCTION("""COMPUTED_VALUE"""),45545.66666666667)</f>
        <v>45545.66667</v>
      </c>
      <c r="E175" s="1">
        <f>IFERROR(__xludf.DUMMYFUNCTION("""COMPUTED_VALUE"""),7868.94)</f>
        <v>7868.94</v>
      </c>
      <c r="G175" s="2">
        <f>IFERROR(__xludf.DUMMYFUNCTION("""COMPUTED_VALUE"""),45545.66666666667)</f>
        <v>45545.66667</v>
      </c>
      <c r="H175" s="1">
        <f>IFERROR(__xludf.DUMMYFUNCTION("""COMPUTED_VALUE"""),7799.87)</f>
        <v>7799.87</v>
      </c>
      <c r="J175" s="2">
        <f>IFERROR(__xludf.DUMMYFUNCTION("""COMPUTED_VALUE"""),45545.66666666667)</f>
        <v>45545.66667</v>
      </c>
      <c r="K175" s="1">
        <f>IFERROR(__xludf.DUMMYFUNCTION("""COMPUTED_VALUE"""),7851.44)</f>
        <v>7851.44</v>
      </c>
      <c r="M175" s="2">
        <f>IFERROR(__xludf.DUMMYFUNCTION("""COMPUTED_VALUE"""),45545.66666666667)</f>
        <v>45545.66667</v>
      </c>
      <c r="N175" s="1">
        <f>IFERROR(__xludf.DUMMYFUNCTION("""COMPUTED_VALUE"""),0.0)</f>
        <v>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IFERROR(__xludf.DUMMYFUNCTION("""COMPUTED_VALUE"""),7825.32)</f>
        <v>7825.32</v>
      </c>
      <c r="D176" s="2">
        <f>IFERROR(__xludf.DUMMYFUNCTION("""COMPUTED_VALUE"""),45546.66666666667)</f>
        <v>45546.66667</v>
      </c>
      <c r="E176" s="1">
        <f>IFERROR(__xludf.DUMMYFUNCTION("""COMPUTED_VALUE"""),7847.0)</f>
        <v>7847</v>
      </c>
      <c r="G176" s="2">
        <f>IFERROR(__xludf.DUMMYFUNCTION("""COMPUTED_VALUE"""),45546.66666666667)</f>
        <v>45546.66667</v>
      </c>
      <c r="H176" s="1">
        <f>IFERROR(__xludf.DUMMYFUNCTION("""COMPUTED_VALUE"""),7687.8)</f>
        <v>7687.8</v>
      </c>
      <c r="J176" s="2">
        <f>IFERROR(__xludf.DUMMYFUNCTION("""COMPUTED_VALUE"""),45546.66666666667)</f>
        <v>45546.66667</v>
      </c>
      <c r="K176" s="1">
        <f>IFERROR(__xludf.DUMMYFUNCTION("""COMPUTED_VALUE"""),7841.28)</f>
        <v>7841.28</v>
      </c>
      <c r="M176" s="2">
        <f>IFERROR(__xludf.DUMMYFUNCTION("""COMPUTED_VALUE"""),45546.66666666667)</f>
        <v>45546.66667</v>
      </c>
      <c r="N176" s="1">
        <f>IFERROR(__xludf.DUMMYFUNCTION("""COMPUTED_VALUE"""),0.0)</f>
        <v>0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IFERROR(__xludf.DUMMYFUNCTION("""COMPUTED_VALUE"""),7846.22)</f>
        <v>7846.22</v>
      </c>
      <c r="D177" s="2">
        <f>IFERROR(__xludf.DUMMYFUNCTION("""COMPUTED_VALUE"""),45547.66666666667)</f>
        <v>45547.66667</v>
      </c>
      <c r="E177" s="1">
        <f>IFERROR(__xludf.DUMMYFUNCTION("""COMPUTED_VALUE"""),7896.43)</f>
        <v>7896.43</v>
      </c>
      <c r="G177" s="2">
        <f>IFERROR(__xludf.DUMMYFUNCTION("""COMPUTED_VALUE"""),45547.66666666667)</f>
        <v>45547.66667</v>
      </c>
      <c r="H177" s="1">
        <f>IFERROR(__xludf.DUMMYFUNCTION("""COMPUTED_VALUE"""),7811.54)</f>
        <v>7811.54</v>
      </c>
      <c r="J177" s="2">
        <f>IFERROR(__xludf.DUMMYFUNCTION("""COMPUTED_VALUE"""),45547.66666666667)</f>
        <v>45547.66667</v>
      </c>
      <c r="K177" s="1">
        <f>IFERROR(__xludf.DUMMYFUNCTION("""COMPUTED_VALUE"""),7895.82)</f>
        <v>7895.82</v>
      </c>
      <c r="M177" s="2">
        <f>IFERROR(__xludf.DUMMYFUNCTION("""COMPUTED_VALUE"""),45547.66666666667)</f>
        <v>45547.66667</v>
      </c>
      <c r="N177" s="1">
        <f>IFERROR(__xludf.DUMMYFUNCTION("""COMPUTED_VALUE"""),0.0)</f>
        <v>0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IFERROR(__xludf.DUMMYFUNCTION("""COMPUTED_VALUE"""),7922.54)</f>
        <v>7922.54</v>
      </c>
      <c r="D178" s="2">
        <f>IFERROR(__xludf.DUMMYFUNCTION("""COMPUTED_VALUE"""),45548.66666666667)</f>
        <v>45548.66667</v>
      </c>
      <c r="E178" s="1">
        <f>IFERROR(__xludf.DUMMYFUNCTION("""COMPUTED_VALUE"""),7977.57)</f>
        <v>7977.57</v>
      </c>
      <c r="G178" s="2">
        <f>IFERROR(__xludf.DUMMYFUNCTION("""COMPUTED_VALUE"""),45548.66666666667)</f>
        <v>45548.66667</v>
      </c>
      <c r="H178" s="1">
        <f>IFERROR(__xludf.DUMMYFUNCTION("""COMPUTED_VALUE"""),7922.31)</f>
        <v>7922.31</v>
      </c>
      <c r="J178" s="2">
        <f>IFERROR(__xludf.DUMMYFUNCTION("""COMPUTED_VALUE"""),45548.66666666667)</f>
        <v>45548.66667</v>
      </c>
      <c r="K178" s="1">
        <f>IFERROR(__xludf.DUMMYFUNCTION("""COMPUTED_VALUE"""),7968.6)</f>
        <v>7968.6</v>
      </c>
      <c r="M178" s="2">
        <f>IFERROR(__xludf.DUMMYFUNCTION("""COMPUTED_VALUE"""),45548.66666666667)</f>
        <v>45548.66667</v>
      </c>
      <c r="N178" s="1">
        <f>IFERROR(__xludf.DUMMYFUNCTION("""COMPUTED_VALUE"""),0.0)</f>
        <v>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IFERROR(__xludf.DUMMYFUNCTION("""COMPUTED_VALUE"""),8008.58)</f>
        <v>8008.58</v>
      </c>
      <c r="D179" s="2">
        <f>IFERROR(__xludf.DUMMYFUNCTION("""COMPUTED_VALUE"""),45551.66666666667)</f>
        <v>45551.66667</v>
      </c>
      <c r="E179" s="1">
        <f>IFERROR(__xludf.DUMMYFUNCTION("""COMPUTED_VALUE"""),8043.92)</f>
        <v>8043.92</v>
      </c>
      <c r="G179" s="2">
        <f>IFERROR(__xludf.DUMMYFUNCTION("""COMPUTED_VALUE"""),45551.66666666667)</f>
        <v>45551.66667</v>
      </c>
      <c r="H179" s="1">
        <f>IFERROR(__xludf.DUMMYFUNCTION("""COMPUTED_VALUE"""),7988.03)</f>
        <v>7988.03</v>
      </c>
      <c r="J179" s="2">
        <f>IFERROR(__xludf.DUMMYFUNCTION("""COMPUTED_VALUE"""),45551.66666666667)</f>
        <v>45551.66667</v>
      </c>
      <c r="K179" s="1">
        <f>IFERROR(__xludf.DUMMYFUNCTION("""COMPUTED_VALUE"""),8025.98)</f>
        <v>8025.98</v>
      </c>
      <c r="M179" s="2">
        <f>IFERROR(__xludf.DUMMYFUNCTION("""COMPUTED_VALUE"""),45551.66666666667)</f>
        <v>45551.66667</v>
      </c>
      <c r="N179" s="1">
        <f>IFERROR(__xludf.DUMMYFUNCTION("""COMPUTED_VALUE"""),0.0)</f>
        <v>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IFERROR(__xludf.DUMMYFUNCTION("""COMPUTED_VALUE"""),8038.46)</f>
        <v>8038.46</v>
      </c>
      <c r="D180" s="2">
        <f>IFERROR(__xludf.DUMMYFUNCTION("""COMPUTED_VALUE"""),45552.66666666667)</f>
        <v>45552.66667</v>
      </c>
      <c r="E180" s="1">
        <f>IFERROR(__xludf.DUMMYFUNCTION("""COMPUTED_VALUE"""),8089.77)</f>
        <v>8089.77</v>
      </c>
      <c r="G180" s="2">
        <f>IFERROR(__xludf.DUMMYFUNCTION("""COMPUTED_VALUE"""),45552.66666666667)</f>
        <v>45552.66667</v>
      </c>
      <c r="H180" s="1">
        <f>IFERROR(__xludf.DUMMYFUNCTION("""COMPUTED_VALUE"""),8031.28)</f>
        <v>8031.28</v>
      </c>
      <c r="J180" s="2">
        <f>IFERROR(__xludf.DUMMYFUNCTION("""COMPUTED_VALUE"""),45552.66666666667)</f>
        <v>45552.66667</v>
      </c>
      <c r="K180" s="1">
        <f>IFERROR(__xludf.DUMMYFUNCTION("""COMPUTED_VALUE"""),8052.36)</f>
        <v>8052.36</v>
      </c>
      <c r="M180" s="2">
        <f>IFERROR(__xludf.DUMMYFUNCTION("""COMPUTED_VALUE"""),45552.66666666667)</f>
        <v>45552.66667</v>
      </c>
      <c r="N180" s="1">
        <f>IFERROR(__xludf.DUMMYFUNCTION("""COMPUTED_VALUE"""),0.0)</f>
        <v>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IFERROR(__xludf.DUMMYFUNCTION("""COMPUTED_VALUE"""),8058.6)</f>
        <v>8058.6</v>
      </c>
      <c r="D181" s="2">
        <f>IFERROR(__xludf.DUMMYFUNCTION("""COMPUTED_VALUE"""),45553.66666666667)</f>
        <v>45553.66667</v>
      </c>
      <c r="E181" s="1">
        <f>IFERROR(__xludf.DUMMYFUNCTION("""COMPUTED_VALUE"""),8125.23)</f>
        <v>8125.23</v>
      </c>
      <c r="G181" s="2">
        <f>IFERROR(__xludf.DUMMYFUNCTION("""COMPUTED_VALUE"""),45553.66666666667)</f>
        <v>45553.66667</v>
      </c>
      <c r="H181" s="1">
        <f>IFERROR(__xludf.DUMMYFUNCTION("""COMPUTED_VALUE"""),8028.93)</f>
        <v>8028.93</v>
      </c>
      <c r="J181" s="2">
        <f>IFERROR(__xludf.DUMMYFUNCTION("""COMPUTED_VALUE"""),45553.66666666667)</f>
        <v>45553.66667</v>
      </c>
      <c r="K181" s="1">
        <f>IFERROR(__xludf.DUMMYFUNCTION("""COMPUTED_VALUE"""),8034.62)</f>
        <v>8034.62</v>
      </c>
      <c r="M181" s="2">
        <f>IFERROR(__xludf.DUMMYFUNCTION("""COMPUTED_VALUE"""),45553.66666666667)</f>
        <v>45553.66667</v>
      </c>
      <c r="N181" s="1">
        <f>IFERROR(__xludf.DUMMYFUNCTION("""COMPUTED_VALUE"""),0.0)</f>
        <v>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IFERROR(__xludf.DUMMYFUNCTION("""COMPUTED_VALUE"""),8125.7)</f>
        <v>8125.7</v>
      </c>
      <c r="D182" s="2">
        <f>IFERROR(__xludf.DUMMYFUNCTION("""COMPUTED_VALUE"""),45554.66666666667)</f>
        <v>45554.66667</v>
      </c>
      <c r="E182" s="1">
        <f>IFERROR(__xludf.DUMMYFUNCTION("""COMPUTED_VALUE"""),8132.6)</f>
        <v>8132.6</v>
      </c>
      <c r="G182" s="2">
        <f>IFERROR(__xludf.DUMMYFUNCTION("""COMPUTED_VALUE"""),45554.66666666667)</f>
        <v>45554.66667</v>
      </c>
      <c r="H182" s="1">
        <f>IFERROR(__xludf.DUMMYFUNCTION("""COMPUTED_VALUE"""),8067.99)</f>
        <v>8067.99</v>
      </c>
      <c r="J182" s="2">
        <f>IFERROR(__xludf.DUMMYFUNCTION("""COMPUTED_VALUE"""),45554.66666666667)</f>
        <v>45554.66667</v>
      </c>
      <c r="K182" s="1">
        <f>IFERROR(__xludf.DUMMYFUNCTION("""COMPUTED_VALUE"""),8114.87)</f>
        <v>8114.87</v>
      </c>
      <c r="M182" s="2">
        <f>IFERROR(__xludf.DUMMYFUNCTION("""COMPUTED_VALUE"""),45554.66666666667)</f>
        <v>45554.66667</v>
      </c>
      <c r="N182" s="1">
        <f>IFERROR(__xludf.DUMMYFUNCTION("""COMPUTED_VALUE"""),0.0)</f>
        <v>0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IFERROR(__xludf.DUMMYFUNCTION("""COMPUTED_VALUE"""),8091.42)</f>
        <v>8091.42</v>
      </c>
      <c r="D183" s="2">
        <f>IFERROR(__xludf.DUMMYFUNCTION("""COMPUTED_VALUE"""),45555.66666666667)</f>
        <v>45555.66667</v>
      </c>
      <c r="E183" s="1">
        <f>IFERROR(__xludf.DUMMYFUNCTION("""COMPUTED_VALUE"""),8105.18)</f>
        <v>8105.18</v>
      </c>
      <c r="G183" s="2">
        <f>IFERROR(__xludf.DUMMYFUNCTION("""COMPUTED_VALUE"""),45555.66666666667)</f>
        <v>45555.66667</v>
      </c>
      <c r="H183" s="1">
        <f>IFERROR(__xludf.DUMMYFUNCTION("""COMPUTED_VALUE"""),8061.54)</f>
        <v>8061.54</v>
      </c>
      <c r="J183" s="2">
        <f>IFERROR(__xludf.DUMMYFUNCTION("""COMPUTED_VALUE"""),45555.66666666667)</f>
        <v>45555.66667</v>
      </c>
      <c r="K183" s="1">
        <f>IFERROR(__xludf.DUMMYFUNCTION("""COMPUTED_VALUE"""),8099.59)</f>
        <v>8099.59</v>
      </c>
      <c r="M183" s="2">
        <f>IFERROR(__xludf.DUMMYFUNCTION("""COMPUTED_VALUE"""),45555.66666666667)</f>
        <v>45555.66667</v>
      </c>
      <c r="N183" s="1">
        <f>IFERROR(__xludf.DUMMYFUNCTION("""COMPUTED_VALUE"""),0.0)</f>
        <v>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IFERROR(__xludf.DUMMYFUNCTION("""COMPUTED_VALUE"""),8119.17)</f>
        <v>8119.17</v>
      </c>
      <c r="D184" s="2">
        <f>IFERROR(__xludf.DUMMYFUNCTION("""COMPUTED_VALUE"""),45558.66666666667)</f>
        <v>45558.66667</v>
      </c>
      <c r="E184" s="1">
        <f>IFERROR(__xludf.DUMMYFUNCTION("""COMPUTED_VALUE"""),8149.33)</f>
        <v>8149.33</v>
      </c>
      <c r="G184" s="2">
        <f>IFERROR(__xludf.DUMMYFUNCTION("""COMPUTED_VALUE"""),45558.66666666667)</f>
        <v>45558.66667</v>
      </c>
      <c r="H184" s="1">
        <f>IFERROR(__xludf.DUMMYFUNCTION("""COMPUTED_VALUE"""),8108.67)</f>
        <v>8108.67</v>
      </c>
      <c r="J184" s="2">
        <f>IFERROR(__xludf.DUMMYFUNCTION("""COMPUTED_VALUE"""),45558.66666666667)</f>
        <v>45558.66667</v>
      </c>
      <c r="K184" s="1">
        <f>IFERROR(__xludf.DUMMYFUNCTION("""COMPUTED_VALUE"""),8146.38)</f>
        <v>8146.38</v>
      </c>
      <c r="M184" s="2">
        <f>IFERROR(__xludf.DUMMYFUNCTION("""COMPUTED_VALUE"""),45558.66666666667)</f>
        <v>45558.66667</v>
      </c>
      <c r="N184" s="1">
        <f>IFERROR(__xludf.DUMMYFUNCTION("""COMPUTED_VALUE"""),0.0)</f>
        <v>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IFERROR(__xludf.DUMMYFUNCTION("""COMPUTED_VALUE"""),8152.52)</f>
        <v>8152.52</v>
      </c>
      <c r="D185" s="2">
        <f>IFERROR(__xludf.DUMMYFUNCTION("""COMPUTED_VALUE"""),45559.66666666667)</f>
        <v>45559.66667</v>
      </c>
      <c r="E185" s="1">
        <f>IFERROR(__xludf.DUMMYFUNCTION("""COMPUTED_VALUE"""),8180.83)</f>
        <v>8180.83</v>
      </c>
      <c r="G185" s="2">
        <f>IFERROR(__xludf.DUMMYFUNCTION("""COMPUTED_VALUE"""),45559.66666666667)</f>
        <v>45559.66667</v>
      </c>
      <c r="H185" s="1">
        <f>IFERROR(__xludf.DUMMYFUNCTION("""COMPUTED_VALUE"""),8135.07)</f>
        <v>8135.07</v>
      </c>
      <c r="J185" s="2">
        <f>IFERROR(__xludf.DUMMYFUNCTION("""COMPUTED_VALUE"""),45559.66666666667)</f>
        <v>45559.66667</v>
      </c>
      <c r="K185" s="1">
        <f>IFERROR(__xludf.DUMMYFUNCTION("""COMPUTED_VALUE"""),8147.7)</f>
        <v>8147.7</v>
      </c>
      <c r="M185" s="2">
        <f>IFERROR(__xludf.DUMMYFUNCTION("""COMPUTED_VALUE"""),45559.66666666667)</f>
        <v>45559.66667</v>
      </c>
      <c r="N185" s="1">
        <f>IFERROR(__xludf.DUMMYFUNCTION("""COMPUTED_VALUE"""),0.0)</f>
        <v>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IFERROR(__xludf.DUMMYFUNCTION("""COMPUTED_VALUE"""),8157.95)</f>
        <v>8157.95</v>
      </c>
      <c r="D186" s="2">
        <f>IFERROR(__xludf.DUMMYFUNCTION("""COMPUTED_VALUE"""),45560.66666666667)</f>
        <v>45560.66667</v>
      </c>
      <c r="E186" s="1">
        <f>IFERROR(__xludf.DUMMYFUNCTION("""COMPUTED_VALUE"""),8165.86)</f>
        <v>8165.86</v>
      </c>
      <c r="G186" s="2">
        <f>IFERROR(__xludf.DUMMYFUNCTION("""COMPUTED_VALUE"""),45560.66666666667)</f>
        <v>45560.66667</v>
      </c>
      <c r="H186" s="1">
        <f>IFERROR(__xludf.DUMMYFUNCTION("""COMPUTED_VALUE"""),8088.27)</f>
        <v>8088.27</v>
      </c>
      <c r="J186" s="2">
        <f>IFERROR(__xludf.DUMMYFUNCTION("""COMPUTED_VALUE"""),45560.66666666667)</f>
        <v>45560.66667</v>
      </c>
      <c r="K186" s="1">
        <f>IFERROR(__xludf.DUMMYFUNCTION("""COMPUTED_VALUE"""),8101.37)</f>
        <v>8101.37</v>
      </c>
      <c r="M186" s="2">
        <f>IFERROR(__xludf.DUMMYFUNCTION("""COMPUTED_VALUE"""),45560.66666666667)</f>
        <v>45560.66667</v>
      </c>
      <c r="N186" s="1">
        <f>IFERROR(__xludf.DUMMYFUNCTION("""COMPUTED_VALUE"""),0.0)</f>
        <v>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IFERROR(__xludf.DUMMYFUNCTION("""COMPUTED_VALUE"""),8121.5)</f>
        <v>8121.5</v>
      </c>
      <c r="D187" s="2">
        <f>IFERROR(__xludf.DUMMYFUNCTION("""COMPUTED_VALUE"""),45561.66666666667)</f>
        <v>45561.66667</v>
      </c>
      <c r="E187" s="1">
        <f>IFERROR(__xludf.DUMMYFUNCTION("""COMPUTED_VALUE"""),8165.06)</f>
        <v>8165.06</v>
      </c>
      <c r="G187" s="2">
        <f>IFERROR(__xludf.DUMMYFUNCTION("""COMPUTED_VALUE"""),45561.66666666667)</f>
        <v>45561.66667</v>
      </c>
      <c r="H187" s="1">
        <f>IFERROR(__xludf.DUMMYFUNCTION("""COMPUTED_VALUE"""),8119.91)</f>
        <v>8119.91</v>
      </c>
      <c r="J187" s="2">
        <f>IFERROR(__xludf.DUMMYFUNCTION("""COMPUTED_VALUE"""),45561.66666666667)</f>
        <v>45561.66667</v>
      </c>
      <c r="K187" s="1">
        <f>IFERROR(__xludf.DUMMYFUNCTION("""COMPUTED_VALUE"""),8138.68)</f>
        <v>8138.68</v>
      </c>
      <c r="M187" s="2">
        <f>IFERROR(__xludf.DUMMYFUNCTION("""COMPUTED_VALUE"""),45561.66666666667)</f>
        <v>45561.66667</v>
      </c>
      <c r="N187" s="1">
        <f>IFERROR(__xludf.DUMMYFUNCTION("""COMPUTED_VALUE"""),0.0)</f>
        <v>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IFERROR(__xludf.DUMMYFUNCTION("""COMPUTED_VALUE"""),8163.98)</f>
        <v>8163.98</v>
      </c>
      <c r="D188" s="2">
        <f>IFERROR(__xludf.DUMMYFUNCTION("""COMPUTED_VALUE"""),45562.66666666667)</f>
        <v>45562.66667</v>
      </c>
      <c r="E188" s="1">
        <f>IFERROR(__xludf.DUMMYFUNCTION("""COMPUTED_VALUE"""),8215.56)</f>
        <v>8215.56</v>
      </c>
      <c r="G188" s="2">
        <f>IFERROR(__xludf.DUMMYFUNCTION("""COMPUTED_VALUE"""),45562.66666666667)</f>
        <v>45562.66667</v>
      </c>
      <c r="H188" s="1">
        <f>IFERROR(__xludf.DUMMYFUNCTION("""COMPUTED_VALUE"""),8146.55)</f>
        <v>8146.55</v>
      </c>
      <c r="J188" s="2">
        <f>IFERROR(__xludf.DUMMYFUNCTION("""COMPUTED_VALUE"""),45562.66666666667)</f>
        <v>45562.66667</v>
      </c>
      <c r="K188" s="1">
        <f>IFERROR(__xludf.DUMMYFUNCTION("""COMPUTED_VALUE"""),8165.94)</f>
        <v>8165.94</v>
      </c>
      <c r="M188" s="2">
        <f>IFERROR(__xludf.DUMMYFUNCTION("""COMPUTED_VALUE"""),45562.66666666667)</f>
        <v>45562.66667</v>
      </c>
      <c r="N188" s="1">
        <f>IFERROR(__xludf.DUMMYFUNCTION("""COMPUTED_VALUE"""),0.0)</f>
        <v>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IFERROR(__xludf.DUMMYFUNCTION("""COMPUTED_VALUE"""),8158.83)</f>
        <v>8158.83</v>
      </c>
      <c r="D189" s="2">
        <f>IFERROR(__xludf.DUMMYFUNCTION("""COMPUTED_VALUE"""),45565.66666666667)</f>
        <v>45565.66667</v>
      </c>
      <c r="E189" s="1">
        <f>IFERROR(__xludf.DUMMYFUNCTION("""COMPUTED_VALUE"""),8191.0)</f>
        <v>8191</v>
      </c>
      <c r="G189" s="2">
        <f>IFERROR(__xludf.DUMMYFUNCTION("""COMPUTED_VALUE"""),45565.66666666667)</f>
        <v>45565.66667</v>
      </c>
      <c r="H189" s="1">
        <f>IFERROR(__xludf.DUMMYFUNCTION("""COMPUTED_VALUE"""),8112.62)</f>
        <v>8112.62</v>
      </c>
      <c r="J189" s="2">
        <f>IFERROR(__xludf.DUMMYFUNCTION("""COMPUTED_VALUE"""),45565.66666666667)</f>
        <v>45565.66667</v>
      </c>
      <c r="K189" s="1">
        <f>IFERROR(__xludf.DUMMYFUNCTION("""COMPUTED_VALUE"""),8185.27)</f>
        <v>8185.27</v>
      </c>
      <c r="M189" s="2">
        <f>IFERROR(__xludf.DUMMYFUNCTION("""COMPUTED_VALUE"""),45565.66666666667)</f>
        <v>45565.66667</v>
      </c>
      <c r="N189" s="1">
        <f>IFERROR(__xludf.DUMMYFUNCTION("""COMPUTED_VALUE"""),0.0)</f>
        <v>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IFERROR(__xludf.DUMMYFUNCTION("""COMPUTED_VALUE"""),8176.24)</f>
        <v>8176.24</v>
      </c>
      <c r="D190" s="2">
        <f>IFERROR(__xludf.DUMMYFUNCTION("""COMPUTED_VALUE"""),45566.66666666667)</f>
        <v>45566.66667</v>
      </c>
      <c r="E190" s="1">
        <f>IFERROR(__xludf.DUMMYFUNCTION("""COMPUTED_VALUE"""),8184.28)</f>
        <v>8184.28</v>
      </c>
      <c r="G190" s="2">
        <f>IFERROR(__xludf.DUMMYFUNCTION("""COMPUTED_VALUE"""),45566.66666666667)</f>
        <v>45566.66667</v>
      </c>
      <c r="H190" s="1">
        <f>IFERROR(__xludf.DUMMYFUNCTION("""COMPUTED_VALUE"""),8118.96)</f>
        <v>8118.96</v>
      </c>
      <c r="J190" s="2">
        <f>IFERROR(__xludf.DUMMYFUNCTION("""COMPUTED_VALUE"""),45566.66666666667)</f>
        <v>45566.66667</v>
      </c>
      <c r="K190" s="1">
        <f>IFERROR(__xludf.DUMMYFUNCTION("""COMPUTED_VALUE"""),8162.24)</f>
        <v>8162.24</v>
      </c>
      <c r="M190" s="2">
        <f>IFERROR(__xludf.DUMMYFUNCTION("""COMPUTED_VALUE"""),45566.66666666667)</f>
        <v>45566.66667</v>
      </c>
      <c r="N190" s="1">
        <f>IFERROR(__xludf.DUMMYFUNCTION("""COMPUTED_VALUE"""),0.0)</f>
        <v>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IFERROR(__xludf.DUMMYFUNCTION("""COMPUTED_VALUE"""),8139.08)</f>
        <v>8139.08</v>
      </c>
      <c r="D191" s="2">
        <f>IFERROR(__xludf.DUMMYFUNCTION("""COMPUTED_VALUE"""),45567.66666666667)</f>
        <v>45567.66667</v>
      </c>
      <c r="E191" s="1">
        <f>IFERROR(__xludf.DUMMYFUNCTION("""COMPUTED_VALUE"""),8178.25)</f>
        <v>8178.25</v>
      </c>
      <c r="G191" s="2">
        <f>IFERROR(__xludf.DUMMYFUNCTION("""COMPUTED_VALUE"""),45567.66666666667)</f>
        <v>45567.66667</v>
      </c>
      <c r="H191" s="1">
        <f>IFERROR(__xludf.DUMMYFUNCTION("""COMPUTED_VALUE"""),8122.28)</f>
        <v>8122.28</v>
      </c>
      <c r="J191" s="2">
        <f>IFERROR(__xludf.DUMMYFUNCTION("""COMPUTED_VALUE"""),45567.66666666667)</f>
        <v>45567.66667</v>
      </c>
      <c r="K191" s="1">
        <f>IFERROR(__xludf.DUMMYFUNCTION("""COMPUTED_VALUE"""),8149.63)</f>
        <v>8149.63</v>
      </c>
      <c r="M191" s="2">
        <f>IFERROR(__xludf.DUMMYFUNCTION("""COMPUTED_VALUE"""),45567.66666666667)</f>
        <v>45567.66667</v>
      </c>
      <c r="N191" s="1">
        <f>IFERROR(__xludf.DUMMYFUNCTION("""COMPUTED_VALUE"""),0.0)</f>
        <v>0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IFERROR(__xludf.DUMMYFUNCTION("""COMPUTED_VALUE"""),8129.43)</f>
        <v>8129.43</v>
      </c>
      <c r="D192" s="2">
        <f>IFERROR(__xludf.DUMMYFUNCTION("""COMPUTED_VALUE"""),45568.66666666667)</f>
        <v>45568.66667</v>
      </c>
      <c r="E192" s="1">
        <f>IFERROR(__xludf.DUMMYFUNCTION("""COMPUTED_VALUE"""),8138.53)</f>
        <v>8138.53</v>
      </c>
      <c r="G192" s="2">
        <f>IFERROR(__xludf.DUMMYFUNCTION("""COMPUTED_VALUE"""),45568.66666666667)</f>
        <v>45568.66667</v>
      </c>
      <c r="H192" s="1">
        <f>IFERROR(__xludf.DUMMYFUNCTION("""COMPUTED_VALUE"""),8084.17)</f>
        <v>8084.17</v>
      </c>
      <c r="J192" s="2">
        <f>IFERROR(__xludf.DUMMYFUNCTION("""COMPUTED_VALUE"""),45568.66666666667)</f>
        <v>45568.66667</v>
      </c>
      <c r="K192" s="1">
        <f>IFERROR(__xludf.DUMMYFUNCTION("""COMPUTED_VALUE"""),8122.5)</f>
        <v>8122.5</v>
      </c>
      <c r="M192" s="2">
        <f>IFERROR(__xludf.DUMMYFUNCTION("""COMPUTED_VALUE"""),45568.66666666667)</f>
        <v>45568.66667</v>
      </c>
      <c r="N192" s="1">
        <f>IFERROR(__xludf.DUMMYFUNCTION("""COMPUTED_VALUE"""),0.0)</f>
        <v>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IFERROR(__xludf.DUMMYFUNCTION("""COMPUTED_VALUE"""),8155.23)</f>
        <v>8155.23</v>
      </c>
      <c r="D193" s="2">
        <f>IFERROR(__xludf.DUMMYFUNCTION("""COMPUTED_VALUE"""),45569.66666666667)</f>
        <v>45569.66667</v>
      </c>
      <c r="E193" s="1">
        <f>IFERROR(__xludf.DUMMYFUNCTION("""COMPUTED_VALUE"""),8185.36)</f>
        <v>8185.36</v>
      </c>
      <c r="G193" s="2">
        <f>IFERROR(__xludf.DUMMYFUNCTION("""COMPUTED_VALUE"""),45569.66666666667)</f>
        <v>45569.66667</v>
      </c>
      <c r="H193" s="1">
        <f>IFERROR(__xludf.DUMMYFUNCTION("""COMPUTED_VALUE"""),8115.67)</f>
        <v>8115.67</v>
      </c>
      <c r="J193" s="2">
        <f>IFERROR(__xludf.DUMMYFUNCTION("""COMPUTED_VALUE"""),45569.66666666667)</f>
        <v>45569.66667</v>
      </c>
      <c r="K193" s="1">
        <f>IFERROR(__xludf.DUMMYFUNCTION("""COMPUTED_VALUE"""),8181.5)</f>
        <v>8181.5</v>
      </c>
      <c r="M193" s="2">
        <f>IFERROR(__xludf.DUMMYFUNCTION("""COMPUTED_VALUE"""),45569.66666666667)</f>
        <v>45569.66667</v>
      </c>
      <c r="N193" s="1">
        <f>IFERROR(__xludf.DUMMYFUNCTION("""COMPUTED_VALUE"""),0.0)</f>
        <v>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IFERROR(__xludf.DUMMYFUNCTION("""COMPUTED_VALUE"""),8151.01)</f>
        <v>8151.01</v>
      </c>
      <c r="D194" s="2">
        <f>IFERROR(__xludf.DUMMYFUNCTION("""COMPUTED_VALUE"""),45572.66666666667)</f>
        <v>45572.66667</v>
      </c>
      <c r="E194" s="1">
        <f>IFERROR(__xludf.DUMMYFUNCTION("""COMPUTED_VALUE"""),8152.16)</f>
        <v>8152.16</v>
      </c>
      <c r="G194" s="2">
        <f>IFERROR(__xludf.DUMMYFUNCTION("""COMPUTED_VALUE"""),45572.66666666667)</f>
        <v>45572.66667</v>
      </c>
      <c r="H194" s="1">
        <f>IFERROR(__xludf.DUMMYFUNCTION("""COMPUTED_VALUE"""),8079.9)</f>
        <v>8079.9</v>
      </c>
      <c r="J194" s="2">
        <f>IFERROR(__xludf.DUMMYFUNCTION("""COMPUTED_VALUE"""),45572.66666666667)</f>
        <v>45572.66667</v>
      </c>
      <c r="K194" s="1">
        <f>IFERROR(__xludf.DUMMYFUNCTION("""COMPUTED_VALUE"""),8109.61)</f>
        <v>8109.61</v>
      </c>
      <c r="M194" s="2">
        <f>IFERROR(__xludf.DUMMYFUNCTION("""COMPUTED_VALUE"""),45572.66666666667)</f>
        <v>45572.66667</v>
      </c>
      <c r="N194" s="1">
        <f>IFERROR(__xludf.DUMMYFUNCTION("""COMPUTED_VALUE"""),0.0)</f>
        <v>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IFERROR(__xludf.DUMMYFUNCTION("""COMPUTED_VALUE"""),8114.78)</f>
        <v>8114.78</v>
      </c>
      <c r="D195" s="2">
        <f>IFERROR(__xludf.DUMMYFUNCTION("""COMPUTED_VALUE"""),45573.66666666667)</f>
        <v>45573.66667</v>
      </c>
      <c r="E195" s="1">
        <f>IFERROR(__xludf.DUMMYFUNCTION("""COMPUTED_VALUE"""),8120.88)</f>
        <v>8120.88</v>
      </c>
      <c r="G195" s="2">
        <f>IFERROR(__xludf.DUMMYFUNCTION("""COMPUTED_VALUE"""),45573.66666666667)</f>
        <v>45573.66667</v>
      </c>
      <c r="H195" s="1">
        <f>IFERROR(__xludf.DUMMYFUNCTION("""COMPUTED_VALUE"""),8073.35)</f>
        <v>8073.35</v>
      </c>
      <c r="J195" s="2">
        <f>IFERROR(__xludf.DUMMYFUNCTION("""COMPUTED_VALUE"""),45573.66666666667)</f>
        <v>45573.66667</v>
      </c>
      <c r="K195" s="1">
        <f>IFERROR(__xludf.DUMMYFUNCTION("""COMPUTED_VALUE"""),8099.92)</f>
        <v>8099.92</v>
      </c>
      <c r="M195" s="2">
        <f>IFERROR(__xludf.DUMMYFUNCTION("""COMPUTED_VALUE"""),45573.66666666667)</f>
        <v>45573.66667</v>
      </c>
      <c r="N195" s="1">
        <f>IFERROR(__xludf.DUMMYFUNCTION("""COMPUTED_VALUE"""),0.0)</f>
        <v>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IFERROR(__xludf.DUMMYFUNCTION("""COMPUTED_VALUE"""),8093.9)</f>
        <v>8093.9</v>
      </c>
      <c r="D196" s="2">
        <f>IFERROR(__xludf.DUMMYFUNCTION("""COMPUTED_VALUE"""),45574.66666666667)</f>
        <v>45574.66667</v>
      </c>
      <c r="E196" s="1">
        <f>IFERROR(__xludf.DUMMYFUNCTION("""COMPUTED_VALUE"""),8161.74)</f>
        <v>8161.74</v>
      </c>
      <c r="G196" s="2">
        <f>IFERROR(__xludf.DUMMYFUNCTION("""COMPUTED_VALUE"""),45574.66666666667)</f>
        <v>45574.66667</v>
      </c>
      <c r="H196" s="1">
        <f>IFERROR(__xludf.DUMMYFUNCTION("""COMPUTED_VALUE"""),8085.26)</f>
        <v>8085.26</v>
      </c>
      <c r="J196" s="2">
        <f>IFERROR(__xludf.DUMMYFUNCTION("""COMPUTED_VALUE"""),45574.66666666667)</f>
        <v>45574.66667</v>
      </c>
      <c r="K196" s="1">
        <f>IFERROR(__xludf.DUMMYFUNCTION("""COMPUTED_VALUE"""),8150.75)</f>
        <v>8150.75</v>
      </c>
      <c r="M196" s="2">
        <f>IFERROR(__xludf.DUMMYFUNCTION("""COMPUTED_VALUE"""),45574.66666666667)</f>
        <v>45574.66667</v>
      </c>
      <c r="N196" s="1">
        <f>IFERROR(__xludf.DUMMYFUNCTION("""COMPUTED_VALUE"""),0.0)</f>
        <v>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IFERROR(__xludf.DUMMYFUNCTION("""COMPUTED_VALUE"""),8146.2)</f>
        <v>8146.2</v>
      </c>
      <c r="D197" s="2">
        <f>IFERROR(__xludf.DUMMYFUNCTION("""COMPUTED_VALUE"""),45575.66666666667)</f>
        <v>45575.66667</v>
      </c>
      <c r="E197" s="1">
        <f>IFERROR(__xludf.DUMMYFUNCTION("""COMPUTED_VALUE"""),8158.9)</f>
        <v>8158.9</v>
      </c>
      <c r="G197" s="2">
        <f>IFERROR(__xludf.DUMMYFUNCTION("""COMPUTED_VALUE"""),45575.66666666667)</f>
        <v>45575.66667</v>
      </c>
      <c r="H197" s="1">
        <f>IFERROR(__xludf.DUMMYFUNCTION("""COMPUTED_VALUE"""),8112.17)</f>
        <v>8112.17</v>
      </c>
      <c r="J197" s="2">
        <f>IFERROR(__xludf.DUMMYFUNCTION("""COMPUTED_VALUE"""),45575.66666666667)</f>
        <v>45575.66667</v>
      </c>
      <c r="K197" s="1">
        <f>IFERROR(__xludf.DUMMYFUNCTION("""COMPUTED_VALUE"""),8125.39)</f>
        <v>8125.39</v>
      </c>
      <c r="M197" s="2">
        <f>IFERROR(__xludf.DUMMYFUNCTION("""COMPUTED_VALUE"""),45575.66666666667)</f>
        <v>45575.66667</v>
      </c>
      <c r="N197" s="1">
        <f>IFERROR(__xludf.DUMMYFUNCTION("""COMPUTED_VALUE"""),0.0)</f>
        <v>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IFERROR(__xludf.DUMMYFUNCTION("""COMPUTED_VALUE"""),8146.14)</f>
        <v>8146.14</v>
      </c>
      <c r="D198" s="2">
        <f>IFERROR(__xludf.DUMMYFUNCTION("""COMPUTED_VALUE"""),45576.66666666667)</f>
        <v>45576.66667</v>
      </c>
      <c r="E198" s="1">
        <f>IFERROR(__xludf.DUMMYFUNCTION("""COMPUTED_VALUE"""),8224.27)</f>
        <v>8224.27</v>
      </c>
      <c r="G198" s="2">
        <f>IFERROR(__xludf.DUMMYFUNCTION("""COMPUTED_VALUE"""),45576.66666666667)</f>
        <v>45576.66667</v>
      </c>
      <c r="H198" s="1">
        <f>IFERROR(__xludf.DUMMYFUNCTION("""COMPUTED_VALUE"""),8146.14)</f>
        <v>8146.14</v>
      </c>
      <c r="J198" s="2">
        <f>IFERROR(__xludf.DUMMYFUNCTION("""COMPUTED_VALUE"""),45576.66666666667)</f>
        <v>45576.66667</v>
      </c>
      <c r="K198" s="1">
        <f>IFERROR(__xludf.DUMMYFUNCTION("""COMPUTED_VALUE"""),8216.67)</f>
        <v>8216.67</v>
      </c>
      <c r="M198" s="2">
        <f>IFERROR(__xludf.DUMMYFUNCTION("""COMPUTED_VALUE"""),45576.66666666667)</f>
        <v>45576.66667</v>
      </c>
      <c r="N198" s="1">
        <f>IFERROR(__xludf.DUMMYFUNCTION("""COMPUTED_VALUE"""),0.0)</f>
        <v>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IFERROR(__xludf.DUMMYFUNCTION("""COMPUTED_VALUE"""),8213.61)</f>
        <v>8213.61</v>
      </c>
      <c r="D199" s="2">
        <f>IFERROR(__xludf.DUMMYFUNCTION("""COMPUTED_VALUE"""),45579.66666666667)</f>
        <v>45579.66667</v>
      </c>
      <c r="E199" s="1">
        <f>IFERROR(__xludf.DUMMYFUNCTION("""COMPUTED_VALUE"""),8285.47)</f>
        <v>8285.47</v>
      </c>
      <c r="G199" s="2">
        <f>IFERROR(__xludf.DUMMYFUNCTION("""COMPUTED_VALUE"""),45579.66666666667)</f>
        <v>45579.66667</v>
      </c>
      <c r="H199" s="1">
        <f>IFERROR(__xludf.DUMMYFUNCTION("""COMPUTED_VALUE"""),8197.78)</f>
        <v>8197.78</v>
      </c>
      <c r="J199" s="2">
        <f>IFERROR(__xludf.DUMMYFUNCTION("""COMPUTED_VALUE"""),45579.66666666667)</f>
        <v>45579.66667</v>
      </c>
      <c r="K199" s="1">
        <f>IFERROR(__xludf.DUMMYFUNCTION("""COMPUTED_VALUE"""),8279.28)</f>
        <v>8279.28</v>
      </c>
      <c r="M199" s="2">
        <f>IFERROR(__xludf.DUMMYFUNCTION("""COMPUTED_VALUE"""),45579.66666666667)</f>
        <v>45579.66667</v>
      </c>
      <c r="N199" s="1">
        <f>IFERROR(__xludf.DUMMYFUNCTION("""COMPUTED_VALUE"""),0.0)</f>
        <v>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IFERROR(__xludf.DUMMYFUNCTION("""COMPUTED_VALUE"""),8291.96)</f>
        <v>8291.96</v>
      </c>
      <c r="D200" s="2">
        <f>IFERROR(__xludf.DUMMYFUNCTION("""COMPUTED_VALUE"""),45580.66666666667)</f>
        <v>45580.66667</v>
      </c>
      <c r="E200" s="1">
        <f>IFERROR(__xludf.DUMMYFUNCTION("""COMPUTED_VALUE"""),8346.5)</f>
        <v>8346.5</v>
      </c>
      <c r="G200" s="2">
        <f>IFERROR(__xludf.DUMMYFUNCTION("""COMPUTED_VALUE"""),45580.66666666667)</f>
        <v>45580.66667</v>
      </c>
      <c r="H200" s="1">
        <f>IFERROR(__xludf.DUMMYFUNCTION("""COMPUTED_VALUE"""),8268.16)</f>
        <v>8268.16</v>
      </c>
      <c r="J200" s="2">
        <f>IFERROR(__xludf.DUMMYFUNCTION("""COMPUTED_VALUE"""),45580.66666666667)</f>
        <v>45580.66667</v>
      </c>
      <c r="K200" s="1">
        <f>IFERROR(__xludf.DUMMYFUNCTION("""COMPUTED_VALUE"""),8273.04)</f>
        <v>8273.04</v>
      </c>
      <c r="M200" s="2">
        <f>IFERROR(__xludf.DUMMYFUNCTION("""COMPUTED_VALUE"""),45580.66666666667)</f>
        <v>45580.66667</v>
      </c>
      <c r="N200" s="1">
        <f>IFERROR(__xludf.DUMMYFUNCTION("""COMPUTED_VALUE"""),0.0)</f>
        <v>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IFERROR(__xludf.DUMMYFUNCTION("""COMPUTED_VALUE"""),8294.32)</f>
        <v>8294.32</v>
      </c>
      <c r="D201" s="2">
        <f>IFERROR(__xludf.DUMMYFUNCTION("""COMPUTED_VALUE"""),45581.66666666667)</f>
        <v>45581.66667</v>
      </c>
      <c r="E201" s="1">
        <f>IFERROR(__xludf.DUMMYFUNCTION("""COMPUTED_VALUE"""),8348.18)</f>
        <v>8348.18</v>
      </c>
      <c r="G201" s="2">
        <f>IFERROR(__xludf.DUMMYFUNCTION("""COMPUTED_VALUE"""),45581.66666666667)</f>
        <v>45581.66667</v>
      </c>
      <c r="H201" s="1">
        <f>IFERROR(__xludf.DUMMYFUNCTION("""COMPUTED_VALUE"""),8290.76)</f>
        <v>8290.76</v>
      </c>
      <c r="J201" s="2">
        <f>IFERROR(__xludf.DUMMYFUNCTION("""COMPUTED_VALUE"""),45581.66666666667)</f>
        <v>45581.66667</v>
      </c>
      <c r="K201" s="1">
        <f>IFERROR(__xludf.DUMMYFUNCTION("""COMPUTED_VALUE"""),8340.96)</f>
        <v>8340.96</v>
      </c>
      <c r="M201" s="2">
        <f>IFERROR(__xludf.DUMMYFUNCTION("""COMPUTED_VALUE"""),45581.66666666667)</f>
        <v>45581.66667</v>
      </c>
      <c r="N201" s="1">
        <f>IFERROR(__xludf.DUMMYFUNCTION("""COMPUTED_VALUE"""),0.0)</f>
        <v>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IFERROR(__xludf.DUMMYFUNCTION("""COMPUTED_VALUE"""),8353.28)</f>
        <v>8353.28</v>
      </c>
      <c r="D202" s="2">
        <f>IFERROR(__xludf.DUMMYFUNCTION("""COMPUTED_VALUE"""),45582.66666666667)</f>
        <v>45582.66667</v>
      </c>
      <c r="E202" s="1">
        <f>IFERROR(__xludf.DUMMYFUNCTION("""COMPUTED_VALUE"""),8363.9)</f>
        <v>8363.9</v>
      </c>
      <c r="G202" s="2">
        <f>IFERROR(__xludf.DUMMYFUNCTION("""COMPUTED_VALUE"""),45582.66666666667)</f>
        <v>45582.66667</v>
      </c>
      <c r="H202" s="1">
        <f>IFERROR(__xludf.DUMMYFUNCTION("""COMPUTED_VALUE"""),8333.63)</f>
        <v>8333.63</v>
      </c>
      <c r="J202" s="2">
        <f>IFERROR(__xludf.DUMMYFUNCTION("""COMPUTED_VALUE"""),45582.66666666667)</f>
        <v>45582.66667</v>
      </c>
      <c r="K202" s="1">
        <f>IFERROR(__xludf.DUMMYFUNCTION("""COMPUTED_VALUE"""),8352.06)</f>
        <v>8352.06</v>
      </c>
      <c r="M202" s="2">
        <f>IFERROR(__xludf.DUMMYFUNCTION("""COMPUTED_VALUE"""),45582.66666666667)</f>
        <v>45582.66667</v>
      </c>
      <c r="N202" s="1">
        <f>IFERROR(__xludf.DUMMYFUNCTION("""COMPUTED_VALUE"""),0.0)</f>
        <v>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IFERROR(__xludf.DUMMYFUNCTION("""COMPUTED_VALUE"""),8372.13)</f>
        <v>8372.13</v>
      </c>
      <c r="D203" s="2">
        <f>IFERROR(__xludf.DUMMYFUNCTION("""COMPUTED_VALUE"""),45583.66666666667)</f>
        <v>45583.66667</v>
      </c>
      <c r="E203" s="1">
        <f>IFERROR(__xludf.DUMMYFUNCTION("""COMPUTED_VALUE"""),8382.84)</f>
        <v>8382.84</v>
      </c>
      <c r="G203" s="2">
        <f>IFERROR(__xludf.DUMMYFUNCTION("""COMPUTED_VALUE"""),45583.66666666667)</f>
        <v>45583.66667</v>
      </c>
      <c r="H203" s="1">
        <f>IFERROR(__xludf.DUMMYFUNCTION("""COMPUTED_VALUE"""),8328.93)</f>
        <v>8328.93</v>
      </c>
      <c r="J203" s="2">
        <f>IFERROR(__xludf.DUMMYFUNCTION("""COMPUTED_VALUE"""),45583.66666666667)</f>
        <v>45583.66667</v>
      </c>
      <c r="K203" s="1">
        <f>IFERROR(__xludf.DUMMYFUNCTION("""COMPUTED_VALUE"""),8378.49)</f>
        <v>8378.49</v>
      </c>
      <c r="M203" s="2">
        <f>IFERROR(__xludf.DUMMYFUNCTION("""COMPUTED_VALUE"""),45583.66666666667)</f>
        <v>45583.66667</v>
      </c>
      <c r="N203" s="1">
        <f>IFERROR(__xludf.DUMMYFUNCTION("""COMPUTED_VALUE"""),0.0)</f>
        <v>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IFERROR(__xludf.DUMMYFUNCTION("""COMPUTED_VALUE"""),8375.29)</f>
        <v>8375.29</v>
      </c>
      <c r="D204" s="2">
        <f>IFERROR(__xludf.DUMMYFUNCTION("""COMPUTED_VALUE"""),45586.66666666667)</f>
        <v>45586.66667</v>
      </c>
      <c r="E204" s="1">
        <f>IFERROR(__xludf.DUMMYFUNCTION("""COMPUTED_VALUE"""),8385.32)</f>
        <v>8385.32</v>
      </c>
      <c r="G204" s="2">
        <f>IFERROR(__xludf.DUMMYFUNCTION("""COMPUTED_VALUE"""),45586.66666666667)</f>
        <v>45586.66667</v>
      </c>
      <c r="H204" s="1">
        <f>IFERROR(__xludf.DUMMYFUNCTION("""COMPUTED_VALUE"""),8290.15)</f>
        <v>8290.15</v>
      </c>
      <c r="J204" s="2">
        <f>IFERROR(__xludf.DUMMYFUNCTION("""COMPUTED_VALUE"""),45586.66666666667)</f>
        <v>45586.66667</v>
      </c>
      <c r="K204" s="1">
        <f>IFERROR(__xludf.DUMMYFUNCTION("""COMPUTED_VALUE"""),8298.22)</f>
        <v>8298.22</v>
      </c>
      <c r="M204" s="2">
        <f>IFERROR(__xludf.DUMMYFUNCTION("""COMPUTED_VALUE"""),45586.66666666667)</f>
        <v>45586.66667</v>
      </c>
      <c r="N204" s="1">
        <f>IFERROR(__xludf.DUMMYFUNCTION("""COMPUTED_VALUE"""),0.0)</f>
        <v>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IFERROR(__xludf.DUMMYFUNCTION("""COMPUTED_VALUE"""),8264.11)</f>
        <v>8264.11</v>
      </c>
      <c r="D205" s="2">
        <f>IFERROR(__xludf.DUMMYFUNCTION("""COMPUTED_VALUE"""),45587.66666666667)</f>
        <v>45587.66667</v>
      </c>
      <c r="E205" s="1">
        <f>IFERROR(__xludf.DUMMYFUNCTION("""COMPUTED_VALUE"""),8290.92)</f>
        <v>8290.92</v>
      </c>
      <c r="G205" s="2">
        <f>IFERROR(__xludf.DUMMYFUNCTION("""COMPUTED_VALUE"""),45587.66666666667)</f>
        <v>45587.66667</v>
      </c>
      <c r="H205" s="1">
        <f>IFERROR(__xludf.DUMMYFUNCTION("""COMPUTED_VALUE"""),8225.81)</f>
        <v>8225.81</v>
      </c>
      <c r="J205" s="2">
        <f>IFERROR(__xludf.DUMMYFUNCTION("""COMPUTED_VALUE"""),45587.66666666667)</f>
        <v>45587.66667</v>
      </c>
      <c r="K205" s="1">
        <f>IFERROR(__xludf.DUMMYFUNCTION("""COMPUTED_VALUE"""),8276.26)</f>
        <v>8276.26</v>
      </c>
      <c r="M205" s="2">
        <f>IFERROR(__xludf.DUMMYFUNCTION("""COMPUTED_VALUE"""),45587.66666666667)</f>
        <v>45587.66667</v>
      </c>
      <c r="N205" s="1">
        <f>IFERROR(__xludf.DUMMYFUNCTION("""COMPUTED_VALUE"""),0.0)</f>
        <v>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IFERROR(__xludf.DUMMYFUNCTION("""COMPUTED_VALUE"""),8256.34)</f>
        <v>8256.34</v>
      </c>
      <c r="D206" s="2">
        <f>IFERROR(__xludf.DUMMYFUNCTION("""COMPUTED_VALUE"""),45588.66666666667)</f>
        <v>45588.66667</v>
      </c>
      <c r="E206" s="1">
        <f>IFERROR(__xludf.DUMMYFUNCTION("""COMPUTED_VALUE"""),8291.06)</f>
        <v>8291.06</v>
      </c>
      <c r="G206" s="2">
        <f>IFERROR(__xludf.DUMMYFUNCTION("""COMPUTED_VALUE"""),45588.66666666667)</f>
        <v>45588.66667</v>
      </c>
      <c r="H206" s="1">
        <f>IFERROR(__xludf.DUMMYFUNCTION("""COMPUTED_VALUE"""),8227.32)</f>
        <v>8227.32</v>
      </c>
      <c r="J206" s="2">
        <f>IFERROR(__xludf.DUMMYFUNCTION("""COMPUTED_VALUE"""),45588.66666666667)</f>
        <v>45588.66667</v>
      </c>
      <c r="K206" s="1">
        <f>IFERROR(__xludf.DUMMYFUNCTION("""COMPUTED_VALUE"""),8268.91)</f>
        <v>8268.91</v>
      </c>
      <c r="M206" s="2">
        <f>IFERROR(__xludf.DUMMYFUNCTION("""COMPUTED_VALUE"""),45588.66666666667)</f>
        <v>45588.66667</v>
      </c>
      <c r="N206" s="1">
        <f>IFERROR(__xludf.DUMMYFUNCTION("""COMPUTED_VALUE"""),0.0)</f>
        <v>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IFERROR(__xludf.DUMMYFUNCTION("""COMPUTED_VALUE"""),8283.48)</f>
        <v>8283.48</v>
      </c>
      <c r="D207" s="2">
        <f>IFERROR(__xludf.DUMMYFUNCTION("""COMPUTED_VALUE"""),45589.66666666667)</f>
        <v>45589.66667</v>
      </c>
      <c r="E207" s="1">
        <f>IFERROR(__xludf.DUMMYFUNCTION("""COMPUTED_VALUE"""),8283.48)</f>
        <v>8283.48</v>
      </c>
      <c r="G207" s="2">
        <f>IFERROR(__xludf.DUMMYFUNCTION("""COMPUTED_VALUE"""),45589.66666666667)</f>
        <v>45589.66667</v>
      </c>
      <c r="H207" s="1">
        <f>IFERROR(__xludf.DUMMYFUNCTION("""COMPUTED_VALUE"""),8220.7)</f>
        <v>8220.7</v>
      </c>
      <c r="J207" s="2">
        <f>IFERROR(__xludf.DUMMYFUNCTION("""COMPUTED_VALUE"""),45589.66666666667)</f>
        <v>45589.66667</v>
      </c>
      <c r="K207" s="1">
        <f>IFERROR(__xludf.DUMMYFUNCTION("""COMPUTED_VALUE"""),8240.35)</f>
        <v>8240.35</v>
      </c>
      <c r="M207" s="2">
        <f>IFERROR(__xludf.DUMMYFUNCTION("""COMPUTED_VALUE"""),45589.66666666667)</f>
        <v>45589.66667</v>
      </c>
      <c r="N207" s="1">
        <f>IFERROR(__xludf.DUMMYFUNCTION("""COMPUTED_VALUE"""),0.0)</f>
        <v>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IFERROR(__xludf.DUMMYFUNCTION("""COMPUTED_VALUE"""),8281.05)</f>
        <v>8281.05</v>
      </c>
      <c r="D208" s="2">
        <f>IFERROR(__xludf.DUMMYFUNCTION("""COMPUTED_VALUE"""),45590.66666666667)</f>
        <v>45590.66667</v>
      </c>
      <c r="E208" s="1">
        <f>IFERROR(__xludf.DUMMYFUNCTION("""COMPUTED_VALUE"""),8287.5)</f>
        <v>8287.5</v>
      </c>
      <c r="G208" s="2">
        <f>IFERROR(__xludf.DUMMYFUNCTION("""COMPUTED_VALUE"""),45590.66666666667)</f>
        <v>45590.66667</v>
      </c>
      <c r="H208" s="1">
        <f>IFERROR(__xludf.DUMMYFUNCTION("""COMPUTED_VALUE"""),8171.89)</f>
        <v>8171.89</v>
      </c>
      <c r="J208" s="2">
        <f>IFERROR(__xludf.DUMMYFUNCTION("""COMPUTED_VALUE"""),45590.66666666667)</f>
        <v>45590.66667</v>
      </c>
      <c r="K208" s="1">
        <f>IFERROR(__xludf.DUMMYFUNCTION("""COMPUTED_VALUE"""),8175.79)</f>
        <v>8175.79</v>
      </c>
      <c r="M208" s="2">
        <f>IFERROR(__xludf.DUMMYFUNCTION("""COMPUTED_VALUE"""),45590.66666666667)</f>
        <v>45590.66667</v>
      </c>
      <c r="N208" s="1">
        <f>IFERROR(__xludf.DUMMYFUNCTION("""COMPUTED_VALUE"""),0.0)</f>
        <v>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IFERROR(__xludf.DUMMYFUNCTION("""COMPUTED_VALUE"""),8203.11)</f>
        <v>8203.11</v>
      </c>
      <c r="D209" s="2">
        <f>IFERROR(__xludf.DUMMYFUNCTION("""COMPUTED_VALUE"""),45593.66666666667)</f>
        <v>45593.66667</v>
      </c>
      <c r="E209" s="1">
        <f>IFERROR(__xludf.DUMMYFUNCTION("""COMPUTED_VALUE"""),8252.04)</f>
        <v>8252.04</v>
      </c>
      <c r="G209" s="2">
        <f>IFERROR(__xludf.DUMMYFUNCTION("""COMPUTED_VALUE"""),45593.66666666667)</f>
        <v>45593.66667</v>
      </c>
      <c r="H209" s="1">
        <f>IFERROR(__xludf.DUMMYFUNCTION("""COMPUTED_VALUE"""),8201.65)</f>
        <v>8201.65</v>
      </c>
      <c r="J209" s="2">
        <f>IFERROR(__xludf.DUMMYFUNCTION("""COMPUTED_VALUE"""),45593.66666666667)</f>
        <v>45593.66667</v>
      </c>
      <c r="K209" s="1">
        <f>IFERROR(__xludf.DUMMYFUNCTION("""COMPUTED_VALUE"""),8236.89)</f>
        <v>8236.89</v>
      </c>
      <c r="M209" s="2">
        <f>IFERROR(__xludf.DUMMYFUNCTION("""COMPUTED_VALUE"""),45593.66666666667)</f>
        <v>45593.66667</v>
      </c>
      <c r="N209" s="1">
        <f>IFERROR(__xludf.DUMMYFUNCTION("""COMPUTED_VALUE"""),0.0)</f>
        <v>0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IFERROR(__xludf.DUMMYFUNCTION("""COMPUTED_VALUE"""),8191.53)</f>
        <v>8191.53</v>
      </c>
      <c r="D210" s="2">
        <f>IFERROR(__xludf.DUMMYFUNCTION("""COMPUTED_VALUE"""),45594.66666666667)</f>
        <v>45594.66667</v>
      </c>
      <c r="E210" s="1">
        <f>IFERROR(__xludf.DUMMYFUNCTION("""COMPUTED_VALUE"""),8212.54)</f>
        <v>8212.54</v>
      </c>
      <c r="G210" s="2">
        <f>IFERROR(__xludf.DUMMYFUNCTION("""COMPUTED_VALUE"""),45594.66666666667)</f>
        <v>45594.66667</v>
      </c>
      <c r="H210" s="1">
        <f>IFERROR(__xludf.DUMMYFUNCTION("""COMPUTED_VALUE"""),8165.69)</f>
        <v>8165.69</v>
      </c>
      <c r="J210" s="2">
        <f>IFERROR(__xludf.DUMMYFUNCTION("""COMPUTED_VALUE"""),45594.66666666667)</f>
        <v>45594.66667</v>
      </c>
      <c r="K210" s="1">
        <f>IFERROR(__xludf.DUMMYFUNCTION("""COMPUTED_VALUE"""),8171.95)</f>
        <v>8171.95</v>
      </c>
      <c r="M210" s="2">
        <f>IFERROR(__xludf.DUMMYFUNCTION("""COMPUTED_VALUE"""),45594.66666666667)</f>
        <v>45594.66667</v>
      </c>
      <c r="N210" s="1">
        <f>IFERROR(__xludf.DUMMYFUNCTION("""COMPUTED_VALUE"""),0.0)</f>
        <v>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IFERROR(__xludf.DUMMYFUNCTION("""COMPUTED_VALUE"""),8162.61)</f>
        <v>8162.61</v>
      </c>
      <c r="D211" s="2">
        <f>IFERROR(__xludf.DUMMYFUNCTION("""COMPUTED_VALUE"""),45595.66666666667)</f>
        <v>45595.66667</v>
      </c>
      <c r="E211" s="1">
        <f>IFERROR(__xludf.DUMMYFUNCTION("""COMPUTED_VALUE"""),8221.89)</f>
        <v>8221.89</v>
      </c>
      <c r="G211" s="2">
        <f>IFERROR(__xludf.DUMMYFUNCTION("""COMPUTED_VALUE"""),45595.66666666667)</f>
        <v>45595.66667</v>
      </c>
      <c r="H211" s="1">
        <f>IFERROR(__xludf.DUMMYFUNCTION("""COMPUTED_VALUE"""),8156.06)</f>
        <v>8156.06</v>
      </c>
      <c r="J211" s="2">
        <f>IFERROR(__xludf.DUMMYFUNCTION("""COMPUTED_VALUE"""),45595.66666666667)</f>
        <v>45595.66667</v>
      </c>
      <c r="K211" s="1">
        <f>IFERROR(__xludf.DUMMYFUNCTION("""COMPUTED_VALUE"""),8181.87)</f>
        <v>8181.87</v>
      </c>
      <c r="M211" s="2">
        <f>IFERROR(__xludf.DUMMYFUNCTION("""COMPUTED_VALUE"""),45595.66666666667)</f>
        <v>45595.66667</v>
      </c>
      <c r="N211" s="1">
        <f>IFERROR(__xludf.DUMMYFUNCTION("""COMPUTED_VALUE"""),0.0)</f>
        <v>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IFERROR(__xludf.DUMMYFUNCTION("""COMPUTED_VALUE"""),8148.45)</f>
        <v>8148.45</v>
      </c>
      <c r="D212" s="2">
        <f>IFERROR(__xludf.DUMMYFUNCTION("""COMPUTED_VALUE"""),45596.66666666667)</f>
        <v>45596.66667</v>
      </c>
      <c r="E212" s="1">
        <f>IFERROR(__xludf.DUMMYFUNCTION("""COMPUTED_VALUE"""),8179.86)</f>
        <v>8179.86</v>
      </c>
      <c r="G212" s="2">
        <f>IFERROR(__xludf.DUMMYFUNCTION("""COMPUTED_VALUE"""),45596.66666666667)</f>
        <v>45596.66667</v>
      </c>
      <c r="H212" s="1">
        <f>IFERROR(__xludf.DUMMYFUNCTION("""COMPUTED_VALUE"""),8094.55)</f>
        <v>8094.55</v>
      </c>
      <c r="J212" s="2">
        <f>IFERROR(__xludf.DUMMYFUNCTION("""COMPUTED_VALUE"""),45596.66666666667)</f>
        <v>45596.66667</v>
      </c>
      <c r="K212" s="1">
        <f>IFERROR(__xludf.DUMMYFUNCTION("""COMPUTED_VALUE"""),8095.43)</f>
        <v>8095.43</v>
      </c>
      <c r="M212" s="2">
        <f>IFERROR(__xludf.DUMMYFUNCTION("""COMPUTED_VALUE"""),45596.66666666667)</f>
        <v>45596.66667</v>
      </c>
      <c r="N212" s="1">
        <f>IFERROR(__xludf.DUMMYFUNCTION("""COMPUTED_VALUE"""),0.0)</f>
        <v>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IFERROR(__xludf.DUMMYFUNCTION("""COMPUTED_VALUE"""),8116.43)</f>
        <v>8116.43</v>
      </c>
      <c r="D213" s="2">
        <f>IFERROR(__xludf.DUMMYFUNCTION("""COMPUTED_VALUE"""),45597.66666666667)</f>
        <v>45597.66667</v>
      </c>
      <c r="E213" s="1">
        <f>IFERROR(__xludf.DUMMYFUNCTION("""COMPUTED_VALUE"""),8158.15)</f>
        <v>8158.15</v>
      </c>
      <c r="G213" s="2">
        <f>IFERROR(__xludf.DUMMYFUNCTION("""COMPUTED_VALUE"""),45597.66666666667)</f>
        <v>45597.66667</v>
      </c>
      <c r="H213" s="1">
        <f>IFERROR(__xludf.DUMMYFUNCTION("""COMPUTED_VALUE"""),8056.14)</f>
        <v>8056.14</v>
      </c>
      <c r="J213" s="2">
        <f>IFERROR(__xludf.DUMMYFUNCTION("""COMPUTED_VALUE"""),45597.66666666667)</f>
        <v>45597.66667</v>
      </c>
      <c r="K213" s="1">
        <f>IFERROR(__xludf.DUMMYFUNCTION("""COMPUTED_VALUE"""),8060.38)</f>
        <v>8060.38</v>
      </c>
      <c r="M213" s="2">
        <f>IFERROR(__xludf.DUMMYFUNCTION("""COMPUTED_VALUE"""),45597.66666666667)</f>
        <v>45597.66667</v>
      </c>
      <c r="N213" s="1">
        <f>IFERROR(__xludf.DUMMYFUNCTION("""COMPUTED_VALUE"""),0.0)</f>
        <v>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IFERROR(__xludf.DUMMYFUNCTION("""COMPUTED_VALUE"""),8066.09)</f>
        <v>8066.09</v>
      </c>
      <c r="D214" s="2">
        <f>IFERROR(__xludf.DUMMYFUNCTION("""COMPUTED_VALUE"""),45600.66666666667)</f>
        <v>45600.66667</v>
      </c>
      <c r="E214" s="1">
        <f>IFERROR(__xludf.DUMMYFUNCTION("""COMPUTED_VALUE"""),8103.28)</f>
        <v>8103.28</v>
      </c>
      <c r="G214" s="2">
        <f>IFERROR(__xludf.DUMMYFUNCTION("""COMPUTED_VALUE"""),45600.66666666667)</f>
        <v>45600.66667</v>
      </c>
      <c r="H214" s="1">
        <f>IFERROR(__xludf.DUMMYFUNCTION("""COMPUTED_VALUE"""),8035.36)</f>
        <v>8035.36</v>
      </c>
      <c r="J214" s="2">
        <f>IFERROR(__xludf.DUMMYFUNCTION("""COMPUTED_VALUE"""),45600.66666666667)</f>
        <v>45600.66667</v>
      </c>
      <c r="K214" s="1">
        <f>IFERROR(__xludf.DUMMYFUNCTION("""COMPUTED_VALUE"""),8067.21)</f>
        <v>8067.21</v>
      </c>
      <c r="M214" s="2">
        <f>IFERROR(__xludf.DUMMYFUNCTION("""COMPUTED_VALUE"""),45600.66666666667)</f>
        <v>45600.66667</v>
      </c>
      <c r="N214" s="1">
        <f>IFERROR(__xludf.DUMMYFUNCTION("""COMPUTED_VALUE"""),0.0)</f>
        <v>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IFERROR(__xludf.DUMMYFUNCTION("""COMPUTED_VALUE"""),8070.4)</f>
        <v>8070.4</v>
      </c>
      <c r="D215" s="2">
        <f>IFERROR(__xludf.DUMMYFUNCTION("""COMPUTED_VALUE"""),45601.66666666667)</f>
        <v>45601.66667</v>
      </c>
      <c r="E215" s="1">
        <f>IFERROR(__xludf.DUMMYFUNCTION("""COMPUTED_VALUE"""),8172.92)</f>
        <v>8172.92</v>
      </c>
      <c r="G215" s="2">
        <f>IFERROR(__xludf.DUMMYFUNCTION("""COMPUTED_VALUE"""),45601.66666666667)</f>
        <v>45601.66667</v>
      </c>
      <c r="H215" s="1">
        <f>IFERROR(__xludf.DUMMYFUNCTION("""COMPUTED_VALUE"""),8061.19)</f>
        <v>8061.19</v>
      </c>
      <c r="J215" s="2">
        <f>IFERROR(__xludf.DUMMYFUNCTION("""COMPUTED_VALUE"""),45601.66666666667)</f>
        <v>45601.66667</v>
      </c>
      <c r="K215" s="1">
        <f>IFERROR(__xludf.DUMMYFUNCTION("""COMPUTED_VALUE"""),8172.57)</f>
        <v>8172.57</v>
      </c>
      <c r="M215" s="2">
        <f>IFERROR(__xludf.DUMMYFUNCTION("""COMPUTED_VALUE"""),45601.66666666667)</f>
        <v>45601.66667</v>
      </c>
      <c r="N215" s="1">
        <f>IFERROR(__xludf.DUMMYFUNCTION("""COMPUTED_VALUE"""),0.0)</f>
        <v>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IFERROR(__xludf.DUMMYFUNCTION("""COMPUTED_VALUE"""),8329.62)</f>
        <v>8329.62</v>
      </c>
      <c r="D216" s="2">
        <f>IFERROR(__xludf.DUMMYFUNCTION("""COMPUTED_VALUE"""),45602.66666666667)</f>
        <v>45602.66667</v>
      </c>
      <c r="E216" s="1">
        <f>IFERROR(__xludf.DUMMYFUNCTION("""COMPUTED_VALUE"""),8384.69)</f>
        <v>8384.69</v>
      </c>
      <c r="G216" s="2">
        <f>IFERROR(__xludf.DUMMYFUNCTION("""COMPUTED_VALUE"""),45602.66666666667)</f>
        <v>45602.66667</v>
      </c>
      <c r="H216" s="1">
        <f>IFERROR(__xludf.DUMMYFUNCTION("""COMPUTED_VALUE"""),8300.65)</f>
        <v>8300.65</v>
      </c>
      <c r="J216" s="2">
        <f>IFERROR(__xludf.DUMMYFUNCTION("""COMPUTED_VALUE"""),45602.66666666667)</f>
        <v>45602.66667</v>
      </c>
      <c r="K216" s="1">
        <f>IFERROR(__xludf.DUMMYFUNCTION("""COMPUTED_VALUE"""),8369.73)</f>
        <v>8369.73</v>
      </c>
      <c r="M216" s="2">
        <f>IFERROR(__xludf.DUMMYFUNCTION("""COMPUTED_VALUE"""),45602.66666666667)</f>
        <v>45602.66667</v>
      </c>
      <c r="N216" s="1">
        <f>IFERROR(__xludf.DUMMYFUNCTION("""COMPUTED_VALUE"""),0.0)</f>
        <v>0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IFERROR(__xludf.DUMMYFUNCTION("""COMPUTED_VALUE"""),8361.59)</f>
        <v>8361.59</v>
      </c>
      <c r="D217" s="2">
        <f>IFERROR(__xludf.DUMMYFUNCTION("""COMPUTED_VALUE"""),45603.66666666667)</f>
        <v>45603.66667</v>
      </c>
      <c r="E217" s="1">
        <f>IFERROR(__xludf.DUMMYFUNCTION("""COMPUTED_VALUE"""),8381.94)</f>
        <v>8381.94</v>
      </c>
      <c r="G217" s="2">
        <f>IFERROR(__xludf.DUMMYFUNCTION("""COMPUTED_VALUE"""),45603.66666666667)</f>
        <v>45603.66667</v>
      </c>
      <c r="H217" s="1">
        <f>IFERROR(__xludf.DUMMYFUNCTION("""COMPUTED_VALUE"""),8329.69)</f>
        <v>8329.69</v>
      </c>
      <c r="J217" s="2">
        <f>IFERROR(__xludf.DUMMYFUNCTION("""COMPUTED_VALUE"""),45603.66666666667)</f>
        <v>45603.66667</v>
      </c>
      <c r="K217" s="1">
        <f>IFERROR(__xludf.DUMMYFUNCTION("""COMPUTED_VALUE"""),8346.15)</f>
        <v>8346.15</v>
      </c>
      <c r="M217" s="2">
        <f>IFERROR(__xludf.DUMMYFUNCTION("""COMPUTED_VALUE"""),45603.66666666667)</f>
        <v>45603.66667</v>
      </c>
      <c r="N217" s="1">
        <f>IFERROR(__xludf.DUMMYFUNCTION("""COMPUTED_VALUE"""),0.0)</f>
        <v>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IFERROR(__xludf.DUMMYFUNCTION("""COMPUTED_VALUE"""),8354.19)</f>
        <v>8354.19</v>
      </c>
      <c r="D218" s="2">
        <f>IFERROR(__xludf.DUMMYFUNCTION("""COMPUTED_VALUE"""),45604.66666666667)</f>
        <v>45604.66667</v>
      </c>
      <c r="E218" s="1">
        <f>IFERROR(__xludf.DUMMYFUNCTION("""COMPUTED_VALUE"""),8430.55)</f>
        <v>8430.55</v>
      </c>
      <c r="G218" s="2">
        <f>IFERROR(__xludf.DUMMYFUNCTION("""COMPUTED_VALUE"""),45604.66666666667)</f>
        <v>45604.66667</v>
      </c>
      <c r="H218" s="1">
        <f>IFERROR(__xludf.DUMMYFUNCTION("""COMPUTED_VALUE"""),8346.29)</f>
        <v>8346.29</v>
      </c>
      <c r="J218" s="2">
        <f>IFERROR(__xludf.DUMMYFUNCTION("""COMPUTED_VALUE"""),45604.66666666667)</f>
        <v>45604.66667</v>
      </c>
      <c r="K218" s="1">
        <f>IFERROR(__xludf.DUMMYFUNCTION("""COMPUTED_VALUE"""),8405.91)</f>
        <v>8405.91</v>
      </c>
      <c r="M218" s="2">
        <f>IFERROR(__xludf.DUMMYFUNCTION("""COMPUTED_VALUE"""),45604.66666666667)</f>
        <v>45604.66667</v>
      </c>
      <c r="N218" s="1">
        <f>IFERROR(__xludf.DUMMYFUNCTION("""COMPUTED_VALUE"""),0.0)</f>
        <v>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IFERROR(__xludf.DUMMYFUNCTION("""COMPUTED_VALUE"""),8434.33)</f>
        <v>8434.33</v>
      </c>
      <c r="D219" s="2">
        <f>IFERROR(__xludf.DUMMYFUNCTION("""COMPUTED_VALUE"""),45607.66666666667)</f>
        <v>45607.66667</v>
      </c>
      <c r="E219" s="1">
        <f>IFERROR(__xludf.DUMMYFUNCTION("""COMPUTED_VALUE"""),8503.84)</f>
        <v>8503.84</v>
      </c>
      <c r="G219" s="2">
        <f>IFERROR(__xludf.DUMMYFUNCTION("""COMPUTED_VALUE"""),45607.66666666667)</f>
        <v>45607.66667</v>
      </c>
      <c r="H219" s="1">
        <f>IFERROR(__xludf.DUMMYFUNCTION("""COMPUTED_VALUE"""),8431.77)</f>
        <v>8431.77</v>
      </c>
      <c r="J219" s="2">
        <f>IFERROR(__xludf.DUMMYFUNCTION("""COMPUTED_VALUE"""),45607.66666666667)</f>
        <v>45607.66667</v>
      </c>
      <c r="K219" s="1">
        <f>IFERROR(__xludf.DUMMYFUNCTION("""COMPUTED_VALUE"""),8467.68)</f>
        <v>8467.68</v>
      </c>
      <c r="M219" s="2">
        <f>IFERROR(__xludf.DUMMYFUNCTION("""COMPUTED_VALUE"""),45607.66666666667)</f>
        <v>45607.66667</v>
      </c>
      <c r="N219" s="1">
        <f>IFERROR(__xludf.DUMMYFUNCTION("""COMPUTED_VALUE"""),0.0)</f>
        <v>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IFERROR(__xludf.DUMMYFUNCTION("""COMPUTED_VALUE"""),8450.31)</f>
        <v>8450.31</v>
      </c>
      <c r="D220" s="2">
        <f>IFERROR(__xludf.DUMMYFUNCTION("""COMPUTED_VALUE"""),45608.66666666667)</f>
        <v>45608.66667</v>
      </c>
      <c r="E220" s="1">
        <f>IFERROR(__xludf.DUMMYFUNCTION("""COMPUTED_VALUE"""),8466.05)</f>
        <v>8466.05</v>
      </c>
      <c r="G220" s="2">
        <f>IFERROR(__xludf.DUMMYFUNCTION("""COMPUTED_VALUE"""),45608.66666666667)</f>
        <v>45608.66667</v>
      </c>
      <c r="H220" s="1">
        <f>IFERROR(__xludf.DUMMYFUNCTION("""COMPUTED_VALUE"""),8388.56)</f>
        <v>8388.56</v>
      </c>
      <c r="J220" s="2">
        <f>IFERROR(__xludf.DUMMYFUNCTION("""COMPUTED_VALUE"""),45608.66666666667)</f>
        <v>45608.66667</v>
      </c>
      <c r="K220" s="1">
        <f>IFERROR(__xludf.DUMMYFUNCTION("""COMPUTED_VALUE"""),8405.64)</f>
        <v>8405.64</v>
      </c>
      <c r="M220" s="2">
        <f>IFERROR(__xludf.DUMMYFUNCTION("""COMPUTED_VALUE"""),45608.66666666667)</f>
        <v>45608.66667</v>
      </c>
      <c r="N220" s="1">
        <f>IFERROR(__xludf.DUMMYFUNCTION("""COMPUTED_VALUE"""),0.0)</f>
        <v>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IFERROR(__xludf.DUMMYFUNCTION("""COMPUTED_VALUE"""),8427.16)</f>
        <v>8427.16</v>
      </c>
      <c r="D221" s="2">
        <f>IFERROR(__xludf.DUMMYFUNCTION("""COMPUTED_VALUE"""),45609.66666666667)</f>
        <v>45609.66667</v>
      </c>
      <c r="E221" s="1">
        <f>IFERROR(__xludf.DUMMYFUNCTION("""COMPUTED_VALUE"""),8454.87)</f>
        <v>8454.87</v>
      </c>
      <c r="G221" s="2">
        <f>IFERROR(__xludf.DUMMYFUNCTION("""COMPUTED_VALUE"""),45609.66666666667)</f>
        <v>45609.66667</v>
      </c>
      <c r="H221" s="1">
        <f>IFERROR(__xludf.DUMMYFUNCTION("""COMPUTED_VALUE"""),8407.24)</f>
        <v>8407.24</v>
      </c>
      <c r="J221" s="2">
        <f>IFERROR(__xludf.DUMMYFUNCTION("""COMPUTED_VALUE"""),45609.66666666667)</f>
        <v>45609.66667</v>
      </c>
      <c r="K221" s="1">
        <f>IFERROR(__xludf.DUMMYFUNCTION("""COMPUTED_VALUE"""),8416.39)</f>
        <v>8416.39</v>
      </c>
      <c r="M221" s="2">
        <f>IFERROR(__xludf.DUMMYFUNCTION("""COMPUTED_VALUE"""),45609.66666666667)</f>
        <v>45609.66667</v>
      </c>
      <c r="N221" s="1">
        <f>IFERROR(__xludf.DUMMYFUNCTION("""COMPUTED_VALUE"""),0.0)</f>
        <v>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IFERROR(__xludf.DUMMYFUNCTION("""COMPUTED_VALUE"""),8418.25)</f>
        <v>8418.25</v>
      </c>
      <c r="D222" s="2">
        <f>IFERROR(__xludf.DUMMYFUNCTION("""COMPUTED_VALUE"""),45610.66666666667)</f>
        <v>45610.66667</v>
      </c>
      <c r="E222" s="1">
        <f>IFERROR(__xludf.DUMMYFUNCTION("""COMPUTED_VALUE"""),8431.23)</f>
        <v>8431.23</v>
      </c>
      <c r="G222" s="2">
        <f>IFERROR(__xludf.DUMMYFUNCTION("""COMPUTED_VALUE"""),45610.66666666667)</f>
        <v>45610.66667</v>
      </c>
      <c r="H222" s="1">
        <f>IFERROR(__xludf.DUMMYFUNCTION("""COMPUTED_VALUE"""),8364.94)</f>
        <v>8364.94</v>
      </c>
      <c r="J222" s="2">
        <f>IFERROR(__xludf.DUMMYFUNCTION("""COMPUTED_VALUE"""),45610.66666666667)</f>
        <v>45610.66667</v>
      </c>
      <c r="K222" s="1">
        <f>IFERROR(__xludf.DUMMYFUNCTION("""COMPUTED_VALUE"""),8368.12)</f>
        <v>8368.12</v>
      </c>
      <c r="M222" s="2">
        <f>IFERROR(__xludf.DUMMYFUNCTION("""COMPUTED_VALUE"""),45610.66666666667)</f>
        <v>45610.66667</v>
      </c>
      <c r="N222" s="1">
        <f>IFERROR(__xludf.DUMMYFUNCTION("""COMPUTED_VALUE"""),0.0)</f>
        <v>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IFERROR(__xludf.DUMMYFUNCTION("""COMPUTED_VALUE"""),8352.32)</f>
        <v>8352.32</v>
      </c>
      <c r="D223" s="2">
        <f>IFERROR(__xludf.DUMMYFUNCTION("""COMPUTED_VALUE"""),45611.66666666667)</f>
        <v>45611.66667</v>
      </c>
      <c r="E223" s="1">
        <f>IFERROR(__xludf.DUMMYFUNCTION("""COMPUTED_VALUE"""),8396.05)</f>
        <v>8396.05</v>
      </c>
      <c r="G223" s="2">
        <f>IFERROR(__xludf.DUMMYFUNCTION("""COMPUTED_VALUE"""),45611.66666666667)</f>
        <v>45611.66667</v>
      </c>
      <c r="H223" s="1">
        <f>IFERROR(__xludf.DUMMYFUNCTION("""COMPUTED_VALUE"""),8340.33)</f>
        <v>8340.33</v>
      </c>
      <c r="J223" s="2">
        <f>IFERROR(__xludf.DUMMYFUNCTION("""COMPUTED_VALUE"""),45611.66666666667)</f>
        <v>45611.66667</v>
      </c>
      <c r="K223" s="1">
        <f>IFERROR(__xludf.DUMMYFUNCTION("""COMPUTED_VALUE"""),8362.25)</f>
        <v>8362.25</v>
      </c>
      <c r="M223" s="2">
        <f>IFERROR(__xludf.DUMMYFUNCTION("""COMPUTED_VALUE"""),45611.66666666667)</f>
        <v>45611.66667</v>
      </c>
      <c r="N223" s="1">
        <f>IFERROR(__xludf.DUMMYFUNCTION("""COMPUTED_VALUE"""),0.0)</f>
        <v>0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IFERROR(__xludf.DUMMYFUNCTION("""COMPUTED_VALUE"""),8360.37)</f>
        <v>8360.37</v>
      </c>
      <c r="D224" s="2">
        <f>IFERROR(__xludf.DUMMYFUNCTION("""COMPUTED_VALUE"""),45614.66666666667)</f>
        <v>45614.66667</v>
      </c>
      <c r="E224" s="1">
        <f>IFERROR(__xludf.DUMMYFUNCTION("""COMPUTED_VALUE"""),8426.3)</f>
        <v>8426.3</v>
      </c>
      <c r="G224" s="2">
        <f>IFERROR(__xludf.DUMMYFUNCTION("""COMPUTED_VALUE"""),45614.66666666667)</f>
        <v>45614.66667</v>
      </c>
      <c r="H224" s="1">
        <f>IFERROR(__xludf.DUMMYFUNCTION("""COMPUTED_VALUE"""),8360.22)</f>
        <v>8360.22</v>
      </c>
      <c r="J224" s="2">
        <f>IFERROR(__xludf.DUMMYFUNCTION("""COMPUTED_VALUE"""),45614.66666666667)</f>
        <v>45614.66667</v>
      </c>
      <c r="K224" s="1">
        <f>IFERROR(__xludf.DUMMYFUNCTION("""COMPUTED_VALUE"""),8408.76)</f>
        <v>8408.76</v>
      </c>
      <c r="M224" s="2">
        <f>IFERROR(__xludf.DUMMYFUNCTION("""COMPUTED_VALUE"""),45614.66666666667)</f>
        <v>45614.66667</v>
      </c>
      <c r="N224" s="1">
        <f>IFERROR(__xludf.DUMMYFUNCTION("""COMPUTED_VALUE"""),0.0)</f>
        <v>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IFERROR(__xludf.DUMMYFUNCTION("""COMPUTED_VALUE"""),8343.61)</f>
        <v>8343.61</v>
      </c>
      <c r="D225" s="2">
        <f>IFERROR(__xludf.DUMMYFUNCTION("""COMPUTED_VALUE"""),45615.66666666667)</f>
        <v>45615.66667</v>
      </c>
      <c r="E225" s="1">
        <f>IFERROR(__xludf.DUMMYFUNCTION("""COMPUTED_VALUE"""),8403.33)</f>
        <v>8403.33</v>
      </c>
      <c r="G225" s="2">
        <f>IFERROR(__xludf.DUMMYFUNCTION("""COMPUTED_VALUE"""),45615.66666666667)</f>
        <v>45615.66667</v>
      </c>
      <c r="H225" s="1">
        <f>IFERROR(__xludf.DUMMYFUNCTION("""COMPUTED_VALUE"""),8318.73)</f>
        <v>8318.73</v>
      </c>
      <c r="J225" s="2">
        <f>IFERROR(__xludf.DUMMYFUNCTION("""COMPUTED_VALUE"""),45615.66666666667)</f>
        <v>45615.66667</v>
      </c>
      <c r="K225" s="1">
        <f>IFERROR(__xludf.DUMMYFUNCTION("""COMPUTED_VALUE"""),8385.11)</f>
        <v>8385.11</v>
      </c>
      <c r="M225" s="2">
        <f>IFERROR(__xludf.DUMMYFUNCTION("""COMPUTED_VALUE"""),45615.66666666667)</f>
        <v>45615.66667</v>
      </c>
      <c r="N225" s="1">
        <f>IFERROR(__xludf.DUMMYFUNCTION("""COMPUTED_VALUE"""),0.0)</f>
        <v>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IFERROR(__xludf.DUMMYFUNCTION("""COMPUTED_VALUE"""),8382.99)</f>
        <v>8382.99</v>
      </c>
      <c r="D226" s="2">
        <f>IFERROR(__xludf.DUMMYFUNCTION("""COMPUTED_VALUE"""),45616.66666666667)</f>
        <v>45616.66667</v>
      </c>
      <c r="E226" s="1">
        <f>IFERROR(__xludf.DUMMYFUNCTION("""COMPUTED_VALUE"""),8394.9)</f>
        <v>8394.9</v>
      </c>
      <c r="G226" s="2">
        <f>IFERROR(__xludf.DUMMYFUNCTION("""COMPUTED_VALUE"""),45616.66666666667)</f>
        <v>45616.66667</v>
      </c>
      <c r="H226" s="1">
        <f>IFERROR(__xludf.DUMMYFUNCTION("""COMPUTED_VALUE"""),8343.13)</f>
        <v>8343.13</v>
      </c>
      <c r="J226" s="2">
        <f>IFERROR(__xludf.DUMMYFUNCTION("""COMPUTED_VALUE"""),45616.66666666667)</f>
        <v>45616.66667</v>
      </c>
      <c r="K226" s="1">
        <f>IFERROR(__xludf.DUMMYFUNCTION("""COMPUTED_VALUE"""),8388.01)</f>
        <v>8388.01</v>
      </c>
      <c r="M226" s="2">
        <f>IFERROR(__xludf.DUMMYFUNCTION("""COMPUTED_VALUE"""),45616.66666666667)</f>
        <v>45616.66667</v>
      </c>
      <c r="N226" s="1">
        <f>IFERROR(__xludf.DUMMYFUNCTION("""COMPUTED_VALUE"""),0.0)</f>
        <v>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IFERROR(__xludf.DUMMYFUNCTION("""COMPUTED_VALUE"""),8407.84)</f>
        <v>8407.84</v>
      </c>
      <c r="D227" s="2">
        <f>IFERROR(__xludf.DUMMYFUNCTION("""COMPUTED_VALUE"""),45617.66666666667)</f>
        <v>45617.66667</v>
      </c>
      <c r="E227" s="1">
        <f>IFERROR(__xludf.DUMMYFUNCTION("""COMPUTED_VALUE"""),8502.73)</f>
        <v>8502.73</v>
      </c>
      <c r="G227" s="2">
        <f>IFERROR(__xludf.DUMMYFUNCTION("""COMPUTED_VALUE"""),45617.66666666667)</f>
        <v>45617.66667</v>
      </c>
      <c r="H227" s="1">
        <f>IFERROR(__xludf.DUMMYFUNCTION("""COMPUTED_VALUE"""),8388.1)</f>
        <v>8388.1</v>
      </c>
      <c r="J227" s="2">
        <f>IFERROR(__xludf.DUMMYFUNCTION("""COMPUTED_VALUE"""),45617.66666666667)</f>
        <v>45617.66667</v>
      </c>
      <c r="K227" s="1">
        <f>IFERROR(__xludf.DUMMYFUNCTION("""COMPUTED_VALUE"""),8488.19)</f>
        <v>8488.19</v>
      </c>
      <c r="M227" s="2">
        <f>IFERROR(__xludf.DUMMYFUNCTION("""COMPUTED_VALUE"""),45617.66666666667)</f>
        <v>45617.66667</v>
      </c>
      <c r="N227" s="1">
        <f>IFERROR(__xludf.DUMMYFUNCTION("""COMPUTED_VALUE"""),0.0)</f>
        <v>0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IFERROR(__xludf.DUMMYFUNCTION("""COMPUTED_VALUE"""),8505.53)</f>
        <v>8505.53</v>
      </c>
      <c r="D228" s="2">
        <f>IFERROR(__xludf.DUMMYFUNCTION("""COMPUTED_VALUE"""),45618.66666666667)</f>
        <v>45618.66667</v>
      </c>
      <c r="E228" s="1">
        <f>IFERROR(__xludf.DUMMYFUNCTION("""COMPUTED_VALUE"""),8570.61)</f>
        <v>8570.61</v>
      </c>
      <c r="G228" s="2">
        <f>IFERROR(__xludf.DUMMYFUNCTION("""COMPUTED_VALUE"""),45618.66666666667)</f>
        <v>45618.66667</v>
      </c>
      <c r="H228" s="1">
        <f>IFERROR(__xludf.DUMMYFUNCTION("""COMPUTED_VALUE"""),8505.53)</f>
        <v>8505.53</v>
      </c>
      <c r="J228" s="2">
        <f>IFERROR(__xludf.DUMMYFUNCTION("""COMPUTED_VALUE"""),45618.66666666667)</f>
        <v>45618.66667</v>
      </c>
      <c r="K228" s="1">
        <f>IFERROR(__xludf.DUMMYFUNCTION("""COMPUTED_VALUE"""),8557.31)</f>
        <v>8557.31</v>
      </c>
      <c r="M228" s="2">
        <f>IFERROR(__xludf.DUMMYFUNCTION("""COMPUTED_VALUE"""),45618.66666666667)</f>
        <v>45618.66667</v>
      </c>
      <c r="N228" s="1">
        <f>IFERROR(__xludf.DUMMYFUNCTION("""COMPUTED_VALUE"""),0.0)</f>
        <v>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IFERROR(__xludf.DUMMYFUNCTION("""COMPUTED_VALUE"""),8602.19)</f>
        <v>8602.19</v>
      </c>
      <c r="D229" s="2">
        <f>IFERROR(__xludf.DUMMYFUNCTION("""COMPUTED_VALUE"""),45621.66666666667)</f>
        <v>45621.66667</v>
      </c>
      <c r="E229" s="1">
        <f>IFERROR(__xludf.DUMMYFUNCTION("""COMPUTED_VALUE"""),8653.16)</f>
        <v>8653.16</v>
      </c>
      <c r="G229" s="2">
        <f>IFERROR(__xludf.DUMMYFUNCTION("""COMPUTED_VALUE"""),45621.66666666667)</f>
        <v>45621.66667</v>
      </c>
      <c r="H229" s="1">
        <f>IFERROR(__xludf.DUMMYFUNCTION("""COMPUTED_VALUE"""),8600.4)</f>
        <v>8600.4</v>
      </c>
      <c r="J229" s="2">
        <f>IFERROR(__xludf.DUMMYFUNCTION("""COMPUTED_VALUE"""),45621.66666666667)</f>
        <v>45621.66667</v>
      </c>
      <c r="K229" s="1">
        <f>IFERROR(__xludf.DUMMYFUNCTION("""COMPUTED_VALUE"""),8616.36)</f>
        <v>8616.36</v>
      </c>
      <c r="M229" s="2">
        <f>IFERROR(__xludf.DUMMYFUNCTION("""COMPUTED_VALUE"""),45621.66666666667)</f>
        <v>45621.66667</v>
      </c>
      <c r="N229" s="1">
        <f>IFERROR(__xludf.DUMMYFUNCTION("""COMPUTED_VALUE"""),0.0)</f>
        <v>0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IFERROR(__xludf.DUMMYFUNCTION("""COMPUTED_VALUE"""),8605.38)</f>
        <v>8605.38</v>
      </c>
      <c r="D230" s="2">
        <f>IFERROR(__xludf.DUMMYFUNCTION("""COMPUTED_VALUE"""),45622.66666666667)</f>
        <v>45622.66667</v>
      </c>
      <c r="E230" s="1">
        <f>IFERROR(__xludf.DUMMYFUNCTION("""COMPUTED_VALUE"""),8624.73)</f>
        <v>8624.73</v>
      </c>
      <c r="G230" s="2">
        <f>IFERROR(__xludf.DUMMYFUNCTION("""COMPUTED_VALUE"""),45622.66666666667)</f>
        <v>45622.66667</v>
      </c>
      <c r="H230" s="1">
        <f>IFERROR(__xludf.DUMMYFUNCTION("""COMPUTED_VALUE"""),8573.53)</f>
        <v>8573.53</v>
      </c>
      <c r="J230" s="2">
        <f>IFERROR(__xludf.DUMMYFUNCTION("""COMPUTED_VALUE"""),45622.66666666667)</f>
        <v>45622.66667</v>
      </c>
      <c r="K230" s="1">
        <f>IFERROR(__xludf.DUMMYFUNCTION("""COMPUTED_VALUE"""),8618.03)</f>
        <v>8618.03</v>
      </c>
      <c r="M230" s="2">
        <f>IFERROR(__xludf.DUMMYFUNCTION("""COMPUTED_VALUE"""),45622.66666666667)</f>
        <v>45622.66667</v>
      </c>
      <c r="N230" s="1">
        <f>IFERROR(__xludf.DUMMYFUNCTION("""COMPUTED_VALUE"""),0.0)</f>
        <v>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IFERROR(__xludf.DUMMYFUNCTION("""COMPUTED_VALUE"""),8635.21)</f>
        <v>8635.21</v>
      </c>
      <c r="D231" s="2">
        <f>IFERROR(__xludf.DUMMYFUNCTION("""COMPUTED_VALUE"""),45623.66666666667)</f>
        <v>45623.66667</v>
      </c>
      <c r="E231" s="1">
        <f>IFERROR(__xludf.DUMMYFUNCTION("""COMPUTED_VALUE"""),8666.65)</f>
        <v>8666.65</v>
      </c>
      <c r="G231" s="2">
        <f>IFERROR(__xludf.DUMMYFUNCTION("""COMPUTED_VALUE"""),45623.66666666667)</f>
        <v>45623.66667</v>
      </c>
      <c r="H231" s="1">
        <f>IFERROR(__xludf.DUMMYFUNCTION("""COMPUTED_VALUE"""),8617.84)</f>
        <v>8617.84</v>
      </c>
      <c r="J231" s="2">
        <f>IFERROR(__xludf.DUMMYFUNCTION("""COMPUTED_VALUE"""),45623.66666666667)</f>
        <v>45623.66667</v>
      </c>
      <c r="K231" s="1">
        <f>IFERROR(__xludf.DUMMYFUNCTION("""COMPUTED_VALUE"""),8621.0)</f>
        <v>8621</v>
      </c>
      <c r="M231" s="2">
        <f>IFERROR(__xludf.DUMMYFUNCTION("""COMPUTED_VALUE"""),45623.66666666667)</f>
        <v>45623.66667</v>
      </c>
      <c r="N231" s="1">
        <f>IFERROR(__xludf.DUMMYFUNCTION("""COMPUTED_VALUE"""),0.0)</f>
        <v>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IFERROR(__xludf.DUMMYFUNCTION("""COMPUTED_VALUE"""),8632.6)</f>
        <v>8632.6</v>
      </c>
      <c r="D232" s="2">
        <f>IFERROR(__xludf.DUMMYFUNCTION("""COMPUTED_VALUE"""),45625.54166666667)</f>
        <v>45625.54167</v>
      </c>
      <c r="E232" s="1">
        <f>IFERROR(__xludf.DUMMYFUNCTION("""COMPUTED_VALUE"""),8659.05)</f>
        <v>8659.05</v>
      </c>
      <c r="G232" s="2">
        <f>IFERROR(__xludf.DUMMYFUNCTION("""COMPUTED_VALUE"""),45625.54166666667)</f>
        <v>45625.54167</v>
      </c>
      <c r="H232" s="1">
        <f>IFERROR(__xludf.DUMMYFUNCTION("""COMPUTED_VALUE"""),8625.94)</f>
        <v>8625.94</v>
      </c>
      <c r="J232" s="2">
        <f>IFERROR(__xludf.DUMMYFUNCTION("""COMPUTED_VALUE"""),45625.54166666667)</f>
        <v>45625.54167</v>
      </c>
      <c r="K232" s="1">
        <f>IFERROR(__xludf.DUMMYFUNCTION("""COMPUTED_VALUE"""),8625.94)</f>
        <v>8625.94</v>
      </c>
      <c r="M232" s="2">
        <f>IFERROR(__xludf.DUMMYFUNCTION("""COMPUTED_VALUE"""),45625.54166666667)</f>
        <v>45625.54167</v>
      </c>
      <c r="N232" s="1">
        <f>IFERROR(__xludf.DUMMYFUNCTION("""COMPUTED_VALUE"""),0.0)</f>
        <v>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IFERROR(__xludf.DUMMYFUNCTION("""COMPUTED_VALUE"""),8629.59)</f>
        <v>8629.59</v>
      </c>
      <c r="D233" s="2">
        <f>IFERROR(__xludf.DUMMYFUNCTION("""COMPUTED_VALUE"""),45628.66666666667)</f>
        <v>45628.66667</v>
      </c>
      <c r="E233" s="1">
        <f>IFERROR(__xludf.DUMMYFUNCTION("""COMPUTED_VALUE"""),8629.59)</f>
        <v>8629.59</v>
      </c>
      <c r="G233" s="2">
        <f>IFERROR(__xludf.DUMMYFUNCTION("""COMPUTED_VALUE"""),45628.66666666667)</f>
        <v>45628.66667</v>
      </c>
      <c r="H233" s="1">
        <f>IFERROR(__xludf.DUMMYFUNCTION("""COMPUTED_VALUE"""),8530.73)</f>
        <v>8530.73</v>
      </c>
      <c r="J233" s="2">
        <f>IFERROR(__xludf.DUMMYFUNCTION("""COMPUTED_VALUE"""),45628.66666666667)</f>
        <v>45628.66667</v>
      </c>
      <c r="K233" s="1">
        <f>IFERROR(__xludf.DUMMYFUNCTION("""COMPUTED_VALUE"""),8552.87)</f>
        <v>8552.87</v>
      </c>
      <c r="M233" s="2">
        <f>IFERROR(__xludf.DUMMYFUNCTION("""COMPUTED_VALUE"""),45628.66666666667)</f>
        <v>45628.66667</v>
      </c>
      <c r="N233" s="1">
        <f>IFERROR(__xludf.DUMMYFUNCTION("""COMPUTED_VALUE"""),0.0)</f>
        <v>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IFERROR(__xludf.DUMMYFUNCTION("""COMPUTED_VALUE"""),8575.36)</f>
        <v>8575.36</v>
      </c>
      <c r="D234" s="2">
        <f>IFERROR(__xludf.DUMMYFUNCTION("""COMPUTED_VALUE"""),45629.66666666667)</f>
        <v>45629.66667</v>
      </c>
      <c r="E234" s="1">
        <f>IFERROR(__xludf.DUMMYFUNCTION("""COMPUTED_VALUE"""),8578.91)</f>
        <v>8578.91</v>
      </c>
      <c r="G234" s="2">
        <f>IFERROR(__xludf.DUMMYFUNCTION("""COMPUTED_VALUE"""),45629.66666666667)</f>
        <v>45629.66667</v>
      </c>
      <c r="H234" s="1">
        <f>IFERROR(__xludf.DUMMYFUNCTION("""COMPUTED_VALUE"""),8497.15)</f>
        <v>8497.15</v>
      </c>
      <c r="J234" s="2">
        <f>IFERROR(__xludf.DUMMYFUNCTION("""COMPUTED_VALUE"""),45629.66666666667)</f>
        <v>45629.66667</v>
      </c>
      <c r="K234" s="1">
        <f>IFERROR(__xludf.DUMMYFUNCTION("""COMPUTED_VALUE"""),8497.74)</f>
        <v>8497.74</v>
      </c>
      <c r="M234" s="2">
        <f>IFERROR(__xludf.DUMMYFUNCTION("""COMPUTED_VALUE"""),45629.66666666667)</f>
        <v>45629.66667</v>
      </c>
      <c r="N234" s="1">
        <f>IFERROR(__xludf.DUMMYFUNCTION("""COMPUTED_VALUE"""),0.0)</f>
        <v>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IFERROR(__xludf.DUMMYFUNCTION("""COMPUTED_VALUE"""),8487.46)</f>
        <v>8487.46</v>
      </c>
      <c r="D235" s="2">
        <f>IFERROR(__xludf.DUMMYFUNCTION("""COMPUTED_VALUE"""),45630.66666666667)</f>
        <v>45630.66667</v>
      </c>
      <c r="E235" s="1">
        <f>IFERROR(__xludf.DUMMYFUNCTION("""COMPUTED_VALUE"""),8497.53)</f>
        <v>8497.53</v>
      </c>
      <c r="G235" s="2">
        <f>IFERROR(__xludf.DUMMYFUNCTION("""COMPUTED_VALUE"""),45630.66666666667)</f>
        <v>45630.66667</v>
      </c>
      <c r="H235" s="1">
        <f>IFERROR(__xludf.DUMMYFUNCTION("""COMPUTED_VALUE"""),8438.65)</f>
        <v>8438.65</v>
      </c>
      <c r="J235" s="2">
        <f>IFERROR(__xludf.DUMMYFUNCTION("""COMPUTED_VALUE"""),45630.66666666667)</f>
        <v>45630.66667</v>
      </c>
      <c r="K235" s="1">
        <f>IFERROR(__xludf.DUMMYFUNCTION("""COMPUTED_VALUE"""),8476.67)</f>
        <v>8476.67</v>
      </c>
      <c r="M235" s="2">
        <f>IFERROR(__xludf.DUMMYFUNCTION("""COMPUTED_VALUE"""),45630.66666666667)</f>
        <v>45630.66667</v>
      </c>
      <c r="N235" s="1">
        <f>IFERROR(__xludf.DUMMYFUNCTION("""COMPUTED_VALUE"""),0.0)</f>
        <v>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IFERROR(__xludf.DUMMYFUNCTION("""COMPUTED_VALUE"""),8479.85)</f>
        <v>8479.85</v>
      </c>
      <c r="D236" s="2">
        <f>IFERROR(__xludf.DUMMYFUNCTION("""COMPUTED_VALUE"""),45631.66666666667)</f>
        <v>45631.66667</v>
      </c>
      <c r="E236" s="1">
        <f>IFERROR(__xludf.DUMMYFUNCTION("""COMPUTED_VALUE"""),8508.79)</f>
        <v>8508.79</v>
      </c>
      <c r="G236" s="2">
        <f>IFERROR(__xludf.DUMMYFUNCTION("""COMPUTED_VALUE"""),45631.66666666667)</f>
        <v>45631.66667</v>
      </c>
      <c r="H236" s="1">
        <f>IFERROR(__xludf.DUMMYFUNCTION("""COMPUTED_VALUE"""),8466.36)</f>
        <v>8466.36</v>
      </c>
      <c r="J236" s="2">
        <f>IFERROR(__xludf.DUMMYFUNCTION("""COMPUTED_VALUE"""),45631.66666666667)</f>
        <v>45631.66667</v>
      </c>
      <c r="K236" s="1">
        <f>IFERROR(__xludf.DUMMYFUNCTION("""COMPUTED_VALUE"""),8470.19)</f>
        <v>8470.19</v>
      </c>
      <c r="M236" s="2">
        <f>IFERROR(__xludf.DUMMYFUNCTION("""COMPUTED_VALUE"""),45631.66666666667)</f>
        <v>45631.66667</v>
      </c>
      <c r="N236" s="1">
        <f>IFERROR(__xludf.DUMMYFUNCTION("""COMPUTED_VALUE"""),0.0)</f>
        <v>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IFERROR(__xludf.DUMMYFUNCTION("""COMPUTED_VALUE"""),8491.39)</f>
        <v>8491.39</v>
      </c>
      <c r="D237" s="2">
        <f>IFERROR(__xludf.DUMMYFUNCTION("""COMPUTED_VALUE"""),45632.66666666667)</f>
        <v>45632.66667</v>
      </c>
      <c r="E237" s="1">
        <f>IFERROR(__xludf.DUMMYFUNCTION("""COMPUTED_VALUE"""),8503.3)</f>
        <v>8503.3</v>
      </c>
      <c r="G237" s="2">
        <f>IFERROR(__xludf.DUMMYFUNCTION("""COMPUTED_VALUE"""),45632.66666666667)</f>
        <v>45632.66667</v>
      </c>
      <c r="H237" s="1">
        <f>IFERROR(__xludf.DUMMYFUNCTION("""COMPUTED_VALUE"""),8421.14)</f>
        <v>8421.14</v>
      </c>
      <c r="J237" s="2">
        <f>IFERROR(__xludf.DUMMYFUNCTION("""COMPUTED_VALUE"""),45632.66666666667)</f>
        <v>45632.66667</v>
      </c>
      <c r="K237" s="1">
        <f>IFERROR(__xludf.DUMMYFUNCTION("""COMPUTED_VALUE"""),8433.43)</f>
        <v>8433.43</v>
      </c>
      <c r="M237" s="2">
        <f>IFERROR(__xludf.DUMMYFUNCTION("""COMPUTED_VALUE"""),45632.66666666667)</f>
        <v>45632.66667</v>
      </c>
      <c r="N237" s="1">
        <f>IFERROR(__xludf.DUMMYFUNCTION("""COMPUTED_VALUE"""),0.0)</f>
        <v>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IFERROR(__xludf.DUMMYFUNCTION("""COMPUTED_VALUE"""),8443.61)</f>
        <v>8443.61</v>
      </c>
      <c r="D238" s="2">
        <f>IFERROR(__xludf.DUMMYFUNCTION("""COMPUTED_VALUE"""),45635.66666666667)</f>
        <v>45635.66667</v>
      </c>
      <c r="E238" s="1">
        <f>IFERROR(__xludf.DUMMYFUNCTION("""COMPUTED_VALUE"""),8454.25)</f>
        <v>8454.25</v>
      </c>
      <c r="G238" s="2">
        <f>IFERROR(__xludf.DUMMYFUNCTION("""COMPUTED_VALUE"""),45635.66666666667)</f>
        <v>45635.66667</v>
      </c>
      <c r="H238" s="1">
        <f>IFERROR(__xludf.DUMMYFUNCTION("""COMPUTED_VALUE"""),8372.94)</f>
        <v>8372.94</v>
      </c>
      <c r="J238" s="2">
        <f>IFERROR(__xludf.DUMMYFUNCTION("""COMPUTED_VALUE"""),45635.66666666667)</f>
        <v>45635.66667</v>
      </c>
      <c r="K238" s="1">
        <f>IFERROR(__xludf.DUMMYFUNCTION("""COMPUTED_VALUE"""),8374.55)</f>
        <v>8374.55</v>
      </c>
      <c r="M238" s="2">
        <f>IFERROR(__xludf.DUMMYFUNCTION("""COMPUTED_VALUE"""),45635.66666666667)</f>
        <v>45635.66667</v>
      </c>
      <c r="N238" s="1">
        <f>IFERROR(__xludf.DUMMYFUNCTION("""COMPUTED_VALUE"""),0.0)</f>
        <v>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IFERROR(__xludf.DUMMYFUNCTION("""COMPUTED_VALUE"""),8370.27)</f>
        <v>8370.27</v>
      </c>
      <c r="D239" s="2">
        <f>IFERROR(__xludf.DUMMYFUNCTION("""COMPUTED_VALUE"""),45636.66666666667)</f>
        <v>45636.66667</v>
      </c>
      <c r="E239" s="1">
        <f>IFERROR(__xludf.DUMMYFUNCTION("""COMPUTED_VALUE"""),8370.27)</f>
        <v>8370.27</v>
      </c>
      <c r="G239" s="2">
        <f>IFERROR(__xludf.DUMMYFUNCTION("""COMPUTED_VALUE"""),45636.66666666667)</f>
        <v>45636.66667</v>
      </c>
      <c r="H239" s="1">
        <f>IFERROR(__xludf.DUMMYFUNCTION("""COMPUTED_VALUE"""),8280.42)</f>
        <v>8280.42</v>
      </c>
      <c r="J239" s="2">
        <f>IFERROR(__xludf.DUMMYFUNCTION("""COMPUTED_VALUE"""),45636.66666666667)</f>
        <v>45636.66667</v>
      </c>
      <c r="K239" s="1">
        <f>IFERROR(__xludf.DUMMYFUNCTION("""COMPUTED_VALUE"""),8309.9)</f>
        <v>8309.9</v>
      </c>
      <c r="M239" s="2">
        <f>IFERROR(__xludf.DUMMYFUNCTION("""COMPUTED_VALUE"""),45636.66666666667)</f>
        <v>45636.66667</v>
      </c>
      <c r="N239" s="1">
        <f>IFERROR(__xludf.DUMMYFUNCTION("""COMPUTED_VALUE"""),0.0)</f>
        <v>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IFERROR(__xludf.DUMMYFUNCTION("""COMPUTED_VALUE"""),8330.0)</f>
        <v>8330</v>
      </c>
      <c r="D240" s="2">
        <f>IFERROR(__xludf.DUMMYFUNCTION("""COMPUTED_VALUE"""),45637.66666666667)</f>
        <v>45637.66667</v>
      </c>
      <c r="E240" s="1">
        <f>IFERROR(__xludf.DUMMYFUNCTION("""COMPUTED_VALUE"""),8340.96)</f>
        <v>8340.96</v>
      </c>
      <c r="G240" s="2">
        <f>IFERROR(__xludf.DUMMYFUNCTION("""COMPUTED_VALUE"""),45637.66666666667)</f>
        <v>45637.66667</v>
      </c>
      <c r="H240" s="1">
        <f>IFERROR(__xludf.DUMMYFUNCTION("""COMPUTED_VALUE"""),8273.65)</f>
        <v>8273.65</v>
      </c>
      <c r="J240" s="2">
        <f>IFERROR(__xludf.DUMMYFUNCTION("""COMPUTED_VALUE"""),45637.66666666667)</f>
        <v>45637.66667</v>
      </c>
      <c r="K240" s="1">
        <f>IFERROR(__xludf.DUMMYFUNCTION("""COMPUTED_VALUE"""),8275.74)</f>
        <v>8275.74</v>
      </c>
      <c r="M240" s="2">
        <f>IFERROR(__xludf.DUMMYFUNCTION("""COMPUTED_VALUE"""),45637.66666666667)</f>
        <v>45637.66667</v>
      </c>
      <c r="N240" s="1">
        <f>IFERROR(__xludf.DUMMYFUNCTION("""COMPUTED_VALUE"""),0.0)</f>
        <v>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IFERROR(__xludf.DUMMYFUNCTION("""COMPUTED_VALUE"""),8284.45)</f>
        <v>8284.45</v>
      </c>
      <c r="D241" s="2">
        <f>IFERROR(__xludf.DUMMYFUNCTION("""COMPUTED_VALUE"""),45638.66666666667)</f>
        <v>45638.66667</v>
      </c>
      <c r="E241" s="1">
        <f>IFERROR(__xludf.DUMMYFUNCTION("""COMPUTED_VALUE"""),8293.32)</f>
        <v>8293.32</v>
      </c>
      <c r="G241" s="2">
        <f>IFERROR(__xludf.DUMMYFUNCTION("""COMPUTED_VALUE"""),45638.66666666667)</f>
        <v>45638.66667</v>
      </c>
      <c r="H241" s="1">
        <f>IFERROR(__xludf.DUMMYFUNCTION("""COMPUTED_VALUE"""),8251.93)</f>
        <v>8251.93</v>
      </c>
      <c r="J241" s="2">
        <f>IFERROR(__xludf.DUMMYFUNCTION("""COMPUTED_VALUE"""),45638.66666666667)</f>
        <v>45638.66667</v>
      </c>
      <c r="K241" s="1">
        <f>IFERROR(__xludf.DUMMYFUNCTION("""COMPUTED_VALUE"""),8251.93)</f>
        <v>8251.93</v>
      </c>
      <c r="M241" s="2">
        <f>IFERROR(__xludf.DUMMYFUNCTION("""COMPUTED_VALUE"""),45638.66666666667)</f>
        <v>45638.66667</v>
      </c>
      <c r="N241" s="1">
        <f>IFERROR(__xludf.DUMMYFUNCTION("""COMPUTED_VALUE"""),0.0)</f>
        <v>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IFERROR(__xludf.DUMMYFUNCTION("""COMPUTED_VALUE"""),8248.9)</f>
        <v>8248.9</v>
      </c>
      <c r="D242" s="2">
        <f>IFERROR(__xludf.DUMMYFUNCTION("""COMPUTED_VALUE"""),45639.66666666667)</f>
        <v>45639.66667</v>
      </c>
      <c r="E242" s="1">
        <f>IFERROR(__xludf.DUMMYFUNCTION("""COMPUTED_VALUE"""),8257.6)</f>
        <v>8257.6</v>
      </c>
      <c r="G242" s="2">
        <f>IFERROR(__xludf.DUMMYFUNCTION("""COMPUTED_VALUE"""),45639.66666666667)</f>
        <v>45639.66667</v>
      </c>
      <c r="H242" s="1">
        <f>IFERROR(__xludf.DUMMYFUNCTION("""COMPUTED_VALUE"""),8212.67)</f>
        <v>8212.67</v>
      </c>
      <c r="J242" s="2">
        <f>IFERROR(__xludf.DUMMYFUNCTION("""COMPUTED_VALUE"""),45639.66666666667)</f>
        <v>45639.66667</v>
      </c>
      <c r="K242" s="1">
        <f>IFERROR(__xludf.DUMMYFUNCTION("""COMPUTED_VALUE"""),8226.34)</f>
        <v>8226.34</v>
      </c>
      <c r="M242" s="2">
        <f>IFERROR(__xludf.DUMMYFUNCTION("""COMPUTED_VALUE"""),45639.66666666667)</f>
        <v>45639.66667</v>
      </c>
      <c r="N242" s="1">
        <f>IFERROR(__xludf.DUMMYFUNCTION("""COMPUTED_VALUE"""),0.0)</f>
        <v>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IFERROR(__xludf.DUMMYFUNCTION("""COMPUTED_VALUE"""),8216.08)</f>
        <v>8216.08</v>
      </c>
      <c r="D243" s="2">
        <f>IFERROR(__xludf.DUMMYFUNCTION("""COMPUTED_VALUE"""),45642.66666666667)</f>
        <v>45642.66667</v>
      </c>
      <c r="E243" s="1">
        <f>IFERROR(__xludf.DUMMYFUNCTION("""COMPUTED_VALUE"""),8236.93)</f>
        <v>8236.93</v>
      </c>
      <c r="G243" s="2">
        <f>IFERROR(__xludf.DUMMYFUNCTION("""COMPUTED_VALUE"""),45642.66666666667)</f>
        <v>45642.66667</v>
      </c>
      <c r="H243" s="1">
        <f>IFERROR(__xludf.DUMMYFUNCTION("""COMPUTED_VALUE"""),8161.73)</f>
        <v>8161.73</v>
      </c>
      <c r="J243" s="2">
        <f>IFERROR(__xludf.DUMMYFUNCTION("""COMPUTED_VALUE"""),45642.66666666667)</f>
        <v>45642.66667</v>
      </c>
      <c r="K243" s="1">
        <f>IFERROR(__xludf.DUMMYFUNCTION("""COMPUTED_VALUE"""),8168.53)</f>
        <v>8168.53</v>
      </c>
      <c r="M243" s="2">
        <f>IFERROR(__xludf.DUMMYFUNCTION("""COMPUTED_VALUE"""),45642.66666666667)</f>
        <v>45642.66667</v>
      </c>
      <c r="N243" s="1">
        <f>IFERROR(__xludf.DUMMYFUNCTION("""COMPUTED_VALUE"""),0.0)</f>
        <v>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IFERROR(__xludf.DUMMYFUNCTION("""COMPUTED_VALUE"""),8124.47)</f>
        <v>8124.47</v>
      </c>
      <c r="D244" s="2">
        <f>IFERROR(__xludf.DUMMYFUNCTION("""COMPUTED_VALUE"""),45643.66666666667)</f>
        <v>45643.66667</v>
      </c>
      <c r="E244" s="1">
        <f>IFERROR(__xludf.DUMMYFUNCTION("""COMPUTED_VALUE"""),8149.9)</f>
        <v>8149.9</v>
      </c>
      <c r="G244" s="2">
        <f>IFERROR(__xludf.DUMMYFUNCTION("""COMPUTED_VALUE"""),45643.66666666667)</f>
        <v>45643.66667</v>
      </c>
      <c r="H244" s="1">
        <f>IFERROR(__xludf.DUMMYFUNCTION("""COMPUTED_VALUE"""),8095.85)</f>
        <v>8095.85</v>
      </c>
      <c r="J244" s="2">
        <f>IFERROR(__xludf.DUMMYFUNCTION("""COMPUTED_VALUE"""),45643.66666666667)</f>
        <v>45643.66667</v>
      </c>
      <c r="K244" s="1">
        <f>IFERROR(__xludf.DUMMYFUNCTION("""COMPUTED_VALUE"""),8110.78)</f>
        <v>8110.78</v>
      </c>
      <c r="M244" s="2">
        <f>IFERROR(__xludf.DUMMYFUNCTION("""COMPUTED_VALUE"""),45643.66666666667)</f>
        <v>45643.66667</v>
      </c>
      <c r="N244" s="1">
        <f>IFERROR(__xludf.DUMMYFUNCTION("""COMPUTED_VALUE"""),0.0)</f>
        <v>0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IFERROR(__xludf.DUMMYFUNCTION("""COMPUTED_VALUE"""),8101.32)</f>
        <v>8101.32</v>
      </c>
      <c r="D245" s="2">
        <f>IFERROR(__xludf.DUMMYFUNCTION("""COMPUTED_VALUE"""),45644.66666666667)</f>
        <v>45644.66667</v>
      </c>
      <c r="E245" s="1">
        <f>IFERROR(__xludf.DUMMYFUNCTION("""COMPUTED_VALUE"""),8120.22)</f>
        <v>8120.22</v>
      </c>
      <c r="G245" s="2">
        <f>IFERROR(__xludf.DUMMYFUNCTION("""COMPUTED_VALUE"""),45644.66666666667)</f>
        <v>45644.66667</v>
      </c>
      <c r="H245" s="1">
        <f>IFERROR(__xludf.DUMMYFUNCTION("""COMPUTED_VALUE"""),7872.04)</f>
        <v>7872.04</v>
      </c>
      <c r="J245" s="2">
        <f>IFERROR(__xludf.DUMMYFUNCTION("""COMPUTED_VALUE"""),45644.66666666667)</f>
        <v>45644.66667</v>
      </c>
      <c r="K245" s="1">
        <f>IFERROR(__xludf.DUMMYFUNCTION("""COMPUTED_VALUE"""),7874.13)</f>
        <v>7874.13</v>
      </c>
      <c r="M245" s="2">
        <f>IFERROR(__xludf.DUMMYFUNCTION("""COMPUTED_VALUE"""),45644.66666666667)</f>
        <v>45644.66667</v>
      </c>
      <c r="N245" s="1">
        <f>IFERROR(__xludf.DUMMYFUNCTION("""COMPUTED_VALUE"""),0.0)</f>
        <v>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IFERROR(__xludf.DUMMYFUNCTION("""COMPUTED_VALUE"""),7912.25)</f>
        <v>7912.25</v>
      </c>
      <c r="D246" s="2">
        <f>IFERROR(__xludf.DUMMYFUNCTION("""COMPUTED_VALUE"""),45645.66666666667)</f>
        <v>45645.66667</v>
      </c>
      <c r="E246" s="1">
        <f>IFERROR(__xludf.DUMMYFUNCTION("""COMPUTED_VALUE"""),7972.11)</f>
        <v>7972.11</v>
      </c>
      <c r="G246" s="2">
        <f>IFERROR(__xludf.DUMMYFUNCTION("""COMPUTED_VALUE"""),45645.66666666667)</f>
        <v>45645.66667</v>
      </c>
      <c r="H246" s="1">
        <f>IFERROR(__xludf.DUMMYFUNCTION("""COMPUTED_VALUE"""),7857.27)</f>
        <v>7857.27</v>
      </c>
      <c r="J246" s="2">
        <f>IFERROR(__xludf.DUMMYFUNCTION("""COMPUTED_VALUE"""),45645.66666666667)</f>
        <v>45645.66667</v>
      </c>
      <c r="K246" s="1">
        <f>IFERROR(__xludf.DUMMYFUNCTION("""COMPUTED_VALUE"""),7858.98)</f>
        <v>7858.98</v>
      </c>
      <c r="M246" s="2">
        <f>IFERROR(__xludf.DUMMYFUNCTION("""COMPUTED_VALUE"""),45645.66666666667)</f>
        <v>45645.66667</v>
      </c>
      <c r="N246" s="1">
        <f>IFERROR(__xludf.DUMMYFUNCTION("""COMPUTED_VALUE"""),0.0)</f>
        <v>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IFERROR(__xludf.DUMMYFUNCTION("""COMPUTED_VALUE"""),7846.41)</f>
        <v>7846.41</v>
      </c>
      <c r="D247" s="2">
        <f>IFERROR(__xludf.DUMMYFUNCTION("""COMPUTED_VALUE"""),45646.66666666667)</f>
        <v>45646.66667</v>
      </c>
      <c r="E247" s="1">
        <f>IFERROR(__xludf.DUMMYFUNCTION("""COMPUTED_VALUE"""),8008.15)</f>
        <v>8008.15</v>
      </c>
      <c r="G247" s="2">
        <f>IFERROR(__xludf.DUMMYFUNCTION("""COMPUTED_VALUE"""),45646.66666666667)</f>
        <v>45646.66667</v>
      </c>
      <c r="H247" s="1">
        <f>IFERROR(__xludf.DUMMYFUNCTION("""COMPUTED_VALUE"""),7839.05)</f>
        <v>7839.05</v>
      </c>
      <c r="J247" s="2">
        <f>IFERROR(__xludf.DUMMYFUNCTION("""COMPUTED_VALUE"""),45646.66666666667)</f>
        <v>45646.66667</v>
      </c>
      <c r="K247" s="1">
        <f>IFERROR(__xludf.DUMMYFUNCTION("""COMPUTED_VALUE"""),7967.35)</f>
        <v>7967.35</v>
      </c>
      <c r="M247" s="2">
        <f>IFERROR(__xludf.DUMMYFUNCTION("""COMPUTED_VALUE"""),45646.66666666667)</f>
        <v>45646.66667</v>
      </c>
      <c r="N247" s="1">
        <f>IFERROR(__xludf.DUMMYFUNCTION("""COMPUTED_VALUE"""),0.0)</f>
        <v>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IFERROR(__xludf.DUMMYFUNCTION("""COMPUTED_VALUE"""),7938.55)</f>
        <v>7938.55</v>
      </c>
      <c r="D248" s="2">
        <f>IFERROR(__xludf.DUMMYFUNCTION("""COMPUTED_VALUE"""),45649.66666666667)</f>
        <v>45649.66667</v>
      </c>
      <c r="E248" s="1">
        <f>IFERROR(__xludf.DUMMYFUNCTION("""COMPUTED_VALUE"""),7982.0)</f>
        <v>7982</v>
      </c>
      <c r="G248" s="2">
        <f>IFERROR(__xludf.DUMMYFUNCTION("""COMPUTED_VALUE"""),45649.66666666667)</f>
        <v>45649.66667</v>
      </c>
      <c r="H248" s="1">
        <f>IFERROR(__xludf.DUMMYFUNCTION("""COMPUTED_VALUE"""),7900.11)</f>
        <v>7900.11</v>
      </c>
      <c r="J248" s="2">
        <f>IFERROR(__xludf.DUMMYFUNCTION("""COMPUTED_VALUE"""),45649.66666666667)</f>
        <v>45649.66667</v>
      </c>
      <c r="K248" s="1">
        <f>IFERROR(__xludf.DUMMYFUNCTION("""COMPUTED_VALUE"""),7974.1)</f>
        <v>7974.1</v>
      </c>
      <c r="M248" s="2">
        <f>IFERROR(__xludf.DUMMYFUNCTION("""COMPUTED_VALUE"""),45649.66666666667)</f>
        <v>45649.66667</v>
      </c>
      <c r="N248" s="1">
        <f>IFERROR(__xludf.DUMMYFUNCTION("""COMPUTED_VALUE"""),0.0)</f>
        <v>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IFERROR(__xludf.DUMMYFUNCTION("""COMPUTED_VALUE"""),7970.64)</f>
        <v>7970.64</v>
      </c>
      <c r="D249" s="2">
        <f>IFERROR(__xludf.DUMMYFUNCTION("""COMPUTED_VALUE"""),45650.54166666667)</f>
        <v>45650.54167</v>
      </c>
      <c r="E249" s="1">
        <f>IFERROR(__xludf.DUMMYFUNCTION("""COMPUTED_VALUE"""),8037.66)</f>
        <v>8037.66</v>
      </c>
      <c r="G249" s="2">
        <f>IFERROR(__xludf.DUMMYFUNCTION("""COMPUTED_VALUE"""),45650.54166666667)</f>
        <v>45650.54167</v>
      </c>
      <c r="H249" s="1">
        <f>IFERROR(__xludf.DUMMYFUNCTION("""COMPUTED_VALUE"""),7962.42)</f>
        <v>7962.42</v>
      </c>
      <c r="J249" s="2">
        <f>IFERROR(__xludf.DUMMYFUNCTION("""COMPUTED_VALUE"""),45650.54166666667)</f>
        <v>45650.54167</v>
      </c>
      <c r="K249" s="1">
        <f>IFERROR(__xludf.DUMMYFUNCTION("""COMPUTED_VALUE"""),8035.44)</f>
        <v>8035.44</v>
      </c>
      <c r="M249" s="2">
        <f>IFERROR(__xludf.DUMMYFUNCTION("""COMPUTED_VALUE"""),45650.54166666667)</f>
        <v>45650.54167</v>
      </c>
      <c r="N249" s="1">
        <f>IFERROR(__xludf.DUMMYFUNCTION("""COMPUTED_VALUE"""),0.0)</f>
        <v>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IFERROR(__xludf.DUMMYFUNCTION("""COMPUTED_VALUE"""),8005.48)</f>
        <v>8005.48</v>
      </c>
      <c r="D250" s="2">
        <f>IFERROR(__xludf.DUMMYFUNCTION("""COMPUTED_VALUE"""),45652.66666666667)</f>
        <v>45652.66667</v>
      </c>
      <c r="E250" s="1">
        <f>IFERROR(__xludf.DUMMYFUNCTION("""COMPUTED_VALUE"""),8054.06)</f>
        <v>8054.06</v>
      </c>
      <c r="G250" s="2">
        <f>IFERROR(__xludf.DUMMYFUNCTION("""COMPUTED_VALUE"""),45652.66666666667)</f>
        <v>45652.66667</v>
      </c>
      <c r="H250" s="1">
        <f>IFERROR(__xludf.DUMMYFUNCTION("""COMPUTED_VALUE"""),7997.51)</f>
        <v>7997.51</v>
      </c>
      <c r="J250" s="2">
        <f>IFERROR(__xludf.DUMMYFUNCTION("""COMPUTED_VALUE"""),45652.66666666667)</f>
        <v>45652.66667</v>
      </c>
      <c r="K250" s="1">
        <f>IFERROR(__xludf.DUMMYFUNCTION("""COMPUTED_VALUE"""),8045.64)</f>
        <v>8045.64</v>
      </c>
      <c r="M250" s="2">
        <f>IFERROR(__xludf.DUMMYFUNCTION("""COMPUTED_VALUE"""),45652.66666666667)</f>
        <v>45652.66667</v>
      </c>
      <c r="N250" s="1">
        <f>IFERROR(__xludf.DUMMYFUNCTION("""COMPUTED_VALUE"""),0.0)</f>
        <v>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IFERROR(__xludf.DUMMYFUNCTION("""COMPUTED_VALUE"""),7994.95)</f>
        <v>7994.95</v>
      </c>
      <c r="D251" s="2">
        <f>IFERROR(__xludf.DUMMYFUNCTION("""COMPUTED_VALUE"""),45653.66666666667)</f>
        <v>45653.66667</v>
      </c>
      <c r="E251" s="1">
        <f>IFERROR(__xludf.DUMMYFUNCTION("""COMPUTED_VALUE"""),8061.45)</f>
        <v>8061.45</v>
      </c>
      <c r="G251" s="2">
        <f>IFERROR(__xludf.DUMMYFUNCTION("""COMPUTED_VALUE"""),45653.66666666667)</f>
        <v>45653.66667</v>
      </c>
      <c r="H251" s="1">
        <f>IFERROR(__xludf.DUMMYFUNCTION("""COMPUTED_VALUE"""),7963.64)</f>
        <v>7963.64</v>
      </c>
      <c r="J251" s="2">
        <f>IFERROR(__xludf.DUMMYFUNCTION("""COMPUTED_VALUE"""),45653.66666666667)</f>
        <v>45653.66667</v>
      </c>
      <c r="K251" s="1">
        <f>IFERROR(__xludf.DUMMYFUNCTION("""COMPUTED_VALUE"""),7994.31)</f>
        <v>7994.31</v>
      </c>
      <c r="M251" s="2">
        <f>IFERROR(__xludf.DUMMYFUNCTION("""COMPUTED_VALUE"""),45653.66666666667)</f>
        <v>45653.66667</v>
      </c>
      <c r="N251" s="1">
        <f>IFERROR(__xludf.DUMMYFUNCTION("""COMPUTED_VALUE"""),0.0)</f>
        <v>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IFERROR(__xludf.DUMMYFUNCTION("""COMPUTED_VALUE"""),7942.51)</f>
        <v>7942.51</v>
      </c>
      <c r="D252" s="2">
        <f>IFERROR(__xludf.DUMMYFUNCTION("""COMPUTED_VALUE"""),45656.66666666667)</f>
        <v>45656.66667</v>
      </c>
      <c r="E252" s="1">
        <f>IFERROR(__xludf.DUMMYFUNCTION("""COMPUTED_VALUE"""),7959.19)</f>
        <v>7959.19</v>
      </c>
      <c r="G252" s="2">
        <f>IFERROR(__xludf.DUMMYFUNCTION("""COMPUTED_VALUE"""),45656.66666666667)</f>
        <v>45656.66667</v>
      </c>
      <c r="H252" s="1">
        <f>IFERROR(__xludf.DUMMYFUNCTION("""COMPUTED_VALUE"""),7868.64)</f>
        <v>7868.64</v>
      </c>
      <c r="J252" s="2">
        <f>IFERROR(__xludf.DUMMYFUNCTION("""COMPUTED_VALUE"""),45656.66666666667)</f>
        <v>45656.66667</v>
      </c>
      <c r="K252" s="1">
        <f>IFERROR(__xludf.DUMMYFUNCTION("""COMPUTED_VALUE"""),7933.62)</f>
        <v>7933.62</v>
      </c>
      <c r="M252" s="2">
        <f>IFERROR(__xludf.DUMMYFUNCTION("""COMPUTED_VALUE"""),45656.66666666667)</f>
        <v>45656.66667</v>
      </c>
      <c r="N252" s="1">
        <f>IFERROR(__xludf.DUMMYFUNCTION("""COMPUTED_VALUE"""),0.0)</f>
        <v>0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IFERROR(__xludf.DUMMYFUNCTION("""COMPUTED_VALUE"""),7956.87)</f>
        <v>7956.87</v>
      </c>
      <c r="D253" s="2">
        <f>IFERROR(__xludf.DUMMYFUNCTION("""COMPUTED_VALUE"""),45657.66666666667)</f>
        <v>45657.66667</v>
      </c>
      <c r="E253" s="1">
        <f>IFERROR(__xludf.DUMMYFUNCTION("""COMPUTED_VALUE"""),7988.24)</f>
        <v>7988.24</v>
      </c>
      <c r="G253" s="2">
        <f>IFERROR(__xludf.DUMMYFUNCTION("""COMPUTED_VALUE"""),45657.66666666667)</f>
        <v>45657.66667</v>
      </c>
      <c r="H253" s="1">
        <f>IFERROR(__xludf.DUMMYFUNCTION("""COMPUTED_VALUE"""),7922.74)</f>
        <v>7922.74</v>
      </c>
      <c r="J253" s="2">
        <f>IFERROR(__xludf.DUMMYFUNCTION("""COMPUTED_VALUE"""),45657.66666666667)</f>
        <v>45657.66667</v>
      </c>
      <c r="K253" s="1">
        <f>IFERROR(__xludf.DUMMYFUNCTION("""COMPUTED_VALUE"""),7955.78)</f>
        <v>7955.78</v>
      </c>
      <c r="M253" s="2">
        <f>IFERROR(__xludf.DUMMYFUNCTION("""COMPUTED_VALUE"""),45657.66666666667)</f>
        <v>45657.66667</v>
      </c>
      <c r="N253" s="1">
        <f>IFERROR(__xludf.DUMMYFUNCTION("""COMPUTED_VALUE"""),0.0)</f>
        <v>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IFERROR(__xludf.DUMMYFUNCTION("""COMPUTED_VALUE"""),7997.7)</f>
        <v>7997.7</v>
      </c>
      <c r="D254" s="2">
        <f>IFERROR(__xludf.DUMMYFUNCTION("""COMPUTED_VALUE"""),45659.66666666667)</f>
        <v>45659.66667</v>
      </c>
      <c r="E254" s="1">
        <f>IFERROR(__xludf.DUMMYFUNCTION("""COMPUTED_VALUE"""),8011.83)</f>
        <v>8011.83</v>
      </c>
      <c r="G254" s="2">
        <f>IFERROR(__xludf.DUMMYFUNCTION("""COMPUTED_VALUE"""),45659.66666666667)</f>
        <v>45659.66667</v>
      </c>
      <c r="H254" s="1">
        <f>IFERROR(__xludf.DUMMYFUNCTION("""COMPUTED_VALUE"""),7900.58)</f>
        <v>7900.58</v>
      </c>
      <c r="J254" s="2">
        <f>IFERROR(__xludf.DUMMYFUNCTION("""COMPUTED_VALUE"""),45659.66666666667)</f>
        <v>45659.66667</v>
      </c>
      <c r="K254" s="1">
        <f>IFERROR(__xludf.DUMMYFUNCTION("""COMPUTED_VALUE"""),7932.87)</f>
        <v>7932.87</v>
      </c>
      <c r="M254" s="2">
        <f>IFERROR(__xludf.DUMMYFUNCTION("""COMPUTED_VALUE"""),45659.66666666667)</f>
        <v>45659.66667</v>
      </c>
      <c r="N254" s="1">
        <f>IFERROR(__xludf.DUMMYFUNCTION("""COMPUTED_VALUE"""),0.0)</f>
        <v>0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IFERROR(__xludf.DUMMYFUNCTION("""COMPUTED_VALUE"""),7958.06)</f>
        <v>7958.06</v>
      </c>
      <c r="D255" s="2">
        <f>IFERROR(__xludf.DUMMYFUNCTION("""COMPUTED_VALUE"""),45660.66666666667)</f>
        <v>45660.66667</v>
      </c>
      <c r="E255" s="1">
        <f>IFERROR(__xludf.DUMMYFUNCTION("""COMPUTED_VALUE"""),8000.64)</f>
        <v>8000.64</v>
      </c>
      <c r="G255" s="2">
        <f>IFERROR(__xludf.DUMMYFUNCTION("""COMPUTED_VALUE"""),45660.66666666667)</f>
        <v>45660.66667</v>
      </c>
      <c r="H255" s="1">
        <f>IFERROR(__xludf.DUMMYFUNCTION("""COMPUTED_VALUE"""),7910.23)</f>
        <v>7910.23</v>
      </c>
      <c r="J255" s="2">
        <f>IFERROR(__xludf.DUMMYFUNCTION("""COMPUTED_VALUE"""),45660.66666666667)</f>
        <v>45660.66667</v>
      </c>
      <c r="K255" s="1">
        <f>IFERROR(__xludf.DUMMYFUNCTION("""COMPUTED_VALUE"""),7991.05)</f>
        <v>7991.05</v>
      </c>
      <c r="M255" s="2">
        <f>IFERROR(__xludf.DUMMYFUNCTION("""COMPUTED_VALUE"""),45660.66666666667)</f>
        <v>45660.66667</v>
      </c>
      <c r="N255" s="1">
        <f>IFERROR(__xludf.DUMMYFUNCTION("""COMPUTED_VALUE"""),0.0)</f>
        <v>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IFERROR(__xludf.DUMMYFUNCTION("""COMPUTED_VALUE"""),8011.18)</f>
        <v>8011.18</v>
      </c>
      <c r="D256" s="2">
        <f>IFERROR(__xludf.DUMMYFUNCTION("""COMPUTED_VALUE"""),45663.66666666667)</f>
        <v>45663.66667</v>
      </c>
      <c r="E256" s="1">
        <f>IFERROR(__xludf.DUMMYFUNCTION("""COMPUTED_VALUE"""),8045.93)</f>
        <v>8045.93</v>
      </c>
      <c r="G256" s="2">
        <f>IFERROR(__xludf.DUMMYFUNCTION("""COMPUTED_VALUE"""),45663.66666666667)</f>
        <v>45663.66667</v>
      </c>
      <c r="H256" s="1">
        <f>IFERROR(__xludf.DUMMYFUNCTION("""COMPUTED_VALUE"""),7943.01)</f>
        <v>7943.01</v>
      </c>
      <c r="J256" s="2">
        <f>IFERROR(__xludf.DUMMYFUNCTION("""COMPUTED_VALUE"""),45663.66666666667)</f>
        <v>45663.66667</v>
      </c>
      <c r="K256" s="1">
        <f>IFERROR(__xludf.DUMMYFUNCTION("""COMPUTED_VALUE"""),7955.49)</f>
        <v>7955.49</v>
      </c>
      <c r="M256" s="2">
        <f>IFERROR(__xludf.DUMMYFUNCTION("""COMPUTED_VALUE"""),45663.66666666667)</f>
        <v>45663.66667</v>
      </c>
      <c r="N256" s="1">
        <f>IFERROR(__xludf.DUMMYFUNCTION("""COMPUTED_VALUE"""),0.0)</f>
        <v>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IFERROR(__xludf.DUMMYFUNCTION("""COMPUTED_VALUE"""),7984.45)</f>
        <v>7984.45</v>
      </c>
      <c r="D257" s="2">
        <f>IFERROR(__xludf.DUMMYFUNCTION("""COMPUTED_VALUE"""),45664.66666666667)</f>
        <v>45664.66667</v>
      </c>
      <c r="E257" s="1">
        <f>IFERROR(__xludf.DUMMYFUNCTION("""COMPUTED_VALUE"""),8014.19)</f>
        <v>8014.19</v>
      </c>
      <c r="G257" s="2">
        <f>IFERROR(__xludf.DUMMYFUNCTION("""COMPUTED_VALUE"""),45664.66666666667)</f>
        <v>45664.66667</v>
      </c>
      <c r="H257" s="1">
        <f>IFERROR(__xludf.DUMMYFUNCTION("""COMPUTED_VALUE"""),7914.15)</f>
        <v>7914.15</v>
      </c>
      <c r="J257" s="2">
        <f>IFERROR(__xludf.DUMMYFUNCTION("""COMPUTED_VALUE"""),45664.66666666667)</f>
        <v>45664.66667</v>
      </c>
      <c r="K257" s="1">
        <f>IFERROR(__xludf.DUMMYFUNCTION("""COMPUTED_VALUE"""),7942.02)</f>
        <v>7942.02</v>
      </c>
      <c r="M257" s="2">
        <f>IFERROR(__xludf.DUMMYFUNCTION("""COMPUTED_VALUE"""),45664.66666666667)</f>
        <v>45664.66667</v>
      </c>
      <c r="N257" s="1">
        <f>IFERROR(__xludf.DUMMYFUNCTION("""COMPUTED_VALUE"""),0.0)</f>
        <v>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IFERROR(__xludf.DUMMYFUNCTION("""COMPUTED_VALUE"""),7925.9)</f>
        <v>7925.9</v>
      </c>
      <c r="D258" s="2">
        <f>IFERROR(__xludf.DUMMYFUNCTION("""COMPUTED_VALUE"""),45665.66666666667)</f>
        <v>45665.66667</v>
      </c>
      <c r="E258" s="1">
        <f>IFERROR(__xludf.DUMMYFUNCTION("""COMPUTED_VALUE"""),7965.15)</f>
        <v>7965.15</v>
      </c>
      <c r="G258" s="2">
        <f>IFERROR(__xludf.DUMMYFUNCTION("""COMPUTED_VALUE"""),45665.66666666667)</f>
        <v>45665.66667</v>
      </c>
      <c r="H258" s="1">
        <f>IFERROR(__xludf.DUMMYFUNCTION("""COMPUTED_VALUE"""),7871.81)</f>
        <v>7871.81</v>
      </c>
      <c r="J258" s="2">
        <f>IFERROR(__xludf.DUMMYFUNCTION("""COMPUTED_VALUE"""),45665.66666666667)</f>
        <v>45665.66667</v>
      </c>
      <c r="K258" s="1">
        <f>IFERROR(__xludf.DUMMYFUNCTION("""COMPUTED_VALUE"""),7964.22)</f>
        <v>7964.22</v>
      </c>
      <c r="M258" s="2">
        <f>IFERROR(__xludf.DUMMYFUNCTION("""COMPUTED_VALUE"""),45665.66666666667)</f>
        <v>45665.66667</v>
      </c>
      <c r="N258" s="1">
        <f>IFERROR(__xludf.DUMMYFUNCTION("""COMPUTED_VALUE"""),0.0)</f>
        <v>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IFERROR(__xludf.DUMMYFUNCTION("""COMPUTED_VALUE"""),7900.92)</f>
        <v>7900.92</v>
      </c>
      <c r="D259" s="2">
        <f>IFERROR(__xludf.DUMMYFUNCTION("""COMPUTED_VALUE"""),45667.66666666667)</f>
        <v>45667.66667</v>
      </c>
      <c r="E259" s="1">
        <f>IFERROR(__xludf.DUMMYFUNCTION("""COMPUTED_VALUE"""),7916.68)</f>
        <v>7916.68</v>
      </c>
      <c r="G259" s="2">
        <f>IFERROR(__xludf.DUMMYFUNCTION("""COMPUTED_VALUE"""),45667.66666666667)</f>
        <v>45667.66667</v>
      </c>
      <c r="H259" s="1">
        <f>IFERROR(__xludf.DUMMYFUNCTION("""COMPUTED_VALUE"""),7808.47)</f>
        <v>7808.47</v>
      </c>
      <c r="J259" s="2">
        <f>IFERROR(__xludf.DUMMYFUNCTION("""COMPUTED_VALUE"""),45667.66666666667)</f>
        <v>45667.66667</v>
      </c>
      <c r="K259" s="1">
        <f>IFERROR(__xludf.DUMMYFUNCTION("""COMPUTED_VALUE"""),7818.29)</f>
        <v>7818.29</v>
      </c>
      <c r="M259" s="2">
        <f>IFERROR(__xludf.DUMMYFUNCTION("""COMPUTED_VALUE"""),45667.66666666667)</f>
        <v>45667.66667</v>
      </c>
      <c r="N259" s="1">
        <f>IFERROR(__xludf.DUMMYFUNCTION("""COMPUTED_VALUE"""),0.0)</f>
        <v>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IFERROR(__xludf.DUMMYFUNCTION("""COMPUTED_VALUE"""),7796.56)</f>
        <v>7796.56</v>
      </c>
      <c r="D260" s="2">
        <f>IFERROR(__xludf.DUMMYFUNCTION("""COMPUTED_VALUE"""),45670.66666666667)</f>
        <v>45670.66667</v>
      </c>
      <c r="E260" s="1">
        <f>IFERROR(__xludf.DUMMYFUNCTION("""COMPUTED_VALUE"""),7887.79)</f>
        <v>7887.79</v>
      </c>
      <c r="G260" s="2">
        <f>IFERROR(__xludf.DUMMYFUNCTION("""COMPUTED_VALUE"""),45670.66666666667)</f>
        <v>45670.66667</v>
      </c>
      <c r="H260" s="1">
        <f>IFERROR(__xludf.DUMMYFUNCTION("""COMPUTED_VALUE"""),7789.15)</f>
        <v>7789.15</v>
      </c>
      <c r="J260" s="2">
        <f>IFERROR(__xludf.DUMMYFUNCTION("""COMPUTED_VALUE"""),45670.66666666667)</f>
        <v>45670.66667</v>
      </c>
      <c r="K260" s="1">
        <f>IFERROR(__xludf.DUMMYFUNCTION("""COMPUTED_VALUE"""),7885.74)</f>
        <v>7885.74</v>
      </c>
      <c r="M260" s="2">
        <f>IFERROR(__xludf.DUMMYFUNCTION("""COMPUTED_VALUE"""),45670.66666666667)</f>
        <v>45670.66667</v>
      </c>
      <c r="N260" s="1">
        <f>IFERROR(__xludf.DUMMYFUNCTION("""COMPUTED_VALUE"""),0.0)</f>
        <v>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IFERROR(__xludf.DUMMYFUNCTION("""COMPUTED_VALUE"""),7914.24)</f>
        <v>7914.24</v>
      </c>
      <c r="D261" s="2">
        <f>IFERROR(__xludf.DUMMYFUNCTION("""COMPUTED_VALUE"""),45671.66666666667)</f>
        <v>45671.66667</v>
      </c>
      <c r="E261" s="1">
        <f>IFERROR(__xludf.DUMMYFUNCTION("""COMPUTED_VALUE"""),7983.58)</f>
        <v>7983.58</v>
      </c>
      <c r="G261" s="2">
        <f>IFERROR(__xludf.DUMMYFUNCTION("""COMPUTED_VALUE"""),45671.66666666667)</f>
        <v>45671.66667</v>
      </c>
      <c r="H261" s="1">
        <f>IFERROR(__xludf.DUMMYFUNCTION("""COMPUTED_VALUE"""),7910.09)</f>
        <v>7910.09</v>
      </c>
      <c r="J261" s="2">
        <f>IFERROR(__xludf.DUMMYFUNCTION("""COMPUTED_VALUE"""),45671.66666666667)</f>
        <v>45671.66667</v>
      </c>
      <c r="K261" s="1">
        <f>IFERROR(__xludf.DUMMYFUNCTION("""COMPUTED_VALUE"""),7970.97)</f>
        <v>7970.97</v>
      </c>
      <c r="M261" s="2">
        <f>IFERROR(__xludf.DUMMYFUNCTION("""COMPUTED_VALUE"""),45671.66666666667)</f>
        <v>45671.66667</v>
      </c>
      <c r="N261" s="1">
        <f>IFERROR(__xludf.DUMMYFUNCTION("""COMPUTED_VALUE"""),0.0)</f>
        <v>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IFERROR(__xludf.DUMMYFUNCTION("""COMPUTED_VALUE"""),8091.67)</f>
        <v>8091.67</v>
      </c>
      <c r="D262" s="2">
        <f>IFERROR(__xludf.DUMMYFUNCTION("""COMPUTED_VALUE"""),45672.66666666667)</f>
        <v>45672.66667</v>
      </c>
      <c r="E262" s="1">
        <f>IFERROR(__xludf.DUMMYFUNCTION("""COMPUTED_VALUE"""),8106.51)</f>
        <v>8106.51</v>
      </c>
      <c r="G262" s="2">
        <f>IFERROR(__xludf.DUMMYFUNCTION("""COMPUTED_VALUE"""),45672.66666666667)</f>
        <v>45672.66667</v>
      </c>
      <c r="H262" s="1">
        <f>IFERROR(__xludf.DUMMYFUNCTION("""COMPUTED_VALUE"""),8037.64)</f>
        <v>8037.64</v>
      </c>
      <c r="J262" s="2">
        <f>IFERROR(__xludf.DUMMYFUNCTION("""COMPUTED_VALUE"""),45672.66666666667)</f>
        <v>45672.66667</v>
      </c>
      <c r="K262" s="1">
        <f>IFERROR(__xludf.DUMMYFUNCTION("""COMPUTED_VALUE"""),8053.11)</f>
        <v>8053.11</v>
      </c>
      <c r="M262" s="2">
        <f>IFERROR(__xludf.DUMMYFUNCTION("""COMPUTED_VALUE"""),45672.66666666667)</f>
        <v>45672.66667</v>
      </c>
      <c r="N262" s="1">
        <f>IFERROR(__xludf.DUMMYFUNCTION("""COMPUTED_VALUE"""),0.0)</f>
        <v>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IFERROR(__xludf.DUMMYFUNCTION("""COMPUTED_VALUE"""),8046.47)</f>
        <v>8046.47</v>
      </c>
      <c r="D263" s="2">
        <f>IFERROR(__xludf.DUMMYFUNCTION("""COMPUTED_VALUE"""),45673.66666666667)</f>
        <v>45673.66667</v>
      </c>
      <c r="E263" s="1">
        <f>IFERROR(__xludf.DUMMYFUNCTION("""COMPUTED_VALUE"""),8139.46)</f>
        <v>8139.46</v>
      </c>
      <c r="G263" s="2">
        <f>IFERROR(__xludf.DUMMYFUNCTION("""COMPUTED_VALUE"""),45673.66666666667)</f>
        <v>45673.66667</v>
      </c>
      <c r="H263" s="1">
        <f>IFERROR(__xludf.DUMMYFUNCTION("""COMPUTED_VALUE"""),8039.32)</f>
        <v>8039.32</v>
      </c>
      <c r="J263" s="2">
        <f>IFERROR(__xludf.DUMMYFUNCTION("""COMPUTED_VALUE"""),45673.66666666667)</f>
        <v>45673.66667</v>
      </c>
      <c r="K263" s="1">
        <f>IFERROR(__xludf.DUMMYFUNCTION("""COMPUTED_VALUE"""),8135.24)</f>
        <v>8135.24</v>
      </c>
      <c r="M263" s="2">
        <f>IFERROR(__xludf.DUMMYFUNCTION("""COMPUTED_VALUE"""),45673.66666666667)</f>
        <v>45673.66667</v>
      </c>
      <c r="N263" s="1">
        <f>IFERROR(__xludf.DUMMYFUNCTION("""COMPUTED_VALUE"""),0.0)</f>
        <v>0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IFERROR(__xludf.DUMMYFUNCTION("""COMPUTED_VALUE"""),8165.61)</f>
        <v>8165.61</v>
      </c>
      <c r="D264" s="2">
        <f>IFERROR(__xludf.DUMMYFUNCTION("""COMPUTED_VALUE"""),45674.66666666667)</f>
        <v>45674.66667</v>
      </c>
      <c r="E264" s="1">
        <f>IFERROR(__xludf.DUMMYFUNCTION("""COMPUTED_VALUE"""),8207.01)</f>
        <v>8207.01</v>
      </c>
      <c r="G264" s="2">
        <f>IFERROR(__xludf.DUMMYFUNCTION("""COMPUTED_VALUE"""),45674.66666666667)</f>
        <v>45674.66667</v>
      </c>
      <c r="H264" s="1">
        <f>IFERROR(__xludf.DUMMYFUNCTION("""COMPUTED_VALUE"""),8148.31)</f>
        <v>8148.31</v>
      </c>
      <c r="J264" s="2">
        <f>IFERROR(__xludf.DUMMYFUNCTION("""COMPUTED_VALUE"""),45674.66666666667)</f>
        <v>45674.66667</v>
      </c>
      <c r="K264" s="1">
        <f>IFERROR(__xludf.DUMMYFUNCTION("""COMPUTED_VALUE"""),8174.0)</f>
        <v>8174</v>
      </c>
      <c r="M264" s="2">
        <f>IFERROR(__xludf.DUMMYFUNCTION("""COMPUTED_VALUE"""),45674.66666666667)</f>
        <v>45674.66667</v>
      </c>
      <c r="N264" s="1">
        <f>IFERROR(__xludf.DUMMYFUNCTION("""COMPUTED_VALUE"""),0.0)</f>
        <v>0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IFERROR(__xludf.DUMMYFUNCTION("""COMPUTED_VALUE"""),8210.58)</f>
        <v>8210.58</v>
      </c>
      <c r="D265" s="2">
        <f>IFERROR(__xludf.DUMMYFUNCTION("""COMPUTED_VALUE"""),45678.66666666667)</f>
        <v>45678.66667</v>
      </c>
      <c r="E265" s="1">
        <f>IFERROR(__xludf.DUMMYFUNCTION("""COMPUTED_VALUE"""),8278.9)</f>
        <v>8278.9</v>
      </c>
      <c r="G265" s="2">
        <f>IFERROR(__xludf.DUMMYFUNCTION("""COMPUTED_VALUE"""),45678.66666666667)</f>
        <v>45678.66667</v>
      </c>
      <c r="H265" s="1">
        <f>IFERROR(__xludf.DUMMYFUNCTION("""COMPUTED_VALUE"""),8210.58)</f>
        <v>8210.58</v>
      </c>
      <c r="J265" s="2">
        <f>IFERROR(__xludf.DUMMYFUNCTION("""COMPUTED_VALUE"""),45678.66666666667)</f>
        <v>45678.66667</v>
      </c>
      <c r="K265" s="1">
        <f>IFERROR(__xludf.DUMMYFUNCTION("""COMPUTED_VALUE"""),8266.29)</f>
        <v>8266.29</v>
      </c>
      <c r="M265" s="2">
        <f>IFERROR(__xludf.DUMMYFUNCTION("""COMPUTED_VALUE"""),45678.66666666667)</f>
        <v>45678.66667</v>
      </c>
      <c r="N265" s="1">
        <f>IFERROR(__xludf.DUMMYFUNCTION("""COMPUTED_VALUE"""),0.0)</f>
        <v>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IFERROR(__xludf.DUMMYFUNCTION("""COMPUTED_VALUE"""),8272.15)</f>
        <v>8272.15</v>
      </c>
      <c r="D266" s="2">
        <f>IFERROR(__xludf.DUMMYFUNCTION("""COMPUTED_VALUE"""),45679.66666666667)</f>
        <v>45679.66667</v>
      </c>
      <c r="E266" s="1">
        <f>IFERROR(__xludf.DUMMYFUNCTION("""COMPUTED_VALUE"""),8273.65)</f>
        <v>8273.65</v>
      </c>
      <c r="G266" s="2">
        <f>IFERROR(__xludf.DUMMYFUNCTION("""COMPUTED_VALUE"""),45679.66666666667)</f>
        <v>45679.66667</v>
      </c>
      <c r="H266" s="1">
        <f>IFERROR(__xludf.DUMMYFUNCTION("""COMPUTED_VALUE"""),8188.27)</f>
        <v>8188.27</v>
      </c>
      <c r="J266" s="2">
        <f>IFERROR(__xludf.DUMMYFUNCTION("""COMPUTED_VALUE"""),45679.66666666667)</f>
        <v>45679.66667</v>
      </c>
      <c r="K266" s="1">
        <f>IFERROR(__xludf.DUMMYFUNCTION("""COMPUTED_VALUE"""),8190.11)</f>
        <v>8190.11</v>
      </c>
      <c r="M266" s="2">
        <f>IFERROR(__xludf.DUMMYFUNCTION("""COMPUTED_VALUE"""),45679.66666666667)</f>
        <v>45679.66667</v>
      </c>
      <c r="N266" s="1">
        <f>IFERROR(__xludf.DUMMYFUNCTION("""COMPUTED_VALUE"""),0.0)</f>
        <v>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IFERROR(__xludf.DUMMYFUNCTION("""COMPUTED_VALUE"""),8202.98)</f>
        <v>8202.98</v>
      </c>
      <c r="D267" s="2">
        <f>IFERROR(__xludf.DUMMYFUNCTION("""COMPUTED_VALUE"""),45680.66666666667)</f>
        <v>45680.66667</v>
      </c>
      <c r="E267" s="1">
        <f>IFERROR(__xludf.DUMMYFUNCTION("""COMPUTED_VALUE"""),8234.33)</f>
        <v>8234.33</v>
      </c>
      <c r="G267" s="2">
        <f>IFERROR(__xludf.DUMMYFUNCTION("""COMPUTED_VALUE"""),45680.66666666667)</f>
        <v>45680.66667</v>
      </c>
      <c r="H267" s="1">
        <f>IFERROR(__xludf.DUMMYFUNCTION("""COMPUTED_VALUE"""),8174.8)</f>
        <v>8174.8</v>
      </c>
      <c r="J267" s="2">
        <f>IFERROR(__xludf.DUMMYFUNCTION("""COMPUTED_VALUE"""),45680.66666666667)</f>
        <v>45680.66667</v>
      </c>
      <c r="K267" s="1">
        <f>IFERROR(__xludf.DUMMYFUNCTION("""COMPUTED_VALUE"""),8218.47)</f>
        <v>8218.47</v>
      </c>
      <c r="M267" s="2">
        <f>IFERROR(__xludf.DUMMYFUNCTION("""COMPUTED_VALUE"""),45680.66666666667)</f>
        <v>45680.66667</v>
      </c>
      <c r="N267" s="1">
        <f>IFERROR(__xludf.DUMMYFUNCTION("""COMPUTED_VALUE"""),0.0)</f>
        <v>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IFERROR(__xludf.DUMMYFUNCTION("""COMPUTED_VALUE"""),8210.1)</f>
        <v>8210.1</v>
      </c>
      <c r="D268" s="2">
        <f>IFERROR(__xludf.DUMMYFUNCTION("""COMPUTED_VALUE"""),45681.66666666667)</f>
        <v>45681.66667</v>
      </c>
      <c r="E268" s="1">
        <f>IFERROR(__xludf.DUMMYFUNCTION("""COMPUTED_VALUE"""),8256.33)</f>
        <v>8256.33</v>
      </c>
      <c r="G268" s="2">
        <f>IFERROR(__xludf.DUMMYFUNCTION("""COMPUTED_VALUE"""),45681.66666666667)</f>
        <v>45681.66667</v>
      </c>
      <c r="H268" s="1">
        <f>IFERROR(__xludf.DUMMYFUNCTION("""COMPUTED_VALUE"""),8205.59)</f>
        <v>8205.59</v>
      </c>
      <c r="J268" s="2">
        <f>IFERROR(__xludf.DUMMYFUNCTION("""COMPUTED_VALUE"""),45681.66666666667)</f>
        <v>45681.66667</v>
      </c>
      <c r="K268" s="1">
        <f>IFERROR(__xludf.DUMMYFUNCTION("""COMPUTED_VALUE"""),8226.85)</f>
        <v>8226.85</v>
      </c>
      <c r="M268" s="2">
        <f>IFERROR(__xludf.DUMMYFUNCTION("""COMPUTED_VALUE"""),45681.66666666667)</f>
        <v>45681.66667</v>
      </c>
      <c r="N268" s="1">
        <f>IFERROR(__xludf.DUMMYFUNCTION("""COMPUTED_VALUE"""),0.0)</f>
        <v>0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IFERROR(__xludf.DUMMYFUNCTION("""COMPUTED_VALUE"""),8195.75)</f>
        <v>8195.75</v>
      </c>
      <c r="D269" s="2">
        <f>IFERROR(__xludf.DUMMYFUNCTION("""COMPUTED_VALUE"""),45684.66666666667)</f>
        <v>45684.66667</v>
      </c>
      <c r="E269" s="1">
        <f>IFERROR(__xludf.DUMMYFUNCTION("""COMPUTED_VALUE"""),8250.05)</f>
        <v>8250.05</v>
      </c>
      <c r="G269" s="2">
        <f>IFERROR(__xludf.DUMMYFUNCTION("""COMPUTED_VALUE"""),45684.66666666667)</f>
        <v>45684.66667</v>
      </c>
      <c r="H269" s="1">
        <f>IFERROR(__xludf.DUMMYFUNCTION("""COMPUTED_VALUE"""),8171.07)</f>
        <v>8171.07</v>
      </c>
      <c r="J269" s="2">
        <f>IFERROR(__xludf.DUMMYFUNCTION("""COMPUTED_VALUE"""),45684.66666666667)</f>
        <v>45684.66667</v>
      </c>
      <c r="K269" s="1">
        <f>IFERROR(__xludf.DUMMYFUNCTION("""COMPUTED_VALUE"""),8248.21)</f>
        <v>8248.21</v>
      </c>
      <c r="M269" s="2">
        <f>IFERROR(__xludf.DUMMYFUNCTION("""COMPUTED_VALUE"""),45684.66666666667)</f>
        <v>45684.66667</v>
      </c>
      <c r="N269" s="1">
        <f>IFERROR(__xludf.DUMMYFUNCTION("""COMPUTED_VALUE"""),0.0)</f>
        <v>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IFERROR(__xludf.DUMMYFUNCTION("""COMPUTED_VALUE"""),8222.24)</f>
        <v>8222.24</v>
      </c>
      <c r="D270" s="2">
        <f>IFERROR(__xludf.DUMMYFUNCTION("""COMPUTED_VALUE"""),45685.66666666667)</f>
        <v>45685.66667</v>
      </c>
      <c r="E270" s="1">
        <f>IFERROR(__xludf.DUMMYFUNCTION("""COMPUTED_VALUE"""),8232.21)</f>
        <v>8232.21</v>
      </c>
      <c r="G270" s="2">
        <f>IFERROR(__xludf.DUMMYFUNCTION("""COMPUTED_VALUE"""),45685.66666666667)</f>
        <v>45685.66667</v>
      </c>
      <c r="H270" s="1">
        <f>IFERROR(__xludf.DUMMYFUNCTION("""COMPUTED_VALUE"""),8159.2)</f>
        <v>8159.2</v>
      </c>
      <c r="J270" s="2">
        <f>IFERROR(__xludf.DUMMYFUNCTION("""COMPUTED_VALUE"""),45685.66666666667)</f>
        <v>45685.66667</v>
      </c>
      <c r="K270" s="1">
        <f>IFERROR(__xludf.DUMMYFUNCTION("""COMPUTED_VALUE"""),8179.54)</f>
        <v>8179.54</v>
      </c>
      <c r="M270" s="2">
        <f>IFERROR(__xludf.DUMMYFUNCTION("""COMPUTED_VALUE"""),45685.66666666667)</f>
        <v>45685.66667</v>
      </c>
      <c r="N270" s="1">
        <f>IFERROR(__xludf.DUMMYFUNCTION("""COMPUTED_VALUE"""),0.0)</f>
        <v>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IFERROR(__xludf.DUMMYFUNCTION("""COMPUTED_VALUE"""),8180.35)</f>
        <v>8180.35</v>
      </c>
      <c r="D271" s="2">
        <f>IFERROR(__xludf.DUMMYFUNCTION("""COMPUTED_VALUE"""),45686.66666666667)</f>
        <v>45686.66667</v>
      </c>
      <c r="E271" s="1">
        <f>IFERROR(__xludf.DUMMYFUNCTION("""COMPUTED_VALUE"""),8234.58)</f>
        <v>8234.58</v>
      </c>
      <c r="G271" s="2">
        <f>IFERROR(__xludf.DUMMYFUNCTION("""COMPUTED_VALUE"""),45686.66666666667)</f>
        <v>45686.66667</v>
      </c>
      <c r="H271" s="1">
        <f>IFERROR(__xludf.DUMMYFUNCTION("""COMPUTED_VALUE"""),8158.05)</f>
        <v>8158.05</v>
      </c>
      <c r="J271" s="2">
        <f>IFERROR(__xludf.DUMMYFUNCTION("""COMPUTED_VALUE"""),45686.66666666667)</f>
        <v>45686.66667</v>
      </c>
      <c r="K271" s="1">
        <f>IFERROR(__xludf.DUMMYFUNCTION("""COMPUTED_VALUE"""),8165.7)</f>
        <v>8165.7</v>
      </c>
      <c r="M271" s="2">
        <f>IFERROR(__xludf.DUMMYFUNCTION("""COMPUTED_VALUE"""),45686.66666666667)</f>
        <v>45686.66667</v>
      </c>
      <c r="N271" s="1">
        <f>IFERROR(__xludf.DUMMYFUNCTION("""COMPUTED_VALUE"""),0.0)</f>
        <v>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IFERROR(__xludf.DUMMYFUNCTION("""COMPUTED_VALUE"""),8231.38)</f>
        <v>8231.38</v>
      </c>
      <c r="D272" s="2">
        <f>IFERROR(__xludf.DUMMYFUNCTION("""COMPUTED_VALUE"""),45687.66666666667)</f>
        <v>45687.66667</v>
      </c>
      <c r="E272" s="1">
        <f>IFERROR(__xludf.DUMMYFUNCTION("""COMPUTED_VALUE"""),8269.2)</f>
        <v>8269.2</v>
      </c>
      <c r="G272" s="2">
        <f>IFERROR(__xludf.DUMMYFUNCTION("""COMPUTED_VALUE"""),45687.66666666667)</f>
        <v>45687.66667</v>
      </c>
      <c r="H272" s="1">
        <f>IFERROR(__xludf.DUMMYFUNCTION("""COMPUTED_VALUE"""),8184.36)</f>
        <v>8184.36</v>
      </c>
      <c r="J272" s="2">
        <f>IFERROR(__xludf.DUMMYFUNCTION("""COMPUTED_VALUE"""),45687.66666666667)</f>
        <v>45687.66667</v>
      </c>
      <c r="K272" s="1">
        <f>IFERROR(__xludf.DUMMYFUNCTION("""COMPUTED_VALUE"""),8238.65)</f>
        <v>8238.65</v>
      </c>
      <c r="M272" s="2">
        <f>IFERROR(__xludf.DUMMYFUNCTION("""COMPUTED_VALUE"""),45687.66666666667)</f>
        <v>45687.66667</v>
      </c>
      <c r="N272" s="1">
        <f>IFERROR(__xludf.DUMMYFUNCTION("""COMPUTED_VALUE"""),0.0)</f>
        <v>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IFERROR(__xludf.DUMMYFUNCTION("""COMPUTED_VALUE"""),8227.75)</f>
        <v>8227.75</v>
      </c>
      <c r="D273" s="2">
        <f>IFERROR(__xludf.DUMMYFUNCTION("""COMPUTED_VALUE"""),45688.66666666667)</f>
        <v>45688.66667</v>
      </c>
      <c r="E273" s="1">
        <f>IFERROR(__xludf.DUMMYFUNCTION("""COMPUTED_VALUE"""),8249.09)</f>
        <v>8249.09</v>
      </c>
      <c r="G273" s="2">
        <f>IFERROR(__xludf.DUMMYFUNCTION("""COMPUTED_VALUE"""),45688.66666666667)</f>
        <v>45688.66667</v>
      </c>
      <c r="H273" s="1">
        <f>IFERROR(__xludf.DUMMYFUNCTION("""COMPUTED_VALUE"""),8156.08)</f>
        <v>8156.08</v>
      </c>
      <c r="J273" s="2">
        <f>IFERROR(__xludf.DUMMYFUNCTION("""COMPUTED_VALUE"""),45688.66666666667)</f>
        <v>45688.66667</v>
      </c>
      <c r="K273" s="1">
        <f>IFERROR(__xludf.DUMMYFUNCTION("""COMPUTED_VALUE"""),8167.82)</f>
        <v>8167.82</v>
      </c>
      <c r="M273" s="2">
        <f>IFERROR(__xludf.DUMMYFUNCTION("""COMPUTED_VALUE"""),45688.66666666667)</f>
        <v>45688.66667</v>
      </c>
      <c r="N273" s="1">
        <f>IFERROR(__xludf.DUMMYFUNCTION("""COMPUTED_VALUE"""),0.0)</f>
        <v>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IFERROR(__xludf.DUMMYFUNCTION("""COMPUTED_VALUE"""),8074.5)</f>
        <v>8074.5</v>
      </c>
      <c r="D274" s="2">
        <f>IFERROR(__xludf.DUMMYFUNCTION("""COMPUTED_VALUE"""),45691.66666666667)</f>
        <v>45691.66667</v>
      </c>
      <c r="E274" s="1">
        <f>IFERROR(__xludf.DUMMYFUNCTION("""COMPUTED_VALUE"""),8155.57)</f>
        <v>8155.57</v>
      </c>
      <c r="G274" s="2">
        <f>IFERROR(__xludf.DUMMYFUNCTION("""COMPUTED_VALUE"""),45691.66666666667)</f>
        <v>45691.66667</v>
      </c>
      <c r="H274" s="1">
        <f>IFERROR(__xludf.DUMMYFUNCTION("""COMPUTED_VALUE"""),8003.03)</f>
        <v>8003.03</v>
      </c>
      <c r="J274" s="2">
        <f>IFERROR(__xludf.DUMMYFUNCTION("""COMPUTED_VALUE"""),45691.66666666667)</f>
        <v>45691.66667</v>
      </c>
      <c r="K274" s="1">
        <f>IFERROR(__xludf.DUMMYFUNCTION("""COMPUTED_VALUE"""),8121.57)</f>
        <v>8121.57</v>
      </c>
      <c r="M274" s="2">
        <f>IFERROR(__xludf.DUMMYFUNCTION("""COMPUTED_VALUE"""),45691.66666666667)</f>
        <v>45691.66667</v>
      </c>
      <c r="N274" s="1">
        <f>IFERROR(__xludf.DUMMYFUNCTION("""COMPUTED_VALUE"""),0.0)</f>
        <v>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IFERROR(__xludf.DUMMYFUNCTION("""COMPUTED_VALUE"""),8112.46)</f>
        <v>8112.46</v>
      </c>
      <c r="D275" s="2">
        <f>IFERROR(__xludf.DUMMYFUNCTION("""COMPUTED_VALUE"""),45692.66666666667)</f>
        <v>45692.66667</v>
      </c>
      <c r="E275" s="1">
        <f>IFERROR(__xludf.DUMMYFUNCTION("""COMPUTED_VALUE"""),8152.06)</f>
        <v>8152.06</v>
      </c>
      <c r="G275" s="2">
        <f>IFERROR(__xludf.DUMMYFUNCTION("""COMPUTED_VALUE"""),45692.66666666667)</f>
        <v>45692.66667</v>
      </c>
      <c r="H275" s="1">
        <f>IFERROR(__xludf.DUMMYFUNCTION("""COMPUTED_VALUE"""),8096.43)</f>
        <v>8096.43</v>
      </c>
      <c r="J275" s="2">
        <f>IFERROR(__xludf.DUMMYFUNCTION("""COMPUTED_VALUE"""),45692.66666666667)</f>
        <v>45692.66667</v>
      </c>
      <c r="K275" s="1">
        <f>IFERROR(__xludf.DUMMYFUNCTION("""COMPUTED_VALUE"""),8121.9)</f>
        <v>8121.9</v>
      </c>
      <c r="M275" s="2">
        <f>IFERROR(__xludf.DUMMYFUNCTION("""COMPUTED_VALUE"""),45692.66666666667)</f>
        <v>45692.66667</v>
      </c>
      <c r="N275" s="1">
        <f>IFERROR(__xludf.DUMMYFUNCTION("""COMPUTED_VALUE"""),0.0)</f>
        <v>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IFERROR(__xludf.DUMMYFUNCTION("""COMPUTED_VALUE"""),8150.43)</f>
        <v>8150.43</v>
      </c>
      <c r="D276" s="2">
        <f>IFERROR(__xludf.DUMMYFUNCTION("""COMPUTED_VALUE"""),45693.66666666667)</f>
        <v>45693.66667</v>
      </c>
      <c r="E276" s="1">
        <f>IFERROR(__xludf.DUMMYFUNCTION("""COMPUTED_VALUE"""),8191.65)</f>
        <v>8191.65</v>
      </c>
      <c r="G276" s="2">
        <f>IFERROR(__xludf.DUMMYFUNCTION("""COMPUTED_VALUE"""),45693.66666666667)</f>
        <v>45693.66667</v>
      </c>
      <c r="H276" s="1">
        <f>IFERROR(__xludf.DUMMYFUNCTION("""COMPUTED_VALUE"""),8111.61)</f>
        <v>8111.61</v>
      </c>
      <c r="J276" s="2">
        <f>IFERROR(__xludf.DUMMYFUNCTION("""COMPUTED_VALUE"""),45693.66666666667)</f>
        <v>45693.66667</v>
      </c>
      <c r="K276" s="1">
        <f>IFERROR(__xludf.DUMMYFUNCTION("""COMPUTED_VALUE"""),8181.37)</f>
        <v>8181.37</v>
      </c>
      <c r="M276" s="2">
        <f>IFERROR(__xludf.DUMMYFUNCTION("""COMPUTED_VALUE"""),45693.66666666667)</f>
        <v>45693.66667</v>
      </c>
      <c r="N276" s="1">
        <f>IFERROR(__xludf.DUMMYFUNCTION("""COMPUTED_VALUE"""),0.0)</f>
        <v>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IFERROR(__xludf.DUMMYFUNCTION("""COMPUTED_VALUE"""),8211.06)</f>
        <v>8211.06</v>
      </c>
      <c r="D277" s="2">
        <f>IFERROR(__xludf.DUMMYFUNCTION("""COMPUTED_VALUE"""),45694.66666666667)</f>
        <v>45694.66667</v>
      </c>
      <c r="E277" s="1">
        <f>IFERROR(__xludf.DUMMYFUNCTION("""COMPUTED_VALUE"""),8211.06)</f>
        <v>8211.06</v>
      </c>
      <c r="G277" s="2">
        <f>IFERROR(__xludf.DUMMYFUNCTION("""COMPUTED_VALUE"""),45694.66666666667)</f>
        <v>45694.66667</v>
      </c>
      <c r="H277" s="1">
        <f>IFERROR(__xludf.DUMMYFUNCTION("""COMPUTED_VALUE"""),8123.92)</f>
        <v>8123.92</v>
      </c>
      <c r="J277" s="2">
        <f>IFERROR(__xludf.DUMMYFUNCTION("""COMPUTED_VALUE"""),45694.66666666667)</f>
        <v>45694.66667</v>
      </c>
      <c r="K277" s="1">
        <f>IFERROR(__xludf.DUMMYFUNCTION("""COMPUTED_VALUE"""),8168.36)</f>
        <v>8168.36</v>
      </c>
      <c r="M277" s="2">
        <f>IFERROR(__xludf.DUMMYFUNCTION("""COMPUTED_VALUE"""),45694.66666666667)</f>
        <v>45694.66667</v>
      </c>
      <c r="N277" s="1">
        <f>IFERROR(__xludf.DUMMYFUNCTION("""COMPUTED_VALUE"""),0.0)</f>
        <v>0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IFERROR(__xludf.DUMMYFUNCTION("""COMPUTED_VALUE"""),8182.98)</f>
        <v>8182.98</v>
      </c>
      <c r="D278" s="2">
        <f>IFERROR(__xludf.DUMMYFUNCTION("""COMPUTED_VALUE"""),45695.66666666667)</f>
        <v>45695.66667</v>
      </c>
      <c r="E278" s="1">
        <f>IFERROR(__xludf.DUMMYFUNCTION("""COMPUTED_VALUE"""),8192.62)</f>
        <v>8192.62</v>
      </c>
      <c r="G278" s="2">
        <f>IFERROR(__xludf.DUMMYFUNCTION("""COMPUTED_VALUE"""),45695.66666666667)</f>
        <v>45695.66667</v>
      </c>
      <c r="H278" s="1">
        <f>IFERROR(__xludf.DUMMYFUNCTION("""COMPUTED_VALUE"""),8123.36)</f>
        <v>8123.36</v>
      </c>
      <c r="J278" s="2">
        <f>IFERROR(__xludf.DUMMYFUNCTION("""COMPUTED_VALUE"""),45695.66666666667)</f>
        <v>45695.66667</v>
      </c>
      <c r="K278" s="1">
        <f>IFERROR(__xludf.DUMMYFUNCTION("""COMPUTED_VALUE"""),8132.28)</f>
        <v>8132.28</v>
      </c>
      <c r="M278" s="2">
        <f>IFERROR(__xludf.DUMMYFUNCTION("""COMPUTED_VALUE"""),45695.66666666667)</f>
        <v>45695.66667</v>
      </c>
      <c r="N278" s="1">
        <f>IFERROR(__xludf.DUMMYFUNCTION("""COMPUTED_VALUE"""),0.0)</f>
        <v>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IFERROR(__xludf.DUMMYFUNCTION("""COMPUTED_VALUE"""),8158.62)</f>
        <v>8158.62</v>
      </c>
      <c r="D279" s="2">
        <f>IFERROR(__xludf.DUMMYFUNCTION("""COMPUTED_VALUE"""),45698.66666666667)</f>
        <v>45698.66667</v>
      </c>
      <c r="E279" s="1">
        <f>IFERROR(__xludf.DUMMYFUNCTION("""COMPUTED_VALUE"""),8164.14)</f>
        <v>8164.14</v>
      </c>
      <c r="G279" s="2">
        <f>IFERROR(__xludf.DUMMYFUNCTION("""COMPUTED_VALUE"""),45698.66666666667)</f>
        <v>45698.66667</v>
      </c>
      <c r="H279" s="1">
        <f>IFERROR(__xludf.DUMMYFUNCTION("""COMPUTED_VALUE"""),8109.65)</f>
        <v>8109.65</v>
      </c>
      <c r="J279" s="2">
        <f>IFERROR(__xludf.DUMMYFUNCTION("""COMPUTED_VALUE"""),45698.66666666667)</f>
        <v>45698.66667</v>
      </c>
      <c r="K279" s="1">
        <f>IFERROR(__xludf.DUMMYFUNCTION("""COMPUTED_VALUE"""),8146.29)</f>
        <v>8146.29</v>
      </c>
      <c r="M279" s="2">
        <f>IFERROR(__xludf.DUMMYFUNCTION("""COMPUTED_VALUE"""),45698.66666666667)</f>
        <v>45698.66667</v>
      </c>
      <c r="N279" s="1">
        <f>IFERROR(__xludf.DUMMYFUNCTION("""COMPUTED_VALUE"""),0.0)</f>
        <v>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IFERROR(__xludf.DUMMYFUNCTION("""COMPUTED_VALUE"""),8117.53)</f>
        <v>8117.53</v>
      </c>
      <c r="D280" s="2">
        <f>IFERROR(__xludf.DUMMYFUNCTION("""COMPUTED_VALUE"""),45699.66666666667)</f>
        <v>45699.66667</v>
      </c>
      <c r="E280" s="1">
        <f>IFERROR(__xludf.DUMMYFUNCTION("""COMPUTED_VALUE"""),8165.85)</f>
        <v>8165.85</v>
      </c>
      <c r="G280" s="2">
        <f>IFERROR(__xludf.DUMMYFUNCTION("""COMPUTED_VALUE"""),45699.66666666667)</f>
        <v>45699.66667</v>
      </c>
      <c r="H280" s="1">
        <f>IFERROR(__xludf.DUMMYFUNCTION("""COMPUTED_VALUE"""),8095.04)</f>
        <v>8095.04</v>
      </c>
      <c r="J280" s="2">
        <f>IFERROR(__xludf.DUMMYFUNCTION("""COMPUTED_VALUE"""),45699.66666666667)</f>
        <v>45699.66667</v>
      </c>
      <c r="K280" s="1">
        <f>IFERROR(__xludf.DUMMYFUNCTION("""COMPUTED_VALUE"""),8163.58)</f>
        <v>8163.58</v>
      </c>
      <c r="M280" s="2">
        <f>IFERROR(__xludf.DUMMYFUNCTION("""COMPUTED_VALUE"""),45699.66666666667)</f>
        <v>45699.66667</v>
      </c>
      <c r="N280" s="1">
        <f>IFERROR(__xludf.DUMMYFUNCTION("""COMPUTED_VALUE"""),0.0)</f>
        <v>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IFERROR(__xludf.DUMMYFUNCTION("""COMPUTED_VALUE"""),8077.21)</f>
        <v>8077.21</v>
      </c>
      <c r="D281" s="2">
        <f>IFERROR(__xludf.DUMMYFUNCTION("""COMPUTED_VALUE"""),45700.66666666667)</f>
        <v>45700.66667</v>
      </c>
      <c r="E281" s="1">
        <f>IFERROR(__xludf.DUMMYFUNCTION("""COMPUTED_VALUE"""),8128.23)</f>
        <v>8128.23</v>
      </c>
      <c r="G281" s="2">
        <f>IFERROR(__xludf.DUMMYFUNCTION("""COMPUTED_VALUE"""),45700.66666666667)</f>
        <v>45700.66667</v>
      </c>
      <c r="H281" s="1">
        <f>IFERROR(__xludf.DUMMYFUNCTION("""COMPUTED_VALUE"""),8061.7)</f>
        <v>8061.7</v>
      </c>
      <c r="J281" s="2">
        <f>IFERROR(__xludf.DUMMYFUNCTION("""COMPUTED_VALUE"""),45700.66666666667)</f>
        <v>45700.66667</v>
      </c>
      <c r="K281" s="1">
        <f>IFERROR(__xludf.DUMMYFUNCTION("""COMPUTED_VALUE"""),8106.94)</f>
        <v>8106.94</v>
      </c>
      <c r="M281" s="2">
        <f>IFERROR(__xludf.DUMMYFUNCTION("""COMPUTED_VALUE"""),45700.66666666667)</f>
        <v>45700.66667</v>
      </c>
      <c r="N281" s="1">
        <f>IFERROR(__xludf.DUMMYFUNCTION("""COMPUTED_VALUE"""),0.0)</f>
        <v>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IFERROR(__xludf.DUMMYFUNCTION("""COMPUTED_VALUE"""),8124.98)</f>
        <v>8124.98</v>
      </c>
      <c r="D282" s="2">
        <f>IFERROR(__xludf.DUMMYFUNCTION("""COMPUTED_VALUE"""),45701.66666666667)</f>
        <v>45701.66667</v>
      </c>
      <c r="E282" s="1">
        <f>IFERROR(__xludf.DUMMYFUNCTION("""COMPUTED_VALUE"""),8210.44)</f>
        <v>8210.44</v>
      </c>
      <c r="G282" s="2">
        <f>IFERROR(__xludf.DUMMYFUNCTION("""COMPUTED_VALUE"""),45701.66666666667)</f>
        <v>45701.66667</v>
      </c>
      <c r="H282" s="1">
        <f>IFERROR(__xludf.DUMMYFUNCTION("""COMPUTED_VALUE"""),8113.1)</f>
        <v>8113.1</v>
      </c>
      <c r="J282" s="2">
        <f>IFERROR(__xludf.DUMMYFUNCTION("""COMPUTED_VALUE"""),45701.66666666667)</f>
        <v>45701.66667</v>
      </c>
      <c r="K282" s="1">
        <f>IFERROR(__xludf.DUMMYFUNCTION("""COMPUTED_VALUE"""),8200.48)</f>
        <v>8200.48</v>
      </c>
      <c r="M282" s="2">
        <f>IFERROR(__xludf.DUMMYFUNCTION("""COMPUTED_VALUE"""),45701.66666666667)</f>
        <v>45701.66667</v>
      </c>
      <c r="N282" s="1">
        <f>IFERROR(__xludf.DUMMYFUNCTION("""COMPUTED_VALUE"""),0.0)</f>
        <v>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IFERROR(__xludf.DUMMYFUNCTION("""COMPUTED_VALUE"""),8218.37)</f>
        <v>8218.37</v>
      </c>
      <c r="D283" s="2">
        <f>IFERROR(__xludf.DUMMYFUNCTION("""COMPUTED_VALUE"""),45702.66666666667)</f>
        <v>45702.66667</v>
      </c>
      <c r="E283" s="1">
        <f>IFERROR(__xludf.DUMMYFUNCTION("""COMPUTED_VALUE"""),8246.58)</f>
        <v>8246.58</v>
      </c>
      <c r="G283" s="2">
        <f>IFERROR(__xludf.DUMMYFUNCTION("""COMPUTED_VALUE"""),45702.66666666667)</f>
        <v>45702.66667</v>
      </c>
      <c r="H283" s="1">
        <f>IFERROR(__xludf.DUMMYFUNCTION("""COMPUTED_VALUE"""),8190.24)</f>
        <v>8190.24</v>
      </c>
      <c r="J283" s="2">
        <f>IFERROR(__xludf.DUMMYFUNCTION("""COMPUTED_VALUE"""),45702.66666666667)</f>
        <v>45702.66667</v>
      </c>
      <c r="K283" s="1">
        <f>IFERROR(__xludf.DUMMYFUNCTION("""COMPUTED_VALUE"""),8193.0)</f>
        <v>8193</v>
      </c>
      <c r="M283" s="2">
        <f>IFERROR(__xludf.DUMMYFUNCTION("""COMPUTED_VALUE"""),45702.66666666667)</f>
        <v>45702.66667</v>
      </c>
      <c r="N283" s="1">
        <f>IFERROR(__xludf.DUMMYFUNCTION("""COMPUTED_VALUE"""),0.0)</f>
        <v>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IFERROR(__xludf.DUMMYFUNCTION("""COMPUTED_VALUE"""),8207.57)</f>
        <v>8207.57</v>
      </c>
      <c r="D284" s="2">
        <f>IFERROR(__xludf.DUMMYFUNCTION("""COMPUTED_VALUE"""),45706.66666666667)</f>
        <v>45706.66667</v>
      </c>
      <c r="E284" s="1">
        <f>IFERROR(__xludf.DUMMYFUNCTION("""COMPUTED_VALUE"""),8259.06)</f>
        <v>8259.06</v>
      </c>
      <c r="G284" s="2">
        <f>IFERROR(__xludf.DUMMYFUNCTION("""COMPUTED_VALUE"""),45706.66666666667)</f>
        <v>45706.66667</v>
      </c>
      <c r="H284" s="1">
        <f>IFERROR(__xludf.DUMMYFUNCTION("""COMPUTED_VALUE"""),8190.49)</f>
        <v>8190.49</v>
      </c>
      <c r="J284" s="2">
        <f>IFERROR(__xludf.DUMMYFUNCTION("""COMPUTED_VALUE"""),45706.66666666667)</f>
        <v>45706.66667</v>
      </c>
      <c r="K284" s="1">
        <f>IFERROR(__xludf.DUMMYFUNCTION("""COMPUTED_VALUE"""),8255.06)</f>
        <v>8255.06</v>
      </c>
      <c r="M284" s="2">
        <f>IFERROR(__xludf.DUMMYFUNCTION("""COMPUTED_VALUE"""),45706.66666666667)</f>
        <v>45706.66667</v>
      </c>
      <c r="N284" s="1">
        <f>IFERROR(__xludf.DUMMYFUNCTION("""COMPUTED_VALUE"""),0.0)</f>
        <v>0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IFERROR(__xludf.DUMMYFUNCTION("""COMPUTED_VALUE"""),8234.74)</f>
        <v>8234.74</v>
      </c>
      <c r="D285" s="2">
        <f>IFERROR(__xludf.DUMMYFUNCTION("""COMPUTED_VALUE"""),45707.66666666667)</f>
        <v>45707.66667</v>
      </c>
      <c r="E285" s="1">
        <f>IFERROR(__xludf.DUMMYFUNCTION("""COMPUTED_VALUE"""),8294.01)</f>
        <v>8294.01</v>
      </c>
      <c r="G285" s="2">
        <f>IFERROR(__xludf.DUMMYFUNCTION("""COMPUTED_VALUE"""),45707.66666666667)</f>
        <v>45707.66667</v>
      </c>
      <c r="H285" s="1">
        <f>IFERROR(__xludf.DUMMYFUNCTION("""COMPUTED_VALUE"""),8230.17)</f>
        <v>8230.17</v>
      </c>
      <c r="J285" s="2">
        <f>IFERROR(__xludf.DUMMYFUNCTION("""COMPUTED_VALUE"""),45707.66666666667)</f>
        <v>45707.66667</v>
      </c>
      <c r="K285" s="1">
        <f>IFERROR(__xludf.DUMMYFUNCTION("""COMPUTED_VALUE"""),8282.46)</f>
        <v>8282.46</v>
      </c>
      <c r="M285" s="2">
        <f>IFERROR(__xludf.DUMMYFUNCTION("""COMPUTED_VALUE"""),45707.66666666667)</f>
        <v>45707.66667</v>
      </c>
      <c r="N285" s="1">
        <f>IFERROR(__xludf.DUMMYFUNCTION("""COMPUTED_VALUE"""),0.0)</f>
        <v>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IFERROR(__xludf.DUMMYFUNCTION("""COMPUTED_VALUE"""),8263.49)</f>
        <v>8263.49</v>
      </c>
      <c r="D286" s="2">
        <f>IFERROR(__xludf.DUMMYFUNCTION("""COMPUTED_VALUE"""),45708.66666666667)</f>
        <v>45708.66667</v>
      </c>
      <c r="E286" s="1">
        <f>IFERROR(__xludf.DUMMYFUNCTION("""COMPUTED_VALUE"""),8281.02)</f>
        <v>8281.02</v>
      </c>
      <c r="G286" s="2">
        <f>IFERROR(__xludf.DUMMYFUNCTION("""COMPUTED_VALUE"""),45708.66666666667)</f>
        <v>45708.66667</v>
      </c>
      <c r="H286" s="1">
        <f>IFERROR(__xludf.DUMMYFUNCTION("""COMPUTED_VALUE"""),8206.03)</f>
        <v>8206.03</v>
      </c>
      <c r="J286" s="2">
        <f>IFERROR(__xludf.DUMMYFUNCTION("""COMPUTED_VALUE"""),45708.66666666667)</f>
        <v>45708.66667</v>
      </c>
      <c r="K286" s="1">
        <f>IFERROR(__xludf.DUMMYFUNCTION("""COMPUTED_VALUE"""),8271.13)</f>
        <v>8271.13</v>
      </c>
      <c r="M286" s="2">
        <f>IFERROR(__xludf.DUMMYFUNCTION("""COMPUTED_VALUE"""),45708.66666666667)</f>
        <v>45708.66667</v>
      </c>
      <c r="N286" s="1">
        <f>IFERROR(__xludf.DUMMYFUNCTION("""COMPUTED_VALUE"""),0.0)</f>
        <v>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IFERROR(__xludf.DUMMYFUNCTION("""COMPUTED_VALUE"""),8274.04)</f>
        <v>8274.04</v>
      </c>
      <c r="D287" s="2">
        <f>IFERROR(__xludf.DUMMYFUNCTION("""COMPUTED_VALUE"""),45709.66666666667)</f>
        <v>45709.66667</v>
      </c>
      <c r="E287" s="1">
        <f>IFERROR(__xludf.DUMMYFUNCTION("""COMPUTED_VALUE"""),8277.82)</f>
        <v>8277.82</v>
      </c>
      <c r="G287" s="2">
        <f>IFERROR(__xludf.DUMMYFUNCTION("""COMPUTED_VALUE"""),45709.66666666667)</f>
        <v>45709.66667</v>
      </c>
      <c r="H287" s="1">
        <f>IFERROR(__xludf.DUMMYFUNCTION("""COMPUTED_VALUE"""),8165.91)</f>
        <v>8165.91</v>
      </c>
      <c r="J287" s="2">
        <f>IFERROR(__xludf.DUMMYFUNCTION("""COMPUTED_VALUE"""),45709.66666666667)</f>
        <v>45709.66667</v>
      </c>
      <c r="K287" s="1">
        <f>IFERROR(__xludf.DUMMYFUNCTION("""COMPUTED_VALUE"""),8187.17)</f>
        <v>8187.17</v>
      </c>
      <c r="M287" s="2">
        <f>IFERROR(__xludf.DUMMYFUNCTION("""COMPUTED_VALUE"""),45709.66666666667)</f>
        <v>45709.66667</v>
      </c>
      <c r="N287" s="1">
        <f>IFERROR(__xludf.DUMMYFUNCTION("""COMPUTED_VALUE"""),0.0)</f>
        <v>0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IFERROR(__xludf.DUMMYFUNCTION("""COMPUTED_VALUE"""),8205.42)</f>
        <v>8205.42</v>
      </c>
      <c r="D288" s="2">
        <f>IFERROR(__xludf.DUMMYFUNCTION("""COMPUTED_VALUE"""),45712.66666666667)</f>
        <v>45712.66667</v>
      </c>
      <c r="E288" s="1">
        <f>IFERROR(__xludf.DUMMYFUNCTION("""COMPUTED_VALUE"""),8236.6)</f>
        <v>8236.6</v>
      </c>
      <c r="G288" s="2">
        <f>IFERROR(__xludf.DUMMYFUNCTION("""COMPUTED_VALUE"""),45712.66666666667)</f>
        <v>45712.66667</v>
      </c>
      <c r="H288" s="1">
        <f>IFERROR(__xludf.DUMMYFUNCTION("""COMPUTED_VALUE"""),8180.23)</f>
        <v>8180.23</v>
      </c>
      <c r="J288" s="2">
        <f>IFERROR(__xludf.DUMMYFUNCTION("""COMPUTED_VALUE"""),45712.66666666667)</f>
        <v>45712.66667</v>
      </c>
      <c r="K288" s="1">
        <f>IFERROR(__xludf.DUMMYFUNCTION("""COMPUTED_VALUE"""),8203.46)</f>
        <v>8203.46</v>
      </c>
      <c r="M288" s="2">
        <f>IFERROR(__xludf.DUMMYFUNCTION("""COMPUTED_VALUE"""),45712.66666666667)</f>
        <v>45712.66667</v>
      </c>
      <c r="N288" s="1">
        <f>IFERROR(__xludf.DUMMYFUNCTION("""COMPUTED_VALUE"""),0.0)</f>
        <v>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IFERROR(__xludf.DUMMYFUNCTION("""COMPUTED_VALUE"""),8207.65)</f>
        <v>8207.65</v>
      </c>
      <c r="D289" s="2">
        <f>IFERROR(__xludf.DUMMYFUNCTION("""COMPUTED_VALUE"""),45713.66666666667)</f>
        <v>45713.66667</v>
      </c>
      <c r="E289" s="1">
        <f>IFERROR(__xludf.DUMMYFUNCTION("""COMPUTED_VALUE"""),8226.6)</f>
        <v>8226.6</v>
      </c>
      <c r="G289" s="2">
        <f>IFERROR(__xludf.DUMMYFUNCTION("""COMPUTED_VALUE"""),45713.66666666667)</f>
        <v>45713.66667</v>
      </c>
      <c r="H289" s="1">
        <f>IFERROR(__xludf.DUMMYFUNCTION("""COMPUTED_VALUE"""),8147.67)</f>
        <v>8147.67</v>
      </c>
      <c r="J289" s="2">
        <f>IFERROR(__xludf.DUMMYFUNCTION("""COMPUTED_VALUE"""),45713.66666666667)</f>
        <v>45713.66667</v>
      </c>
      <c r="K289" s="1">
        <f>IFERROR(__xludf.DUMMYFUNCTION("""COMPUTED_VALUE"""),8194.75)</f>
        <v>8194.75</v>
      </c>
      <c r="M289" s="2">
        <f>IFERROR(__xludf.DUMMYFUNCTION("""COMPUTED_VALUE"""),45713.66666666667)</f>
        <v>45713.66667</v>
      </c>
      <c r="N289" s="1">
        <f>IFERROR(__xludf.DUMMYFUNCTION("""COMPUTED_VALUE"""),0.0)</f>
        <v>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IFERROR(__xludf.DUMMYFUNCTION("""COMPUTED_VALUE"""),8210.85)</f>
        <v>8210.85</v>
      </c>
      <c r="D290" s="2">
        <f>IFERROR(__xludf.DUMMYFUNCTION("""COMPUTED_VALUE"""),45714.66666666667)</f>
        <v>45714.66667</v>
      </c>
      <c r="E290" s="1">
        <f>IFERROR(__xludf.DUMMYFUNCTION("""COMPUTED_VALUE"""),8236.41)</f>
        <v>8236.41</v>
      </c>
      <c r="G290" s="2">
        <f>IFERROR(__xludf.DUMMYFUNCTION("""COMPUTED_VALUE"""),45714.66666666667)</f>
        <v>45714.66667</v>
      </c>
      <c r="H290" s="1">
        <f>IFERROR(__xludf.DUMMYFUNCTION("""COMPUTED_VALUE"""),8152.15)</f>
        <v>8152.15</v>
      </c>
      <c r="J290" s="2">
        <f>IFERROR(__xludf.DUMMYFUNCTION("""COMPUTED_VALUE"""),45714.66666666667)</f>
        <v>45714.66667</v>
      </c>
      <c r="K290" s="1">
        <f>IFERROR(__xludf.DUMMYFUNCTION("""COMPUTED_VALUE"""),8168.32)</f>
        <v>8168.32</v>
      </c>
      <c r="M290" s="2">
        <f>IFERROR(__xludf.DUMMYFUNCTION("""COMPUTED_VALUE"""),45714.66666666667)</f>
        <v>45714.66667</v>
      </c>
      <c r="N290" s="1">
        <f>IFERROR(__xludf.DUMMYFUNCTION("""COMPUTED_VALUE"""),0.0)</f>
        <v>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IFERROR(__xludf.DUMMYFUNCTION("""COMPUTED_VALUE"""),8164.45)</f>
        <v>8164.45</v>
      </c>
      <c r="D291" s="2">
        <f>IFERROR(__xludf.DUMMYFUNCTION("""COMPUTED_VALUE"""),45715.66666666667)</f>
        <v>45715.66667</v>
      </c>
      <c r="E291" s="1">
        <f>IFERROR(__xludf.DUMMYFUNCTION("""COMPUTED_VALUE"""),8227.42)</f>
        <v>8227.42</v>
      </c>
      <c r="G291" s="2">
        <f>IFERROR(__xludf.DUMMYFUNCTION("""COMPUTED_VALUE"""),45715.66666666667)</f>
        <v>45715.66667</v>
      </c>
      <c r="H291" s="1">
        <f>IFERROR(__xludf.DUMMYFUNCTION("""COMPUTED_VALUE"""),8143.41)</f>
        <v>8143.41</v>
      </c>
      <c r="J291" s="2">
        <f>IFERROR(__xludf.DUMMYFUNCTION("""COMPUTED_VALUE"""),45715.66666666667)</f>
        <v>45715.66667</v>
      </c>
      <c r="K291" s="1">
        <f>IFERROR(__xludf.DUMMYFUNCTION("""COMPUTED_VALUE"""),8145.6)</f>
        <v>8145.6</v>
      </c>
      <c r="M291" s="2">
        <f>IFERROR(__xludf.DUMMYFUNCTION("""COMPUTED_VALUE"""),45715.66666666667)</f>
        <v>45715.66667</v>
      </c>
      <c r="N291" s="1">
        <f>IFERROR(__xludf.DUMMYFUNCTION("""COMPUTED_VALUE"""),0.0)</f>
        <v>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IFERROR(__xludf.DUMMYFUNCTION("""COMPUTED_VALUE"""),8171.04)</f>
        <v>8171.04</v>
      </c>
      <c r="D292" s="2">
        <f>IFERROR(__xludf.DUMMYFUNCTION("""COMPUTED_VALUE"""),45716.66666666667)</f>
        <v>45716.66667</v>
      </c>
      <c r="E292" s="1">
        <f>IFERROR(__xludf.DUMMYFUNCTION("""COMPUTED_VALUE"""),8263.85)</f>
        <v>8263.85</v>
      </c>
      <c r="G292" s="2">
        <f>IFERROR(__xludf.DUMMYFUNCTION("""COMPUTED_VALUE"""),45716.66666666667)</f>
        <v>45716.66667</v>
      </c>
      <c r="H292" s="1">
        <f>IFERROR(__xludf.DUMMYFUNCTION("""COMPUTED_VALUE"""),8143.14)</f>
        <v>8143.14</v>
      </c>
      <c r="J292" s="2">
        <f>IFERROR(__xludf.DUMMYFUNCTION("""COMPUTED_VALUE"""),45716.66666666667)</f>
        <v>45716.66667</v>
      </c>
      <c r="K292" s="1">
        <f>IFERROR(__xludf.DUMMYFUNCTION("""COMPUTED_VALUE"""),8259.8)</f>
        <v>8259.8</v>
      </c>
      <c r="M292" s="2">
        <f>IFERROR(__xludf.DUMMYFUNCTION("""COMPUTED_VALUE"""),45716.66666666667)</f>
        <v>45716.66667</v>
      </c>
      <c r="N292" s="1">
        <f>IFERROR(__xludf.DUMMYFUNCTION("""COMPUTED_VALUE"""),0.0)</f>
        <v>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IFERROR(__xludf.DUMMYFUNCTION("""COMPUTED_VALUE"""),8282.75)</f>
        <v>8282.75</v>
      </c>
      <c r="D293" s="2">
        <f>IFERROR(__xludf.DUMMYFUNCTION("""COMPUTED_VALUE"""),45719.66666666667)</f>
        <v>45719.66667</v>
      </c>
      <c r="E293" s="1">
        <f>IFERROR(__xludf.DUMMYFUNCTION("""COMPUTED_VALUE"""),8327.1)</f>
        <v>8327.1</v>
      </c>
      <c r="G293" s="2">
        <f>IFERROR(__xludf.DUMMYFUNCTION("""COMPUTED_VALUE"""),45719.66666666667)</f>
        <v>45719.66667</v>
      </c>
      <c r="H293" s="1">
        <f>IFERROR(__xludf.DUMMYFUNCTION("""COMPUTED_VALUE"""),8146.83)</f>
        <v>8146.83</v>
      </c>
      <c r="J293" s="2">
        <f>IFERROR(__xludf.DUMMYFUNCTION("""COMPUTED_VALUE"""),45719.66666666667)</f>
        <v>45719.66667</v>
      </c>
      <c r="K293" s="1">
        <f>IFERROR(__xludf.DUMMYFUNCTION("""COMPUTED_VALUE"""),8194.46)</f>
        <v>8194.46</v>
      </c>
      <c r="M293" s="2">
        <f>IFERROR(__xludf.DUMMYFUNCTION("""COMPUTED_VALUE"""),45719.66666666667)</f>
        <v>45719.66667</v>
      </c>
      <c r="N293" s="1">
        <f>IFERROR(__xludf.DUMMYFUNCTION("""COMPUTED_VALUE"""),0.0)</f>
        <v>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IFERROR(__xludf.DUMMYFUNCTION("""COMPUTED_VALUE"""),8152.85)</f>
        <v>8152.85</v>
      </c>
      <c r="D294" s="2">
        <f>IFERROR(__xludf.DUMMYFUNCTION("""COMPUTED_VALUE"""),45720.66666666667)</f>
        <v>45720.66667</v>
      </c>
      <c r="E294" s="1">
        <f>IFERROR(__xludf.DUMMYFUNCTION("""COMPUTED_VALUE"""),8152.85)</f>
        <v>8152.85</v>
      </c>
      <c r="G294" s="2">
        <f>IFERROR(__xludf.DUMMYFUNCTION("""COMPUTED_VALUE"""),45720.66666666667)</f>
        <v>45720.66667</v>
      </c>
      <c r="H294" s="1">
        <f>IFERROR(__xludf.DUMMYFUNCTION("""COMPUTED_VALUE"""),8001.29)</f>
        <v>8001.29</v>
      </c>
      <c r="J294" s="2">
        <f>IFERROR(__xludf.DUMMYFUNCTION("""COMPUTED_VALUE"""),45720.66666666667)</f>
        <v>45720.66667</v>
      </c>
      <c r="K294" s="1">
        <f>IFERROR(__xludf.DUMMYFUNCTION("""COMPUTED_VALUE"""),8011.9)</f>
        <v>8011.9</v>
      </c>
      <c r="M294" s="2">
        <f>IFERROR(__xludf.DUMMYFUNCTION("""COMPUTED_VALUE"""),45720.66666666667)</f>
        <v>45720.66667</v>
      </c>
      <c r="N294" s="1">
        <f>IFERROR(__xludf.DUMMYFUNCTION("""COMPUTED_VALUE"""),0.0)</f>
        <v>0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IFERROR(__xludf.DUMMYFUNCTION("""COMPUTED_VALUE"""),8009.14)</f>
        <v>8009.14</v>
      </c>
      <c r="D295" s="2">
        <f>IFERROR(__xludf.DUMMYFUNCTION("""COMPUTED_VALUE"""),45721.66666666667)</f>
        <v>45721.66667</v>
      </c>
      <c r="E295" s="1">
        <f>IFERROR(__xludf.DUMMYFUNCTION("""COMPUTED_VALUE"""),8093.36)</f>
        <v>8093.36</v>
      </c>
      <c r="G295" s="2">
        <f>IFERROR(__xludf.DUMMYFUNCTION("""COMPUTED_VALUE"""),45721.66666666667)</f>
        <v>45721.66667</v>
      </c>
      <c r="H295" s="1">
        <f>IFERROR(__xludf.DUMMYFUNCTION("""COMPUTED_VALUE"""),7963.32)</f>
        <v>7963.32</v>
      </c>
      <c r="J295" s="2">
        <f>IFERROR(__xludf.DUMMYFUNCTION("""COMPUTED_VALUE"""),45721.66666666667)</f>
        <v>45721.66667</v>
      </c>
      <c r="K295" s="1">
        <f>IFERROR(__xludf.DUMMYFUNCTION("""COMPUTED_VALUE"""),8063.63)</f>
        <v>8063.63</v>
      </c>
      <c r="M295" s="2">
        <f>IFERROR(__xludf.DUMMYFUNCTION("""COMPUTED_VALUE"""),45721.66666666667)</f>
        <v>45721.66667</v>
      </c>
      <c r="N295" s="1">
        <f>IFERROR(__xludf.DUMMYFUNCTION("""COMPUTED_VALUE"""),0.0)</f>
        <v>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IFERROR(__xludf.DUMMYFUNCTION("""COMPUTED_VALUE"""),8008.39)</f>
        <v>8008.39</v>
      </c>
      <c r="D296" s="2">
        <f>IFERROR(__xludf.DUMMYFUNCTION("""COMPUTED_VALUE"""),45722.66666666667)</f>
        <v>45722.66667</v>
      </c>
      <c r="E296" s="1">
        <f>IFERROR(__xludf.DUMMYFUNCTION("""COMPUTED_VALUE"""),8036.78)</f>
        <v>8036.78</v>
      </c>
      <c r="G296" s="2">
        <f>IFERROR(__xludf.DUMMYFUNCTION("""COMPUTED_VALUE"""),45722.66666666667)</f>
        <v>45722.66667</v>
      </c>
      <c r="H296" s="1">
        <f>IFERROR(__xludf.DUMMYFUNCTION("""COMPUTED_VALUE"""),7937.5)</f>
        <v>7937.5</v>
      </c>
      <c r="J296" s="2">
        <f>IFERROR(__xludf.DUMMYFUNCTION("""COMPUTED_VALUE"""),45722.66666666667)</f>
        <v>45722.66667</v>
      </c>
      <c r="K296" s="1">
        <f>IFERROR(__xludf.DUMMYFUNCTION("""COMPUTED_VALUE"""),7978.57)</f>
        <v>7978.57</v>
      </c>
      <c r="M296" s="2">
        <f>IFERROR(__xludf.DUMMYFUNCTION("""COMPUTED_VALUE"""),45722.66666666667)</f>
        <v>45722.66667</v>
      </c>
      <c r="N296" s="1">
        <f>IFERROR(__xludf.DUMMYFUNCTION("""COMPUTED_VALUE"""),0.0)</f>
        <v>0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IFERROR(__xludf.DUMMYFUNCTION("""COMPUTED_VALUE"""),7951.56)</f>
        <v>7951.56</v>
      </c>
      <c r="D297" s="2">
        <f>IFERROR(__xludf.DUMMYFUNCTION("""COMPUTED_VALUE"""),45723.66666666667)</f>
        <v>45723.66667</v>
      </c>
      <c r="E297" s="1">
        <f>IFERROR(__xludf.DUMMYFUNCTION("""COMPUTED_VALUE"""),8059.6)</f>
        <v>8059.6</v>
      </c>
      <c r="G297" s="2">
        <f>IFERROR(__xludf.DUMMYFUNCTION("""COMPUTED_VALUE"""),45723.66666666667)</f>
        <v>45723.66667</v>
      </c>
      <c r="H297" s="1">
        <f>IFERROR(__xludf.DUMMYFUNCTION("""COMPUTED_VALUE"""),7934.22)</f>
        <v>7934.22</v>
      </c>
      <c r="J297" s="2">
        <f>IFERROR(__xludf.DUMMYFUNCTION("""COMPUTED_VALUE"""),45723.66666666667)</f>
        <v>45723.66667</v>
      </c>
      <c r="K297" s="1">
        <f>IFERROR(__xludf.DUMMYFUNCTION("""COMPUTED_VALUE"""),8042.68)</f>
        <v>8042.68</v>
      </c>
      <c r="M297" s="2">
        <f>IFERROR(__xludf.DUMMYFUNCTION("""COMPUTED_VALUE"""),45723.66666666667)</f>
        <v>45723.66667</v>
      </c>
      <c r="N297" s="1">
        <f>IFERROR(__xludf.DUMMYFUNCTION("""COMPUTED_VALUE"""),0.0)</f>
        <v>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IFERROR(__xludf.DUMMYFUNCTION("""COMPUTED_VALUE"""),7996.25)</f>
        <v>7996.25</v>
      </c>
      <c r="D298" s="2">
        <f>IFERROR(__xludf.DUMMYFUNCTION("""COMPUTED_VALUE"""),45726.66666666667)</f>
        <v>45726.66667</v>
      </c>
      <c r="E298" s="1">
        <f>IFERROR(__xludf.DUMMYFUNCTION("""COMPUTED_VALUE"""),8075.85)</f>
        <v>8075.85</v>
      </c>
      <c r="G298" s="2">
        <f>IFERROR(__xludf.DUMMYFUNCTION("""COMPUTED_VALUE"""),45726.66666666667)</f>
        <v>45726.66667</v>
      </c>
      <c r="H298" s="1">
        <f>IFERROR(__xludf.DUMMYFUNCTION("""COMPUTED_VALUE"""),7895.56)</f>
        <v>7895.56</v>
      </c>
      <c r="J298" s="2">
        <f>IFERROR(__xludf.DUMMYFUNCTION("""COMPUTED_VALUE"""),45726.66666666667)</f>
        <v>45726.66667</v>
      </c>
      <c r="K298" s="1">
        <f>IFERROR(__xludf.DUMMYFUNCTION("""COMPUTED_VALUE"""),7960.44)</f>
        <v>7960.44</v>
      </c>
      <c r="M298" s="2">
        <f>IFERROR(__xludf.DUMMYFUNCTION("""COMPUTED_VALUE"""),45726.66666666667)</f>
        <v>45726.66667</v>
      </c>
      <c r="N298" s="1">
        <f>IFERROR(__xludf.DUMMYFUNCTION("""COMPUTED_VALUE"""),0.0)</f>
        <v>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IFERROR(__xludf.DUMMYFUNCTION("""COMPUTED_VALUE"""),7961.95)</f>
        <v>7961.95</v>
      </c>
      <c r="D299" s="2">
        <f>IFERROR(__xludf.DUMMYFUNCTION("""COMPUTED_VALUE"""),45727.66666666667)</f>
        <v>45727.66667</v>
      </c>
      <c r="E299" s="1">
        <f>IFERROR(__xludf.DUMMYFUNCTION("""COMPUTED_VALUE"""),7963.97)</f>
        <v>7963.97</v>
      </c>
      <c r="G299" s="2">
        <f>IFERROR(__xludf.DUMMYFUNCTION("""COMPUTED_VALUE"""),45727.66666666667)</f>
        <v>45727.66667</v>
      </c>
      <c r="H299" s="1">
        <f>IFERROR(__xludf.DUMMYFUNCTION("""COMPUTED_VALUE"""),7826.21)</f>
        <v>7826.21</v>
      </c>
      <c r="J299" s="2">
        <f>IFERROR(__xludf.DUMMYFUNCTION("""COMPUTED_VALUE"""),45727.66666666667)</f>
        <v>45727.66667</v>
      </c>
      <c r="K299" s="1">
        <f>IFERROR(__xludf.DUMMYFUNCTION("""COMPUTED_VALUE"""),7857.85)</f>
        <v>7857.85</v>
      </c>
      <c r="M299" s="2">
        <f>IFERROR(__xludf.DUMMYFUNCTION("""COMPUTED_VALUE"""),45727.66666666667)</f>
        <v>45727.66667</v>
      </c>
      <c r="N299" s="1">
        <f>IFERROR(__xludf.DUMMYFUNCTION("""COMPUTED_VALUE"""),0.0)</f>
        <v>0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IFERROR(__xludf.DUMMYFUNCTION("""COMPUTED_VALUE"""),7866.06)</f>
        <v>7866.06</v>
      </c>
      <c r="D300" s="2">
        <f>IFERROR(__xludf.DUMMYFUNCTION("""COMPUTED_VALUE"""),45728.66666666667)</f>
        <v>45728.66667</v>
      </c>
      <c r="E300" s="1">
        <f>IFERROR(__xludf.DUMMYFUNCTION("""COMPUTED_VALUE"""),7891.24)</f>
        <v>7891.24</v>
      </c>
      <c r="G300" s="2">
        <f>IFERROR(__xludf.DUMMYFUNCTION("""COMPUTED_VALUE"""),45728.66666666667)</f>
        <v>45728.66667</v>
      </c>
      <c r="H300" s="1">
        <f>IFERROR(__xludf.DUMMYFUNCTION("""COMPUTED_VALUE"""),7774.55)</f>
        <v>7774.55</v>
      </c>
      <c r="J300" s="2">
        <f>IFERROR(__xludf.DUMMYFUNCTION("""COMPUTED_VALUE"""),45728.66666666667)</f>
        <v>45728.66667</v>
      </c>
      <c r="K300" s="1">
        <f>IFERROR(__xludf.DUMMYFUNCTION("""COMPUTED_VALUE"""),7819.0)</f>
        <v>7819</v>
      </c>
      <c r="M300" s="2">
        <f>IFERROR(__xludf.DUMMYFUNCTION("""COMPUTED_VALUE"""),45728.66666666667)</f>
        <v>45728.66667</v>
      </c>
      <c r="N300" s="1">
        <f>IFERROR(__xludf.DUMMYFUNCTION("""COMPUTED_VALUE"""),0.0)</f>
        <v>0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IFERROR(__xludf.DUMMYFUNCTION("""COMPUTED_VALUE"""),7819.33)</f>
        <v>7819.33</v>
      </c>
      <c r="D301" s="2">
        <f>IFERROR(__xludf.DUMMYFUNCTION("""COMPUTED_VALUE"""),45729.66666666667)</f>
        <v>45729.66667</v>
      </c>
      <c r="E301" s="1">
        <f>IFERROR(__xludf.DUMMYFUNCTION("""COMPUTED_VALUE"""),7868.52)</f>
        <v>7868.52</v>
      </c>
      <c r="G301" s="2">
        <f>IFERROR(__xludf.DUMMYFUNCTION("""COMPUTED_VALUE"""),45729.66666666667)</f>
        <v>45729.66667</v>
      </c>
      <c r="H301" s="1">
        <f>IFERROR(__xludf.DUMMYFUNCTION("""COMPUTED_VALUE"""),7739.33)</f>
        <v>7739.33</v>
      </c>
      <c r="J301" s="2">
        <f>IFERROR(__xludf.DUMMYFUNCTION("""COMPUTED_VALUE"""),45729.66666666667)</f>
        <v>45729.66667</v>
      </c>
      <c r="K301" s="1">
        <f>IFERROR(__xludf.DUMMYFUNCTION("""COMPUTED_VALUE"""),7764.95)</f>
        <v>7764.95</v>
      </c>
      <c r="M301" s="2">
        <f>IFERROR(__xludf.DUMMYFUNCTION("""COMPUTED_VALUE"""),45729.66666666667)</f>
        <v>45729.66667</v>
      </c>
      <c r="N301" s="1">
        <f>IFERROR(__xludf.DUMMYFUNCTION("""COMPUTED_VALUE"""),0.0)</f>
        <v>0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IFERROR(__xludf.DUMMYFUNCTION("""COMPUTED_VALUE"""),7807.81)</f>
        <v>7807.81</v>
      </c>
      <c r="D302" s="2">
        <f>IFERROR(__xludf.DUMMYFUNCTION("""COMPUTED_VALUE"""),45730.66666666667)</f>
        <v>45730.66667</v>
      </c>
      <c r="E302" s="1">
        <f>IFERROR(__xludf.DUMMYFUNCTION("""COMPUTED_VALUE"""),7926.58)</f>
        <v>7926.58</v>
      </c>
      <c r="G302" s="2">
        <f>IFERROR(__xludf.DUMMYFUNCTION("""COMPUTED_VALUE"""),45730.66666666667)</f>
        <v>45730.66667</v>
      </c>
      <c r="H302" s="1">
        <f>IFERROR(__xludf.DUMMYFUNCTION("""COMPUTED_VALUE"""),7792.59)</f>
        <v>7792.59</v>
      </c>
      <c r="J302" s="2">
        <f>IFERROR(__xludf.DUMMYFUNCTION("""COMPUTED_VALUE"""),45730.66666666667)</f>
        <v>45730.66667</v>
      </c>
      <c r="K302" s="1">
        <f>IFERROR(__xludf.DUMMYFUNCTION("""COMPUTED_VALUE"""),7918.0)</f>
        <v>7918</v>
      </c>
      <c r="M302" s="2">
        <f>IFERROR(__xludf.DUMMYFUNCTION("""COMPUTED_VALUE"""),45730.66666666667)</f>
        <v>45730.66667</v>
      </c>
      <c r="N302" s="1">
        <f>IFERROR(__xludf.DUMMYFUNCTION("""COMPUTED_VALUE"""),0.0)</f>
        <v>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IFERROR(__xludf.DUMMYFUNCTION("""COMPUTED_VALUE"""),7914.48)</f>
        <v>7914.48</v>
      </c>
      <c r="D303" s="2">
        <f>IFERROR(__xludf.DUMMYFUNCTION("""COMPUTED_VALUE"""),45733.66666666667)</f>
        <v>45733.66667</v>
      </c>
      <c r="E303" s="1">
        <f>IFERROR(__xludf.DUMMYFUNCTION("""COMPUTED_VALUE"""),8044.11)</f>
        <v>8044.11</v>
      </c>
      <c r="G303" s="2">
        <f>IFERROR(__xludf.DUMMYFUNCTION("""COMPUTED_VALUE"""),45733.66666666667)</f>
        <v>45733.66667</v>
      </c>
      <c r="H303" s="1">
        <f>IFERROR(__xludf.DUMMYFUNCTION("""COMPUTED_VALUE"""),7914.48)</f>
        <v>7914.48</v>
      </c>
      <c r="J303" s="2">
        <f>IFERROR(__xludf.DUMMYFUNCTION("""COMPUTED_VALUE"""),45733.66666666667)</f>
        <v>45733.66667</v>
      </c>
      <c r="K303" s="1">
        <f>IFERROR(__xludf.DUMMYFUNCTION("""COMPUTED_VALUE"""),8019.73)</f>
        <v>8019.73</v>
      </c>
      <c r="M303" s="2">
        <f>IFERROR(__xludf.DUMMYFUNCTION("""COMPUTED_VALUE"""),45733.66666666667)</f>
        <v>45733.66667</v>
      </c>
      <c r="N303" s="1">
        <f>IFERROR(__xludf.DUMMYFUNCTION("""COMPUTED_VALUE"""),0.0)</f>
        <v>0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IFERROR(__xludf.DUMMYFUNCTION("""COMPUTED_VALUE"""),8011.09)</f>
        <v>8011.09</v>
      </c>
      <c r="D304" s="2">
        <f>IFERROR(__xludf.DUMMYFUNCTION("""COMPUTED_VALUE"""),45734.66666666667)</f>
        <v>45734.66667</v>
      </c>
      <c r="E304" s="1">
        <f>IFERROR(__xludf.DUMMYFUNCTION("""COMPUTED_VALUE"""),8016.98)</f>
        <v>8016.98</v>
      </c>
      <c r="G304" s="2">
        <f>IFERROR(__xludf.DUMMYFUNCTION("""COMPUTED_VALUE"""),45734.66666666667)</f>
        <v>45734.66667</v>
      </c>
      <c r="H304" s="1">
        <f>IFERROR(__xludf.DUMMYFUNCTION("""COMPUTED_VALUE"""),7957.17)</f>
        <v>7957.17</v>
      </c>
      <c r="J304" s="2">
        <f>IFERROR(__xludf.DUMMYFUNCTION("""COMPUTED_VALUE"""),45734.66666666667)</f>
        <v>45734.66667</v>
      </c>
      <c r="K304" s="1">
        <f>IFERROR(__xludf.DUMMYFUNCTION("""COMPUTED_VALUE"""),7982.09)</f>
        <v>7982.09</v>
      </c>
      <c r="M304" s="2">
        <f>IFERROR(__xludf.DUMMYFUNCTION("""COMPUTED_VALUE"""),45734.66666666667)</f>
        <v>45734.66667</v>
      </c>
      <c r="N304" s="1">
        <f>IFERROR(__xludf.DUMMYFUNCTION("""COMPUTED_VALUE"""),0.0)</f>
        <v>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IFERROR(__xludf.DUMMYFUNCTION("""COMPUTED_VALUE"""),7984.72)</f>
        <v>7984.72</v>
      </c>
      <c r="D305" s="2">
        <f>IFERROR(__xludf.DUMMYFUNCTION("""COMPUTED_VALUE"""),45735.66666666667)</f>
        <v>45735.66667</v>
      </c>
      <c r="E305" s="1">
        <f>IFERROR(__xludf.DUMMYFUNCTION("""COMPUTED_VALUE"""),8073.79)</f>
        <v>8073.79</v>
      </c>
      <c r="G305" s="2">
        <f>IFERROR(__xludf.DUMMYFUNCTION("""COMPUTED_VALUE"""),45735.66666666667)</f>
        <v>45735.66667</v>
      </c>
      <c r="H305" s="1">
        <f>IFERROR(__xludf.DUMMYFUNCTION("""COMPUTED_VALUE"""),7973.6)</f>
        <v>7973.6</v>
      </c>
      <c r="J305" s="2">
        <f>IFERROR(__xludf.DUMMYFUNCTION("""COMPUTED_VALUE"""),45735.66666666667)</f>
        <v>45735.66667</v>
      </c>
      <c r="K305" s="1">
        <f>IFERROR(__xludf.DUMMYFUNCTION("""COMPUTED_VALUE"""),8039.46)</f>
        <v>8039.46</v>
      </c>
      <c r="M305" s="2">
        <f>IFERROR(__xludf.DUMMYFUNCTION("""COMPUTED_VALUE"""),45735.66666666667)</f>
        <v>45735.66667</v>
      </c>
      <c r="N305" s="1">
        <f>IFERROR(__xludf.DUMMYFUNCTION("""COMPUTED_VALUE"""),0.0)</f>
        <v>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IFERROR(__xludf.DUMMYFUNCTION("""COMPUTED_VALUE"""),8000.28)</f>
        <v>8000.28</v>
      </c>
      <c r="D306" s="2">
        <f>IFERROR(__xludf.DUMMYFUNCTION("""COMPUTED_VALUE"""),45736.66666666667)</f>
        <v>45736.66667</v>
      </c>
      <c r="E306" s="1">
        <f>IFERROR(__xludf.DUMMYFUNCTION("""COMPUTED_VALUE"""),8052.57)</f>
        <v>8052.57</v>
      </c>
      <c r="G306" s="2">
        <f>IFERROR(__xludf.DUMMYFUNCTION("""COMPUTED_VALUE"""),45736.66666666667)</f>
        <v>45736.66667</v>
      </c>
      <c r="H306" s="1">
        <f>IFERROR(__xludf.DUMMYFUNCTION("""COMPUTED_VALUE"""),7985.83)</f>
        <v>7985.83</v>
      </c>
      <c r="J306" s="2">
        <f>IFERROR(__xludf.DUMMYFUNCTION("""COMPUTED_VALUE"""),45736.66666666667)</f>
        <v>45736.66667</v>
      </c>
      <c r="K306" s="1">
        <f>IFERROR(__xludf.DUMMYFUNCTION("""COMPUTED_VALUE"""),8015.92)</f>
        <v>8015.92</v>
      </c>
      <c r="M306" s="2">
        <f>IFERROR(__xludf.DUMMYFUNCTION("""COMPUTED_VALUE"""),45736.66666666667)</f>
        <v>45736.66667</v>
      </c>
      <c r="N306" s="1">
        <f>IFERROR(__xludf.DUMMYFUNCTION("""COMPUTED_VALUE"""),0.0)</f>
        <v>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IFERROR(__xludf.DUMMYFUNCTION("""COMPUTED_VALUE"""),7967.91)</f>
        <v>7967.91</v>
      </c>
      <c r="D307" s="2">
        <f>IFERROR(__xludf.DUMMYFUNCTION("""COMPUTED_VALUE"""),45737.66666666667)</f>
        <v>45737.66667</v>
      </c>
      <c r="E307" s="1">
        <f>IFERROR(__xludf.DUMMYFUNCTION("""COMPUTED_VALUE"""),7982.9)</f>
        <v>7982.9</v>
      </c>
      <c r="G307" s="2">
        <f>IFERROR(__xludf.DUMMYFUNCTION("""COMPUTED_VALUE"""),45737.66666666667)</f>
        <v>45737.66667</v>
      </c>
      <c r="H307" s="1">
        <f>IFERROR(__xludf.DUMMYFUNCTION("""COMPUTED_VALUE"""),7901.33)</f>
        <v>7901.33</v>
      </c>
      <c r="J307" s="2">
        <f>IFERROR(__xludf.DUMMYFUNCTION("""COMPUTED_VALUE"""),45737.66666666667)</f>
        <v>45737.66667</v>
      </c>
      <c r="K307" s="1">
        <f>IFERROR(__xludf.DUMMYFUNCTION("""COMPUTED_VALUE"""),7963.96)</f>
        <v>7963.96</v>
      </c>
      <c r="M307" s="2">
        <f>IFERROR(__xludf.DUMMYFUNCTION("""COMPUTED_VALUE"""),45737.66666666667)</f>
        <v>45737.66667</v>
      </c>
      <c r="N307" s="1">
        <f>IFERROR(__xludf.DUMMYFUNCTION("""COMPUTED_VALUE"""),0.0)</f>
        <v>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IFERROR(__xludf.DUMMYFUNCTION("""COMPUTED_VALUE"""),8013.96)</f>
        <v>8013.96</v>
      </c>
      <c r="D308" s="2">
        <f>IFERROR(__xludf.DUMMYFUNCTION("""COMPUTED_VALUE"""),45740.66666666667)</f>
        <v>45740.66667</v>
      </c>
      <c r="E308" s="1">
        <f>IFERROR(__xludf.DUMMYFUNCTION("""COMPUTED_VALUE"""),8085.72)</f>
        <v>8085.72</v>
      </c>
      <c r="G308" s="2">
        <f>IFERROR(__xludf.DUMMYFUNCTION("""COMPUTED_VALUE"""),45740.66666666667)</f>
        <v>45740.66667</v>
      </c>
      <c r="H308" s="1">
        <f>IFERROR(__xludf.DUMMYFUNCTION("""COMPUTED_VALUE"""),8010.76)</f>
        <v>8010.76</v>
      </c>
      <c r="J308" s="2">
        <f>IFERROR(__xludf.DUMMYFUNCTION("""COMPUTED_VALUE"""),45740.66666666667)</f>
        <v>45740.66667</v>
      </c>
      <c r="K308" s="1">
        <f>IFERROR(__xludf.DUMMYFUNCTION("""COMPUTED_VALUE"""),8075.31)</f>
        <v>8075.31</v>
      </c>
      <c r="M308" s="2">
        <f>IFERROR(__xludf.DUMMYFUNCTION("""COMPUTED_VALUE"""),45740.66666666667)</f>
        <v>45740.66667</v>
      </c>
      <c r="N308" s="1">
        <f>IFERROR(__xludf.DUMMYFUNCTION("""COMPUTED_VALUE"""),0.0)</f>
        <v>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IFERROR(__xludf.DUMMYFUNCTION("""COMPUTED_VALUE"""),8081.07)</f>
        <v>8081.07</v>
      </c>
      <c r="D309" s="2">
        <f>IFERROR(__xludf.DUMMYFUNCTION("""COMPUTED_VALUE"""),45741.66666666667)</f>
        <v>45741.66667</v>
      </c>
      <c r="E309" s="1">
        <f>IFERROR(__xludf.DUMMYFUNCTION("""COMPUTED_VALUE"""),8084.2)</f>
        <v>8084.2</v>
      </c>
      <c r="G309" s="2">
        <f>IFERROR(__xludf.DUMMYFUNCTION("""COMPUTED_VALUE"""),45741.66666666667)</f>
        <v>45741.66667</v>
      </c>
      <c r="H309" s="1">
        <f>IFERROR(__xludf.DUMMYFUNCTION("""COMPUTED_VALUE"""),8011.51)</f>
        <v>8011.51</v>
      </c>
      <c r="J309" s="2">
        <f>IFERROR(__xludf.DUMMYFUNCTION("""COMPUTED_VALUE"""),45741.66666666667)</f>
        <v>45741.66667</v>
      </c>
      <c r="K309" s="1">
        <f>IFERROR(__xludf.DUMMYFUNCTION("""COMPUTED_VALUE"""),8045.99)</f>
        <v>8045.99</v>
      </c>
      <c r="M309" s="2">
        <f>IFERROR(__xludf.DUMMYFUNCTION("""COMPUTED_VALUE"""),45741.66666666667)</f>
        <v>45741.66667</v>
      </c>
      <c r="N309" s="1">
        <f>IFERROR(__xludf.DUMMYFUNCTION("""COMPUTED_VALUE"""),0.0)</f>
        <v>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IFERROR(__xludf.DUMMYFUNCTION("""COMPUTED_VALUE"""),8069.51)</f>
        <v>8069.51</v>
      </c>
      <c r="D310" s="2">
        <f>IFERROR(__xludf.DUMMYFUNCTION("""COMPUTED_VALUE"""),45742.66666666667)</f>
        <v>45742.66667</v>
      </c>
      <c r="E310" s="1">
        <f>IFERROR(__xludf.DUMMYFUNCTION("""COMPUTED_VALUE"""),8116.7)</f>
        <v>8116.7</v>
      </c>
      <c r="G310" s="2">
        <f>IFERROR(__xludf.DUMMYFUNCTION("""COMPUTED_VALUE"""),45742.66666666667)</f>
        <v>45742.66667</v>
      </c>
      <c r="H310" s="1">
        <f>IFERROR(__xludf.DUMMYFUNCTION("""COMPUTED_VALUE"""),8039.11)</f>
        <v>8039.11</v>
      </c>
      <c r="J310" s="2">
        <f>IFERROR(__xludf.DUMMYFUNCTION("""COMPUTED_VALUE"""),45742.66666666667)</f>
        <v>45742.66667</v>
      </c>
      <c r="K310" s="1">
        <f>IFERROR(__xludf.DUMMYFUNCTION("""COMPUTED_VALUE"""),8060.95)</f>
        <v>8060.95</v>
      </c>
      <c r="M310" s="2">
        <f>IFERROR(__xludf.DUMMYFUNCTION("""COMPUTED_VALUE"""),45742.66666666667)</f>
        <v>45742.66667</v>
      </c>
      <c r="N310" s="1">
        <f>IFERROR(__xludf.DUMMYFUNCTION("""COMPUTED_VALUE"""),0.0)</f>
        <v>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IFERROR(__xludf.DUMMYFUNCTION("""COMPUTED_VALUE"""),8046.91)</f>
        <v>8046.91</v>
      </c>
      <c r="D311" s="2">
        <f>IFERROR(__xludf.DUMMYFUNCTION("""COMPUTED_VALUE"""),45743.66666666667)</f>
        <v>45743.66667</v>
      </c>
      <c r="E311" s="1">
        <f>IFERROR(__xludf.DUMMYFUNCTION("""COMPUTED_VALUE"""),8080.33)</f>
        <v>8080.33</v>
      </c>
      <c r="G311" s="2">
        <f>IFERROR(__xludf.DUMMYFUNCTION("""COMPUTED_VALUE"""),45743.66666666667)</f>
        <v>45743.66667</v>
      </c>
      <c r="H311" s="1">
        <f>IFERROR(__xludf.DUMMYFUNCTION("""COMPUTED_VALUE"""),8000.72)</f>
        <v>8000.72</v>
      </c>
      <c r="J311" s="2">
        <f>IFERROR(__xludf.DUMMYFUNCTION("""COMPUTED_VALUE"""),45743.66666666667)</f>
        <v>45743.66667</v>
      </c>
      <c r="K311" s="1">
        <f>IFERROR(__xludf.DUMMYFUNCTION("""COMPUTED_VALUE"""),8026.55)</f>
        <v>8026.55</v>
      </c>
      <c r="M311" s="2">
        <f>IFERROR(__xludf.DUMMYFUNCTION("""COMPUTED_VALUE"""),45743.66666666667)</f>
        <v>45743.66667</v>
      </c>
      <c r="N311" s="1">
        <f>IFERROR(__xludf.DUMMYFUNCTION("""COMPUTED_VALUE"""),0.0)</f>
        <v>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IFERROR(__xludf.DUMMYFUNCTION("""COMPUTED_VALUE"""),8027.78)</f>
        <v>8027.78</v>
      </c>
      <c r="D312" s="2">
        <f>IFERROR(__xludf.DUMMYFUNCTION("""COMPUTED_VALUE"""),45744.66666666667)</f>
        <v>45744.66667</v>
      </c>
      <c r="E312" s="1">
        <f>IFERROR(__xludf.DUMMYFUNCTION("""COMPUTED_VALUE"""),8040.19)</f>
        <v>8040.19</v>
      </c>
      <c r="G312" s="2">
        <f>IFERROR(__xludf.DUMMYFUNCTION("""COMPUTED_VALUE"""),45744.66666666667)</f>
        <v>45744.66667</v>
      </c>
      <c r="H312" s="1">
        <f>IFERROR(__xludf.DUMMYFUNCTION("""COMPUTED_VALUE"""),7914.34)</f>
        <v>7914.34</v>
      </c>
      <c r="J312" s="2">
        <f>IFERROR(__xludf.DUMMYFUNCTION("""COMPUTED_VALUE"""),45744.66666666667)</f>
        <v>45744.66667</v>
      </c>
      <c r="K312" s="1">
        <f>IFERROR(__xludf.DUMMYFUNCTION("""COMPUTED_VALUE"""),7933.37)</f>
        <v>7933.37</v>
      </c>
      <c r="M312" s="2">
        <f>IFERROR(__xludf.DUMMYFUNCTION("""COMPUTED_VALUE"""),45744.66666666667)</f>
        <v>45744.66667</v>
      </c>
      <c r="N312" s="1">
        <f>IFERROR(__xludf.DUMMYFUNCTION("""COMPUTED_VALUE"""),0.0)</f>
        <v>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IFERROR(__xludf.DUMMYFUNCTION("""COMPUTED_VALUE"""),7904.67)</f>
        <v>7904.67</v>
      </c>
      <c r="D313" s="2">
        <f>IFERROR(__xludf.DUMMYFUNCTION("""COMPUTED_VALUE"""),45747.66666666667)</f>
        <v>45747.66667</v>
      </c>
      <c r="E313" s="1">
        <f>IFERROR(__xludf.DUMMYFUNCTION("""COMPUTED_VALUE"""),8056.07)</f>
        <v>8056.07</v>
      </c>
      <c r="G313" s="2">
        <f>IFERROR(__xludf.DUMMYFUNCTION("""COMPUTED_VALUE"""),45747.66666666667)</f>
        <v>45747.66667</v>
      </c>
      <c r="H313" s="1">
        <f>IFERROR(__xludf.DUMMYFUNCTION("""COMPUTED_VALUE"""),7901.64)</f>
        <v>7901.64</v>
      </c>
      <c r="J313" s="2">
        <f>IFERROR(__xludf.DUMMYFUNCTION("""COMPUTED_VALUE"""),45747.66666666667)</f>
        <v>45747.66667</v>
      </c>
      <c r="K313" s="1">
        <f>IFERROR(__xludf.DUMMYFUNCTION("""COMPUTED_VALUE"""),8018.55)</f>
        <v>8018.55</v>
      </c>
      <c r="M313" s="2">
        <f>IFERROR(__xludf.DUMMYFUNCTION("""COMPUTED_VALUE"""),45747.66666666667)</f>
        <v>45747.66667</v>
      </c>
      <c r="N313" s="1">
        <f>IFERROR(__xludf.DUMMYFUNCTION("""COMPUTED_VALUE"""),0.0)</f>
        <v>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IFERROR(__xludf.DUMMYFUNCTION("""COMPUTED_VALUE"""),8002.65)</f>
        <v>8002.65</v>
      </c>
      <c r="D314" s="2">
        <f>IFERROR(__xludf.DUMMYFUNCTION("""COMPUTED_VALUE"""),45748.66666666667)</f>
        <v>45748.66667</v>
      </c>
      <c r="E314" s="1">
        <f>IFERROR(__xludf.DUMMYFUNCTION("""COMPUTED_VALUE"""),8045.07)</f>
        <v>8045.07</v>
      </c>
      <c r="G314" s="2">
        <f>IFERROR(__xludf.DUMMYFUNCTION("""COMPUTED_VALUE"""),45748.66666666667)</f>
        <v>45748.66667</v>
      </c>
      <c r="H314" s="1">
        <f>IFERROR(__xludf.DUMMYFUNCTION("""COMPUTED_VALUE"""),7933.64)</f>
        <v>7933.64</v>
      </c>
      <c r="J314" s="2">
        <f>IFERROR(__xludf.DUMMYFUNCTION("""COMPUTED_VALUE"""),45748.66666666667)</f>
        <v>45748.66667</v>
      </c>
      <c r="K314" s="1">
        <f>IFERROR(__xludf.DUMMYFUNCTION("""COMPUTED_VALUE"""),8030.52)</f>
        <v>8030.52</v>
      </c>
      <c r="M314" s="2">
        <f>IFERROR(__xludf.DUMMYFUNCTION("""COMPUTED_VALUE"""),45748.66666666667)</f>
        <v>45748.66667</v>
      </c>
      <c r="N314" s="1">
        <f>IFERROR(__xludf.DUMMYFUNCTION("""COMPUTED_VALUE"""),0.0)</f>
        <v>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IFERROR(__xludf.DUMMYFUNCTION("""COMPUTED_VALUE"""),7982.76)</f>
        <v>7982.76</v>
      </c>
      <c r="D315" s="2">
        <f>IFERROR(__xludf.DUMMYFUNCTION("""COMPUTED_VALUE"""),45749.66666666667)</f>
        <v>45749.66667</v>
      </c>
      <c r="E315" s="1">
        <f>IFERROR(__xludf.DUMMYFUNCTION("""COMPUTED_VALUE"""),8104.72)</f>
        <v>8104.72</v>
      </c>
      <c r="G315" s="2">
        <f>IFERROR(__xludf.DUMMYFUNCTION("""COMPUTED_VALUE"""),45749.66666666667)</f>
        <v>45749.66667</v>
      </c>
      <c r="H315" s="1">
        <f>IFERROR(__xludf.DUMMYFUNCTION("""COMPUTED_VALUE"""),7982.76)</f>
        <v>7982.76</v>
      </c>
      <c r="J315" s="2">
        <f>IFERROR(__xludf.DUMMYFUNCTION("""COMPUTED_VALUE"""),45749.66666666667)</f>
        <v>45749.66667</v>
      </c>
      <c r="K315" s="1">
        <f>IFERROR(__xludf.DUMMYFUNCTION("""COMPUTED_VALUE"""),8093.39)</f>
        <v>8093.39</v>
      </c>
      <c r="M315" s="2">
        <f>IFERROR(__xludf.DUMMYFUNCTION("""COMPUTED_VALUE"""),45749.66666666667)</f>
        <v>45749.66667</v>
      </c>
      <c r="N315" s="1">
        <f>IFERROR(__xludf.DUMMYFUNCTION("""COMPUTED_VALUE"""),0.0)</f>
        <v>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IFERROR(__xludf.DUMMYFUNCTION("""COMPUTED_VALUE"""),7931.35)</f>
        <v>7931.35</v>
      </c>
      <c r="D316" s="2">
        <f>IFERROR(__xludf.DUMMYFUNCTION("""COMPUTED_VALUE"""),45750.66666666667)</f>
        <v>45750.66667</v>
      </c>
      <c r="E316" s="1">
        <f>IFERROR(__xludf.DUMMYFUNCTION("""COMPUTED_VALUE"""),7931.35)</f>
        <v>7931.35</v>
      </c>
      <c r="G316" s="2">
        <f>IFERROR(__xludf.DUMMYFUNCTION("""COMPUTED_VALUE"""),45750.66666666667)</f>
        <v>45750.66667</v>
      </c>
      <c r="H316" s="1">
        <f>IFERROR(__xludf.DUMMYFUNCTION("""COMPUTED_VALUE"""),7724.24)</f>
        <v>7724.24</v>
      </c>
      <c r="J316" s="2">
        <f>IFERROR(__xludf.DUMMYFUNCTION("""COMPUTED_VALUE"""),45750.66666666667)</f>
        <v>45750.66667</v>
      </c>
      <c r="K316" s="1">
        <f>IFERROR(__xludf.DUMMYFUNCTION("""COMPUTED_VALUE"""),7729.18)</f>
        <v>7729.18</v>
      </c>
      <c r="M316" s="2">
        <f>IFERROR(__xludf.DUMMYFUNCTION("""COMPUTED_VALUE"""),45750.66666666667)</f>
        <v>45750.66667</v>
      </c>
      <c r="N316" s="1">
        <f>IFERROR(__xludf.DUMMYFUNCTION("""COMPUTED_VALUE"""),0.0)</f>
        <v>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IFERROR(__xludf.DUMMYFUNCTION("""COMPUTED_VALUE"""),7600.82)</f>
        <v>7600.82</v>
      </c>
      <c r="D317" s="2">
        <f>IFERROR(__xludf.DUMMYFUNCTION("""COMPUTED_VALUE"""),45751.66666666667)</f>
        <v>45751.66667</v>
      </c>
      <c r="E317" s="1">
        <f>IFERROR(__xludf.DUMMYFUNCTION("""COMPUTED_VALUE"""),7605.99)</f>
        <v>7605.99</v>
      </c>
      <c r="G317" s="2">
        <f>IFERROR(__xludf.DUMMYFUNCTION("""COMPUTED_VALUE"""),45751.66666666667)</f>
        <v>45751.66667</v>
      </c>
      <c r="H317" s="1">
        <f>IFERROR(__xludf.DUMMYFUNCTION("""COMPUTED_VALUE"""),7255.06)</f>
        <v>7255.06</v>
      </c>
      <c r="J317" s="2">
        <f>IFERROR(__xludf.DUMMYFUNCTION("""COMPUTED_VALUE"""),45751.66666666667)</f>
        <v>45751.66667</v>
      </c>
      <c r="K317" s="1">
        <f>IFERROR(__xludf.DUMMYFUNCTION("""COMPUTED_VALUE"""),7270.22)</f>
        <v>7270.22</v>
      </c>
      <c r="M317" s="2">
        <f>IFERROR(__xludf.DUMMYFUNCTION("""COMPUTED_VALUE"""),45751.66666666667)</f>
        <v>45751.66667</v>
      </c>
      <c r="N317" s="1">
        <f>IFERROR(__xludf.DUMMYFUNCTION("""COMPUTED_VALUE"""),0.0)</f>
        <v>0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IFERROR(__xludf.DUMMYFUNCTION("""COMPUTED_VALUE"""),7112.5)</f>
        <v>7112.5</v>
      </c>
      <c r="D318" s="2">
        <f>IFERROR(__xludf.DUMMYFUNCTION("""COMPUTED_VALUE"""),45754.66666666667)</f>
        <v>45754.66667</v>
      </c>
      <c r="E318" s="1">
        <f>IFERROR(__xludf.DUMMYFUNCTION("""COMPUTED_VALUE"""),7437.84)</f>
        <v>7437.84</v>
      </c>
      <c r="G318" s="2">
        <f>IFERROR(__xludf.DUMMYFUNCTION("""COMPUTED_VALUE"""),45754.66666666667)</f>
        <v>45754.66667</v>
      </c>
      <c r="H318" s="1">
        <f>IFERROR(__xludf.DUMMYFUNCTION("""COMPUTED_VALUE"""),6950.32)</f>
        <v>6950.32</v>
      </c>
      <c r="J318" s="2">
        <f>IFERROR(__xludf.DUMMYFUNCTION("""COMPUTED_VALUE"""),45754.66666666667)</f>
        <v>45754.66667</v>
      </c>
      <c r="K318" s="1">
        <f>IFERROR(__xludf.DUMMYFUNCTION("""COMPUTED_VALUE"""),7180.26)</f>
        <v>7180.26</v>
      </c>
      <c r="M318" s="2">
        <f>IFERROR(__xludf.DUMMYFUNCTION("""COMPUTED_VALUE"""),45754.66666666667)</f>
        <v>45754.66667</v>
      </c>
      <c r="N318" s="1">
        <f>IFERROR(__xludf.DUMMYFUNCTION("""COMPUTED_VALUE"""),0.0)</f>
        <v>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IFERROR(__xludf.DUMMYFUNCTION("""COMPUTED_VALUE"""),7353.07)</f>
        <v>7353.07</v>
      </c>
      <c r="D319" s="2">
        <f>IFERROR(__xludf.DUMMYFUNCTION("""COMPUTED_VALUE"""),45755.66666666667)</f>
        <v>45755.66667</v>
      </c>
      <c r="E319" s="1">
        <f>IFERROR(__xludf.DUMMYFUNCTION("""COMPUTED_VALUE"""),7385.93)</f>
        <v>7385.93</v>
      </c>
      <c r="G319" s="2">
        <f>IFERROR(__xludf.DUMMYFUNCTION("""COMPUTED_VALUE"""),45755.66666666667)</f>
        <v>45755.66667</v>
      </c>
      <c r="H319" s="1">
        <f>IFERROR(__xludf.DUMMYFUNCTION("""COMPUTED_VALUE"""),6971.39)</f>
        <v>6971.39</v>
      </c>
      <c r="J319" s="2">
        <f>IFERROR(__xludf.DUMMYFUNCTION("""COMPUTED_VALUE"""),45755.66666666667)</f>
        <v>45755.66667</v>
      </c>
      <c r="K319" s="1">
        <f>IFERROR(__xludf.DUMMYFUNCTION("""COMPUTED_VALUE"""),7065.3)</f>
        <v>7065.3</v>
      </c>
      <c r="M319" s="2">
        <f>IFERROR(__xludf.DUMMYFUNCTION("""COMPUTED_VALUE"""),45755.66666666667)</f>
        <v>45755.66667</v>
      </c>
      <c r="N319" s="1">
        <f>IFERROR(__xludf.DUMMYFUNCTION("""COMPUTED_VALUE"""),0.0)</f>
        <v>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IFERROR(__xludf.DUMMYFUNCTION("""COMPUTED_VALUE"""),6989.43)</f>
        <v>6989.43</v>
      </c>
      <c r="D320" s="2">
        <f>IFERROR(__xludf.DUMMYFUNCTION("""COMPUTED_VALUE"""),45756.66666666667)</f>
        <v>45756.66667</v>
      </c>
      <c r="E320" s="1">
        <f>IFERROR(__xludf.DUMMYFUNCTION("""COMPUTED_VALUE"""),7594.29)</f>
        <v>7594.29</v>
      </c>
      <c r="G320" s="2">
        <f>IFERROR(__xludf.DUMMYFUNCTION("""COMPUTED_VALUE"""),45756.66666666667)</f>
        <v>45756.66667</v>
      </c>
      <c r="H320" s="1">
        <f>IFERROR(__xludf.DUMMYFUNCTION("""COMPUTED_VALUE"""),6946.96)</f>
        <v>6946.96</v>
      </c>
      <c r="J320" s="2">
        <f>IFERROR(__xludf.DUMMYFUNCTION("""COMPUTED_VALUE"""),45756.66666666667)</f>
        <v>45756.66667</v>
      </c>
      <c r="K320" s="1">
        <f>IFERROR(__xludf.DUMMYFUNCTION("""COMPUTED_VALUE"""),7555.74)</f>
        <v>7555.74</v>
      </c>
      <c r="M320" s="2">
        <f>IFERROR(__xludf.DUMMYFUNCTION("""COMPUTED_VALUE"""),45756.66666666667)</f>
        <v>45756.66667</v>
      </c>
      <c r="N320" s="1">
        <f>IFERROR(__xludf.DUMMYFUNCTION("""COMPUTED_VALUE"""),0.0)</f>
        <v>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IFERROR(__xludf.DUMMYFUNCTION("""COMPUTED_VALUE"""),7442.53)</f>
        <v>7442.53</v>
      </c>
      <c r="D321" s="2">
        <f>IFERROR(__xludf.DUMMYFUNCTION("""COMPUTED_VALUE"""),45757.66666666667)</f>
        <v>45757.66667</v>
      </c>
      <c r="E321" s="1">
        <f>IFERROR(__xludf.DUMMYFUNCTION("""COMPUTED_VALUE"""),7446.16)</f>
        <v>7446.16</v>
      </c>
      <c r="G321" s="2">
        <f>IFERROR(__xludf.DUMMYFUNCTION("""COMPUTED_VALUE"""),45757.66666666667)</f>
        <v>45757.66667</v>
      </c>
      <c r="H321" s="1">
        <f>IFERROR(__xludf.DUMMYFUNCTION("""COMPUTED_VALUE"""),7170.29)</f>
        <v>7170.29</v>
      </c>
      <c r="J321" s="2">
        <f>IFERROR(__xludf.DUMMYFUNCTION("""COMPUTED_VALUE"""),45757.66666666667)</f>
        <v>45757.66667</v>
      </c>
      <c r="K321" s="1">
        <f>IFERROR(__xludf.DUMMYFUNCTION("""COMPUTED_VALUE"""),7353.22)</f>
        <v>7353.22</v>
      </c>
      <c r="M321" s="2">
        <f>IFERROR(__xludf.DUMMYFUNCTION("""COMPUTED_VALUE"""),45757.66666666667)</f>
        <v>45757.66667</v>
      </c>
      <c r="N321" s="1">
        <f>IFERROR(__xludf.DUMMYFUNCTION("""COMPUTED_VALUE"""),0.0)</f>
        <v>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IFERROR(__xludf.DUMMYFUNCTION("""COMPUTED_VALUE"""),7338.56)</f>
        <v>7338.56</v>
      </c>
      <c r="D322" s="2">
        <f>IFERROR(__xludf.DUMMYFUNCTION("""COMPUTED_VALUE"""),45758.66666666667)</f>
        <v>45758.66667</v>
      </c>
      <c r="E322" s="1">
        <f>IFERROR(__xludf.DUMMYFUNCTION("""COMPUTED_VALUE"""),7488.09)</f>
        <v>7488.09</v>
      </c>
      <c r="G322" s="2">
        <f>IFERROR(__xludf.DUMMYFUNCTION("""COMPUTED_VALUE"""),45758.66666666667)</f>
        <v>45758.66667</v>
      </c>
      <c r="H322" s="1">
        <f>IFERROR(__xludf.DUMMYFUNCTION("""COMPUTED_VALUE"""),7261.39)</f>
        <v>7261.39</v>
      </c>
      <c r="J322" s="2">
        <f>IFERROR(__xludf.DUMMYFUNCTION("""COMPUTED_VALUE"""),45758.66666666667)</f>
        <v>45758.66667</v>
      </c>
      <c r="K322" s="1">
        <f>IFERROR(__xludf.DUMMYFUNCTION("""COMPUTED_VALUE"""),7462.14)</f>
        <v>7462.14</v>
      </c>
      <c r="M322" s="2">
        <f>IFERROR(__xludf.DUMMYFUNCTION("""COMPUTED_VALUE"""),45758.66666666667)</f>
        <v>45758.66667</v>
      </c>
      <c r="N322" s="1">
        <f>IFERROR(__xludf.DUMMYFUNCTION("""COMPUTED_VALUE"""),0.0)</f>
        <v>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IFERROR(__xludf.DUMMYFUNCTION("""COMPUTED_VALUE"""),7541.93)</f>
        <v>7541.93</v>
      </c>
      <c r="D323" s="2">
        <f>IFERROR(__xludf.DUMMYFUNCTION("""COMPUTED_VALUE"""),45761.66666666667)</f>
        <v>45761.66667</v>
      </c>
      <c r="E323" s="1">
        <f>IFERROR(__xludf.DUMMYFUNCTION("""COMPUTED_VALUE"""),7607.21)</f>
        <v>7607.21</v>
      </c>
      <c r="G323" s="2">
        <f>IFERROR(__xludf.DUMMYFUNCTION("""COMPUTED_VALUE"""),45761.66666666667)</f>
        <v>45761.66667</v>
      </c>
      <c r="H323" s="1">
        <f>IFERROR(__xludf.DUMMYFUNCTION("""COMPUTED_VALUE"""),7501.42)</f>
        <v>7501.42</v>
      </c>
      <c r="J323" s="2">
        <f>IFERROR(__xludf.DUMMYFUNCTION("""COMPUTED_VALUE"""),45761.66666666667)</f>
        <v>45761.66667</v>
      </c>
      <c r="K323" s="1">
        <f>IFERROR(__xludf.DUMMYFUNCTION("""COMPUTED_VALUE"""),7568.73)</f>
        <v>7568.73</v>
      </c>
      <c r="M323" s="2">
        <f>IFERROR(__xludf.DUMMYFUNCTION("""COMPUTED_VALUE"""),45761.66666666667)</f>
        <v>45761.66667</v>
      </c>
      <c r="N323" s="1">
        <f>IFERROR(__xludf.DUMMYFUNCTION("""COMPUTED_VALUE"""),0.0)</f>
        <v>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IFERROR(__xludf.DUMMYFUNCTION("""COMPUTED_VALUE"""),7575.08)</f>
        <v>7575.08</v>
      </c>
      <c r="D324" s="2">
        <f>IFERROR(__xludf.DUMMYFUNCTION("""COMPUTED_VALUE"""),45762.66666666667)</f>
        <v>45762.66667</v>
      </c>
      <c r="E324" s="1">
        <f>IFERROR(__xludf.DUMMYFUNCTION("""COMPUTED_VALUE"""),7628.17)</f>
        <v>7628.17</v>
      </c>
      <c r="G324" s="2">
        <f>IFERROR(__xludf.DUMMYFUNCTION("""COMPUTED_VALUE"""),45762.66666666667)</f>
        <v>45762.66667</v>
      </c>
      <c r="H324" s="1">
        <f>IFERROR(__xludf.DUMMYFUNCTION("""COMPUTED_VALUE"""),7543.41)</f>
        <v>7543.41</v>
      </c>
      <c r="J324" s="2">
        <f>IFERROR(__xludf.DUMMYFUNCTION("""COMPUTED_VALUE"""),45762.66666666667)</f>
        <v>45762.66667</v>
      </c>
      <c r="K324" s="1">
        <f>IFERROR(__xludf.DUMMYFUNCTION("""COMPUTED_VALUE"""),7547.17)</f>
        <v>7547.17</v>
      </c>
      <c r="M324" s="2">
        <f>IFERROR(__xludf.DUMMYFUNCTION("""COMPUTED_VALUE"""),45762.66666666667)</f>
        <v>45762.66667</v>
      </c>
      <c r="N324" s="1">
        <f>IFERROR(__xludf.DUMMYFUNCTION("""COMPUTED_VALUE"""),0.0)</f>
        <v>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IFERROR(__xludf.DUMMYFUNCTION("""COMPUTED_VALUE"""),7544.13)</f>
        <v>7544.13</v>
      </c>
      <c r="D325" s="2">
        <f>IFERROR(__xludf.DUMMYFUNCTION("""COMPUTED_VALUE"""),45763.66666666667)</f>
        <v>45763.66667</v>
      </c>
      <c r="E325" s="1">
        <f>IFERROR(__xludf.DUMMYFUNCTION("""COMPUTED_VALUE"""),7593.13)</f>
        <v>7593.13</v>
      </c>
      <c r="G325" s="2">
        <f>IFERROR(__xludf.DUMMYFUNCTION("""COMPUTED_VALUE"""),45763.66666666667)</f>
        <v>45763.66667</v>
      </c>
      <c r="H325" s="1">
        <f>IFERROR(__xludf.DUMMYFUNCTION("""COMPUTED_VALUE"""),7430.93)</f>
        <v>7430.93</v>
      </c>
      <c r="J325" s="2">
        <f>IFERROR(__xludf.DUMMYFUNCTION("""COMPUTED_VALUE"""),45763.66666666667)</f>
        <v>45763.66667</v>
      </c>
      <c r="K325" s="1">
        <f>IFERROR(__xludf.DUMMYFUNCTION("""COMPUTED_VALUE"""),7472.82)</f>
        <v>7472.82</v>
      </c>
      <c r="M325" s="2">
        <f>IFERROR(__xludf.DUMMYFUNCTION("""COMPUTED_VALUE"""),45763.66666666667)</f>
        <v>45763.66667</v>
      </c>
      <c r="N325" s="1">
        <f>IFERROR(__xludf.DUMMYFUNCTION("""COMPUTED_VALUE"""),0.0)</f>
        <v>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IFERROR(__xludf.DUMMYFUNCTION("""COMPUTED_VALUE"""),7510.17)</f>
        <v>7510.17</v>
      </c>
      <c r="D326" s="2">
        <f>IFERROR(__xludf.DUMMYFUNCTION("""COMPUTED_VALUE"""),45764.66666666667)</f>
        <v>45764.66667</v>
      </c>
      <c r="E326" s="1">
        <f>IFERROR(__xludf.DUMMYFUNCTION("""COMPUTED_VALUE"""),7628.5)</f>
        <v>7628.5</v>
      </c>
      <c r="G326" s="2">
        <f>IFERROR(__xludf.DUMMYFUNCTION("""COMPUTED_VALUE"""),45764.66666666667)</f>
        <v>45764.66667</v>
      </c>
      <c r="H326" s="1">
        <f>IFERROR(__xludf.DUMMYFUNCTION("""COMPUTED_VALUE"""),7501.67)</f>
        <v>7501.67</v>
      </c>
      <c r="J326" s="2">
        <f>IFERROR(__xludf.DUMMYFUNCTION("""COMPUTED_VALUE"""),45764.66666666667)</f>
        <v>45764.66667</v>
      </c>
      <c r="K326" s="1">
        <f>IFERROR(__xludf.DUMMYFUNCTION("""COMPUTED_VALUE"""),7565.92)</f>
        <v>7565.92</v>
      </c>
      <c r="M326" s="2">
        <f>IFERROR(__xludf.DUMMYFUNCTION("""COMPUTED_VALUE"""),45764.66666666667)</f>
        <v>45764.66667</v>
      </c>
      <c r="N326" s="1">
        <f>IFERROR(__xludf.DUMMYFUNCTION("""COMPUTED_VALUE"""),0.0)</f>
        <v>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IFERROR(__xludf.DUMMYFUNCTION("""COMPUTED_VALUE"""),7526.09)</f>
        <v>7526.09</v>
      </c>
      <c r="D327" s="2">
        <f>IFERROR(__xludf.DUMMYFUNCTION("""COMPUTED_VALUE"""),45768.66666666667)</f>
        <v>45768.66667</v>
      </c>
      <c r="E327" s="1">
        <f>IFERROR(__xludf.DUMMYFUNCTION("""COMPUTED_VALUE"""),7532.71)</f>
        <v>7532.71</v>
      </c>
      <c r="G327" s="2">
        <f>IFERROR(__xludf.DUMMYFUNCTION("""COMPUTED_VALUE"""),45768.66666666667)</f>
        <v>45768.66667</v>
      </c>
      <c r="H327" s="1">
        <f>IFERROR(__xludf.DUMMYFUNCTION("""COMPUTED_VALUE"""),7352.58)</f>
        <v>7352.58</v>
      </c>
      <c r="J327" s="2">
        <f>IFERROR(__xludf.DUMMYFUNCTION("""COMPUTED_VALUE"""),45768.66666666667)</f>
        <v>45768.66667</v>
      </c>
      <c r="K327" s="1">
        <f>IFERROR(__xludf.DUMMYFUNCTION("""COMPUTED_VALUE"""),7426.97)</f>
        <v>7426.97</v>
      </c>
      <c r="M327" s="2">
        <f>IFERROR(__xludf.DUMMYFUNCTION("""COMPUTED_VALUE"""),45768.66666666667)</f>
        <v>45768.66667</v>
      </c>
      <c r="N327" s="1">
        <f>IFERROR(__xludf.DUMMYFUNCTION("""COMPUTED_VALUE"""),0.0)</f>
        <v>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IFERROR(__xludf.DUMMYFUNCTION("""COMPUTED_VALUE"""),7511.52)</f>
        <v>7511.52</v>
      </c>
      <c r="D328" s="2">
        <f>IFERROR(__xludf.DUMMYFUNCTION("""COMPUTED_VALUE"""),45769.66666666667)</f>
        <v>45769.66667</v>
      </c>
      <c r="E328" s="1">
        <f>IFERROR(__xludf.DUMMYFUNCTION("""COMPUTED_VALUE"""),7631.97)</f>
        <v>7631.97</v>
      </c>
      <c r="G328" s="2">
        <f>IFERROR(__xludf.DUMMYFUNCTION("""COMPUTED_VALUE"""),45769.66666666667)</f>
        <v>45769.66667</v>
      </c>
      <c r="H328" s="1">
        <f>IFERROR(__xludf.DUMMYFUNCTION("""COMPUTED_VALUE"""),7509.0)</f>
        <v>7509</v>
      </c>
      <c r="J328" s="2">
        <f>IFERROR(__xludf.DUMMYFUNCTION("""COMPUTED_VALUE"""),45769.66666666667)</f>
        <v>45769.66667</v>
      </c>
      <c r="K328" s="1">
        <f>IFERROR(__xludf.DUMMYFUNCTION("""COMPUTED_VALUE"""),7617.21)</f>
        <v>7617.21</v>
      </c>
      <c r="M328" s="2">
        <f>IFERROR(__xludf.DUMMYFUNCTION("""COMPUTED_VALUE"""),45769.66666666667)</f>
        <v>45769.66667</v>
      </c>
      <c r="N328" s="1">
        <f>IFERROR(__xludf.DUMMYFUNCTION("""COMPUTED_VALUE"""),0.0)</f>
        <v>0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IFERROR(__xludf.DUMMYFUNCTION("""COMPUTED_VALUE"""),7703.71)</f>
        <v>7703.71</v>
      </c>
      <c r="D329" s="2">
        <f>IFERROR(__xludf.DUMMYFUNCTION("""COMPUTED_VALUE"""),45770.66666666667)</f>
        <v>45770.66667</v>
      </c>
      <c r="E329" s="1">
        <f>IFERROR(__xludf.DUMMYFUNCTION("""COMPUTED_VALUE"""),7805.09)</f>
        <v>7805.09</v>
      </c>
      <c r="G329" s="2">
        <f>IFERROR(__xludf.DUMMYFUNCTION("""COMPUTED_VALUE"""),45770.66666666667)</f>
        <v>45770.66667</v>
      </c>
      <c r="H329" s="1">
        <f>IFERROR(__xludf.DUMMYFUNCTION("""COMPUTED_VALUE"""),7629.99)</f>
        <v>7629.99</v>
      </c>
      <c r="J329" s="2">
        <f>IFERROR(__xludf.DUMMYFUNCTION("""COMPUTED_VALUE"""),45770.66666666667)</f>
        <v>45770.66667</v>
      </c>
      <c r="K329" s="1">
        <f>IFERROR(__xludf.DUMMYFUNCTION("""COMPUTED_VALUE"""),7659.92)</f>
        <v>7659.92</v>
      </c>
      <c r="M329" s="2">
        <f>IFERROR(__xludf.DUMMYFUNCTION("""COMPUTED_VALUE"""),45770.66666666667)</f>
        <v>45770.66667</v>
      </c>
      <c r="N329" s="1">
        <f>IFERROR(__xludf.DUMMYFUNCTION("""COMPUTED_VALUE"""),0.0)</f>
        <v>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IFERROR(__xludf.DUMMYFUNCTION("""COMPUTED_VALUE"""),7656.63)</f>
        <v>7656.63</v>
      </c>
      <c r="D330" s="2">
        <f>IFERROR(__xludf.DUMMYFUNCTION("""COMPUTED_VALUE"""),45771.66666666667)</f>
        <v>45771.66667</v>
      </c>
      <c r="E330" s="1">
        <f>IFERROR(__xludf.DUMMYFUNCTION("""COMPUTED_VALUE"""),7778.75)</f>
        <v>7778.75</v>
      </c>
      <c r="G330" s="2">
        <f>IFERROR(__xludf.DUMMYFUNCTION("""COMPUTED_VALUE"""),45771.66666666667)</f>
        <v>45771.66667</v>
      </c>
      <c r="H330" s="1">
        <f>IFERROR(__xludf.DUMMYFUNCTION("""COMPUTED_VALUE"""),7633.65)</f>
        <v>7633.65</v>
      </c>
      <c r="J330" s="2">
        <f>IFERROR(__xludf.DUMMYFUNCTION("""COMPUTED_VALUE"""),45771.66666666667)</f>
        <v>45771.66667</v>
      </c>
      <c r="K330" s="1">
        <f>IFERROR(__xludf.DUMMYFUNCTION("""COMPUTED_VALUE"""),7759.35)</f>
        <v>7759.35</v>
      </c>
      <c r="M330" s="2">
        <f>IFERROR(__xludf.DUMMYFUNCTION("""COMPUTED_VALUE"""),45771.66666666667)</f>
        <v>45771.66667</v>
      </c>
      <c r="N330" s="1">
        <f>IFERROR(__xludf.DUMMYFUNCTION("""COMPUTED_VALUE"""),0.0)</f>
        <v>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IFERROR(__xludf.DUMMYFUNCTION("""COMPUTED_VALUE"""),7741.88)</f>
        <v>7741.88</v>
      </c>
      <c r="D331" s="2">
        <f>IFERROR(__xludf.DUMMYFUNCTION("""COMPUTED_VALUE"""),45772.66666666667)</f>
        <v>45772.66667</v>
      </c>
      <c r="E331" s="1">
        <f>IFERROR(__xludf.DUMMYFUNCTION("""COMPUTED_VALUE"""),7759.6)</f>
        <v>7759.6</v>
      </c>
      <c r="G331" s="2">
        <f>IFERROR(__xludf.DUMMYFUNCTION("""COMPUTED_VALUE"""),45772.66666666667)</f>
        <v>45772.66667</v>
      </c>
      <c r="H331" s="1">
        <f>IFERROR(__xludf.DUMMYFUNCTION("""COMPUTED_VALUE"""),7684.86)</f>
        <v>7684.86</v>
      </c>
      <c r="J331" s="2">
        <f>IFERROR(__xludf.DUMMYFUNCTION("""COMPUTED_VALUE"""),45772.66666666667)</f>
        <v>45772.66667</v>
      </c>
      <c r="K331" s="1">
        <f>IFERROR(__xludf.DUMMYFUNCTION("""COMPUTED_VALUE"""),7724.51)</f>
        <v>7724.51</v>
      </c>
      <c r="M331" s="2">
        <f>IFERROR(__xludf.DUMMYFUNCTION("""COMPUTED_VALUE"""),45772.66666666667)</f>
        <v>45772.66667</v>
      </c>
      <c r="N331" s="1">
        <f>IFERROR(__xludf.DUMMYFUNCTION("""COMPUTED_VALUE"""),0.0)</f>
        <v>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IFERROR(__xludf.DUMMYFUNCTION("""COMPUTED_VALUE"""),7730.87)</f>
        <v>7730.87</v>
      </c>
      <c r="D332" s="2">
        <f>IFERROR(__xludf.DUMMYFUNCTION("""COMPUTED_VALUE"""),45775.66666666667)</f>
        <v>45775.66667</v>
      </c>
      <c r="E332" s="1">
        <f>IFERROR(__xludf.DUMMYFUNCTION("""COMPUTED_VALUE"""),7775.95)</f>
        <v>7775.95</v>
      </c>
      <c r="G332" s="2">
        <f>IFERROR(__xludf.DUMMYFUNCTION("""COMPUTED_VALUE"""),45775.66666666667)</f>
        <v>45775.66667</v>
      </c>
      <c r="H332" s="1">
        <f>IFERROR(__xludf.DUMMYFUNCTION("""COMPUTED_VALUE"""),7702.05)</f>
        <v>7702.05</v>
      </c>
      <c r="J332" s="2">
        <f>IFERROR(__xludf.DUMMYFUNCTION("""COMPUTED_VALUE"""),45775.66666666667)</f>
        <v>45775.66667</v>
      </c>
      <c r="K332" s="1">
        <f>IFERROR(__xludf.DUMMYFUNCTION("""COMPUTED_VALUE"""),7762.16)</f>
        <v>7762.16</v>
      </c>
      <c r="M332" s="2">
        <f>IFERROR(__xludf.DUMMYFUNCTION("""COMPUTED_VALUE"""),45775.66666666667)</f>
        <v>45775.66667</v>
      </c>
      <c r="N332" s="1">
        <f>IFERROR(__xludf.DUMMYFUNCTION("""COMPUTED_VALUE"""),0.0)</f>
        <v>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IFERROR(__xludf.DUMMYFUNCTION("""COMPUTED_VALUE"""),7726.09)</f>
        <v>7726.09</v>
      </c>
      <c r="D333" s="2">
        <f>IFERROR(__xludf.DUMMYFUNCTION("""COMPUTED_VALUE"""),45776.66666666667)</f>
        <v>45776.66667</v>
      </c>
      <c r="E333" s="1">
        <f>IFERROR(__xludf.DUMMYFUNCTION("""COMPUTED_VALUE"""),7820.28)</f>
        <v>7820.28</v>
      </c>
      <c r="G333" s="2">
        <f>IFERROR(__xludf.DUMMYFUNCTION("""COMPUTED_VALUE"""),45776.66666666667)</f>
        <v>45776.66667</v>
      </c>
      <c r="H333" s="1">
        <f>IFERROR(__xludf.DUMMYFUNCTION("""COMPUTED_VALUE"""),7718.53)</f>
        <v>7718.53</v>
      </c>
      <c r="J333" s="2">
        <f>IFERROR(__xludf.DUMMYFUNCTION("""COMPUTED_VALUE"""),45776.66666666667)</f>
        <v>45776.66667</v>
      </c>
      <c r="K333" s="1">
        <f>IFERROR(__xludf.DUMMYFUNCTION("""COMPUTED_VALUE"""),7803.45)</f>
        <v>7803.45</v>
      </c>
      <c r="M333" s="2">
        <f>IFERROR(__xludf.DUMMYFUNCTION("""COMPUTED_VALUE"""),45776.66666666667)</f>
        <v>45776.66667</v>
      </c>
      <c r="N333" s="1">
        <f>IFERROR(__xludf.DUMMYFUNCTION("""COMPUTED_VALUE"""),0.0)</f>
        <v>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IFERROR(__xludf.DUMMYFUNCTION("""COMPUTED_VALUE"""),7752.79)</f>
        <v>7752.79</v>
      </c>
      <c r="D334" s="2">
        <f>IFERROR(__xludf.DUMMYFUNCTION("""COMPUTED_VALUE"""),45777.66666666667)</f>
        <v>45777.66667</v>
      </c>
      <c r="E334" s="1">
        <f>IFERROR(__xludf.DUMMYFUNCTION("""COMPUTED_VALUE"""),7828.8)</f>
        <v>7828.8</v>
      </c>
      <c r="G334" s="2">
        <f>IFERROR(__xludf.DUMMYFUNCTION("""COMPUTED_VALUE"""),45777.66666666667)</f>
        <v>45777.66667</v>
      </c>
      <c r="H334" s="1">
        <f>IFERROR(__xludf.DUMMYFUNCTION("""COMPUTED_VALUE"""),7654.22)</f>
        <v>7654.22</v>
      </c>
      <c r="J334" s="2">
        <f>IFERROR(__xludf.DUMMYFUNCTION("""COMPUTED_VALUE"""),45777.66666666667)</f>
        <v>45777.66667</v>
      </c>
      <c r="K334" s="1">
        <f>IFERROR(__xludf.DUMMYFUNCTION("""COMPUTED_VALUE"""),7811.6)</f>
        <v>7811.6</v>
      </c>
      <c r="M334" s="2">
        <f>IFERROR(__xludf.DUMMYFUNCTION("""COMPUTED_VALUE"""),45777.66666666667)</f>
        <v>45777.66667</v>
      </c>
      <c r="N334" s="1">
        <f>IFERROR(__xludf.DUMMYFUNCTION("""COMPUTED_VALUE"""),0.0)</f>
        <v>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IFERROR(__xludf.DUMMYFUNCTION("""COMPUTED_VALUE"""),7817.27)</f>
        <v>7817.27</v>
      </c>
      <c r="D335" s="2">
        <f>IFERROR(__xludf.DUMMYFUNCTION("""COMPUTED_VALUE"""),45778.66666666667)</f>
        <v>45778.66667</v>
      </c>
      <c r="E335" s="1">
        <f>IFERROR(__xludf.DUMMYFUNCTION("""COMPUTED_VALUE"""),7870.63)</f>
        <v>7870.63</v>
      </c>
      <c r="G335" s="2">
        <f>IFERROR(__xludf.DUMMYFUNCTION("""COMPUTED_VALUE"""),45778.66666666667)</f>
        <v>45778.66667</v>
      </c>
      <c r="H335" s="1">
        <f>IFERROR(__xludf.DUMMYFUNCTION("""COMPUTED_VALUE"""),7774.77)</f>
        <v>7774.77</v>
      </c>
      <c r="J335" s="2">
        <f>IFERROR(__xludf.DUMMYFUNCTION("""COMPUTED_VALUE"""),45778.66666666667)</f>
        <v>45778.66667</v>
      </c>
      <c r="K335" s="1">
        <f>IFERROR(__xludf.DUMMYFUNCTION("""COMPUTED_VALUE"""),7805.49)</f>
        <v>7805.49</v>
      </c>
      <c r="M335" s="2">
        <f>IFERROR(__xludf.DUMMYFUNCTION("""COMPUTED_VALUE"""),45778.66666666667)</f>
        <v>45778.66667</v>
      </c>
      <c r="N335" s="1">
        <f>IFERROR(__xludf.DUMMYFUNCTION("""COMPUTED_VALUE"""),0.0)</f>
        <v>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IFERROR(__xludf.DUMMYFUNCTION("""COMPUTED_VALUE"""),7887.9)</f>
        <v>7887.9</v>
      </c>
      <c r="D336" s="2">
        <f>IFERROR(__xludf.DUMMYFUNCTION("""COMPUTED_VALUE"""),45779.66666666667)</f>
        <v>45779.66667</v>
      </c>
      <c r="E336" s="1">
        <f>IFERROR(__xludf.DUMMYFUNCTION("""COMPUTED_VALUE"""),7947.75)</f>
        <v>7947.75</v>
      </c>
      <c r="G336" s="2">
        <f>IFERROR(__xludf.DUMMYFUNCTION("""COMPUTED_VALUE"""),45779.66666666667)</f>
        <v>45779.66667</v>
      </c>
      <c r="H336" s="1">
        <f>IFERROR(__xludf.DUMMYFUNCTION("""COMPUTED_VALUE"""),7861.51)</f>
        <v>7861.51</v>
      </c>
      <c r="J336" s="2">
        <f>IFERROR(__xludf.DUMMYFUNCTION("""COMPUTED_VALUE"""),45779.66666666667)</f>
        <v>45779.66667</v>
      </c>
      <c r="K336" s="1">
        <f>IFERROR(__xludf.DUMMYFUNCTION("""COMPUTED_VALUE"""),7932.44)</f>
        <v>7932.44</v>
      </c>
      <c r="M336" s="2">
        <f>IFERROR(__xludf.DUMMYFUNCTION("""COMPUTED_VALUE"""),45779.66666666667)</f>
        <v>45779.66667</v>
      </c>
      <c r="N336" s="1">
        <f>IFERROR(__xludf.DUMMYFUNCTION("""COMPUTED_VALUE"""),0.0)</f>
        <v>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IFERROR(__xludf.DUMMYFUNCTION("""COMPUTED_VALUE"""),7897.1)</f>
        <v>7897.1</v>
      </c>
      <c r="D337" s="2">
        <f>IFERROR(__xludf.DUMMYFUNCTION("""COMPUTED_VALUE"""),45782.66666666667)</f>
        <v>45782.66667</v>
      </c>
      <c r="E337" s="1">
        <f>IFERROR(__xludf.DUMMYFUNCTION("""COMPUTED_VALUE"""),7951.77)</f>
        <v>7951.77</v>
      </c>
      <c r="G337" s="2">
        <f>IFERROR(__xludf.DUMMYFUNCTION("""COMPUTED_VALUE"""),45782.66666666667)</f>
        <v>45782.66667</v>
      </c>
      <c r="H337" s="1">
        <f>IFERROR(__xludf.DUMMYFUNCTION("""COMPUTED_VALUE"""),7871.13)</f>
        <v>7871.13</v>
      </c>
      <c r="J337" s="2">
        <f>IFERROR(__xludf.DUMMYFUNCTION("""COMPUTED_VALUE"""),45782.66666666667)</f>
        <v>45782.66667</v>
      </c>
      <c r="K337" s="1">
        <f>IFERROR(__xludf.DUMMYFUNCTION("""COMPUTED_VALUE"""),7911.54)</f>
        <v>7911.54</v>
      </c>
      <c r="M337" s="2">
        <f>IFERROR(__xludf.DUMMYFUNCTION("""COMPUTED_VALUE"""),45782.66666666667)</f>
        <v>45782.66667</v>
      </c>
      <c r="N337" s="1">
        <f>IFERROR(__xludf.DUMMYFUNCTION("""COMPUTED_VALUE"""),0.0)</f>
        <v>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IFERROR(__xludf.DUMMYFUNCTION("""COMPUTED_VALUE"""),7857.56)</f>
        <v>7857.56</v>
      </c>
      <c r="D338" s="2">
        <f>IFERROR(__xludf.DUMMYFUNCTION("""COMPUTED_VALUE"""),45783.66666666667)</f>
        <v>45783.66667</v>
      </c>
      <c r="E338" s="1">
        <f>IFERROR(__xludf.DUMMYFUNCTION("""COMPUTED_VALUE"""),7917.1)</f>
        <v>7917.1</v>
      </c>
      <c r="G338" s="2">
        <f>IFERROR(__xludf.DUMMYFUNCTION("""COMPUTED_VALUE"""),45783.66666666667)</f>
        <v>45783.66667</v>
      </c>
      <c r="H338" s="1">
        <f>IFERROR(__xludf.DUMMYFUNCTION("""COMPUTED_VALUE"""),7841.43)</f>
        <v>7841.43</v>
      </c>
      <c r="J338" s="2">
        <f>IFERROR(__xludf.DUMMYFUNCTION("""COMPUTED_VALUE"""),45783.66666666667)</f>
        <v>45783.66667</v>
      </c>
      <c r="K338" s="1">
        <f>IFERROR(__xludf.DUMMYFUNCTION("""COMPUTED_VALUE"""),7869.41)</f>
        <v>7869.41</v>
      </c>
      <c r="M338" s="2">
        <f>IFERROR(__xludf.DUMMYFUNCTION("""COMPUTED_VALUE"""),45783.66666666667)</f>
        <v>45783.66667</v>
      </c>
      <c r="N338" s="1">
        <f>IFERROR(__xludf.DUMMYFUNCTION("""COMPUTED_VALUE"""),0.0)</f>
        <v>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IFERROR(__xludf.DUMMYFUNCTION("""COMPUTED_VALUE"""),7878.76)</f>
        <v>7878.76</v>
      </c>
      <c r="D339" s="2">
        <f>IFERROR(__xludf.DUMMYFUNCTION("""COMPUTED_VALUE"""),45784.66666666667)</f>
        <v>45784.66667</v>
      </c>
      <c r="E339" s="1">
        <f>IFERROR(__xludf.DUMMYFUNCTION("""COMPUTED_VALUE"""),7935.57)</f>
        <v>7935.57</v>
      </c>
      <c r="G339" s="2">
        <f>IFERROR(__xludf.DUMMYFUNCTION("""COMPUTED_VALUE"""),45784.66666666667)</f>
        <v>45784.66667</v>
      </c>
      <c r="H339" s="1">
        <f>IFERROR(__xludf.DUMMYFUNCTION("""COMPUTED_VALUE"""),7859.84)</f>
        <v>7859.84</v>
      </c>
      <c r="J339" s="2">
        <f>IFERROR(__xludf.DUMMYFUNCTION("""COMPUTED_VALUE"""),45784.66666666667)</f>
        <v>45784.66667</v>
      </c>
      <c r="K339" s="1">
        <f>IFERROR(__xludf.DUMMYFUNCTION("""COMPUTED_VALUE"""),7894.17)</f>
        <v>7894.17</v>
      </c>
      <c r="M339" s="2">
        <f>IFERROR(__xludf.DUMMYFUNCTION("""COMPUTED_VALUE"""),45784.66666666667)</f>
        <v>45784.66667</v>
      </c>
      <c r="N339" s="1">
        <f>IFERROR(__xludf.DUMMYFUNCTION("""COMPUTED_VALUE"""),0.0)</f>
        <v>0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IFERROR(__xludf.DUMMYFUNCTION("""COMPUTED_VALUE"""),7936.07)</f>
        <v>7936.07</v>
      </c>
      <c r="D340" s="2">
        <f>IFERROR(__xludf.DUMMYFUNCTION("""COMPUTED_VALUE"""),45785.66666666667)</f>
        <v>45785.66667</v>
      </c>
      <c r="E340" s="1">
        <f>IFERROR(__xludf.DUMMYFUNCTION("""COMPUTED_VALUE"""),8032.84)</f>
        <v>8032.84</v>
      </c>
      <c r="G340" s="2">
        <f>IFERROR(__xludf.DUMMYFUNCTION("""COMPUTED_VALUE"""),45785.66666666667)</f>
        <v>45785.66667</v>
      </c>
      <c r="H340" s="1">
        <f>IFERROR(__xludf.DUMMYFUNCTION("""COMPUTED_VALUE"""),7934.53)</f>
        <v>7934.53</v>
      </c>
      <c r="J340" s="2">
        <f>IFERROR(__xludf.DUMMYFUNCTION("""COMPUTED_VALUE"""),45785.66666666667)</f>
        <v>45785.66667</v>
      </c>
      <c r="K340" s="1">
        <f>IFERROR(__xludf.DUMMYFUNCTION("""COMPUTED_VALUE"""),7953.17)</f>
        <v>7953.17</v>
      </c>
      <c r="M340" s="2">
        <f>IFERROR(__xludf.DUMMYFUNCTION("""COMPUTED_VALUE"""),45785.66666666667)</f>
        <v>45785.66667</v>
      </c>
      <c r="N340" s="1">
        <f>IFERROR(__xludf.DUMMYFUNCTION("""COMPUTED_VALUE"""),0.0)</f>
        <v>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IFERROR(__xludf.DUMMYFUNCTION("""COMPUTED_VALUE"""),7975.8)</f>
        <v>7975.8</v>
      </c>
      <c r="D341" s="2">
        <f>IFERROR(__xludf.DUMMYFUNCTION("""COMPUTED_VALUE"""),45786.66666666667)</f>
        <v>45786.66667</v>
      </c>
      <c r="E341" s="1">
        <f>IFERROR(__xludf.DUMMYFUNCTION("""COMPUTED_VALUE"""),7984.2)</f>
        <v>7984.2</v>
      </c>
      <c r="G341" s="2">
        <f>IFERROR(__xludf.DUMMYFUNCTION("""COMPUTED_VALUE"""),45786.66666666667)</f>
        <v>45786.66667</v>
      </c>
      <c r="H341" s="1">
        <f>IFERROR(__xludf.DUMMYFUNCTION("""COMPUTED_VALUE"""),7944.28)</f>
        <v>7944.28</v>
      </c>
      <c r="J341" s="2">
        <f>IFERROR(__xludf.DUMMYFUNCTION("""COMPUTED_VALUE"""),45786.66666666667)</f>
        <v>45786.66667</v>
      </c>
      <c r="K341" s="1">
        <f>IFERROR(__xludf.DUMMYFUNCTION("""COMPUTED_VALUE"""),7964.7)</f>
        <v>7964.7</v>
      </c>
      <c r="M341" s="2">
        <f>IFERROR(__xludf.DUMMYFUNCTION("""COMPUTED_VALUE"""),45786.66666666667)</f>
        <v>45786.66667</v>
      </c>
      <c r="N341" s="1">
        <f>IFERROR(__xludf.DUMMYFUNCTION("""COMPUTED_VALUE"""),0.0)</f>
        <v>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IFERROR(__xludf.DUMMYFUNCTION("""COMPUTED_VALUE"""),8104.96)</f>
        <v>8104.96</v>
      </c>
      <c r="D342" s="2">
        <f>IFERROR(__xludf.DUMMYFUNCTION("""COMPUTED_VALUE"""),45789.66666666667)</f>
        <v>45789.66667</v>
      </c>
      <c r="E342" s="1">
        <f>IFERROR(__xludf.DUMMYFUNCTION("""COMPUTED_VALUE"""),8140.64)</f>
        <v>8140.64</v>
      </c>
      <c r="G342" s="2">
        <f>IFERROR(__xludf.DUMMYFUNCTION("""COMPUTED_VALUE"""),45789.66666666667)</f>
        <v>45789.66667</v>
      </c>
      <c r="H342" s="1">
        <f>IFERROR(__xludf.DUMMYFUNCTION("""COMPUTED_VALUE"""),8069.54)</f>
        <v>8069.54</v>
      </c>
      <c r="J342" s="2">
        <f>IFERROR(__xludf.DUMMYFUNCTION("""COMPUTED_VALUE"""),45789.66666666667)</f>
        <v>45789.66667</v>
      </c>
      <c r="K342" s="1">
        <f>IFERROR(__xludf.DUMMYFUNCTION("""COMPUTED_VALUE"""),8115.55)</f>
        <v>8115.55</v>
      </c>
      <c r="M342" s="2">
        <f>IFERROR(__xludf.DUMMYFUNCTION("""COMPUTED_VALUE"""),45789.66666666667)</f>
        <v>45789.66667</v>
      </c>
      <c r="N342" s="1">
        <f>IFERROR(__xludf.DUMMYFUNCTION("""COMPUTED_VALUE"""),0.0)</f>
        <v>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IFERROR(__xludf.DUMMYFUNCTION("""COMPUTED_VALUE"""),8125.74)</f>
        <v>8125.74</v>
      </c>
      <c r="D343" s="2">
        <f>IFERROR(__xludf.DUMMYFUNCTION("""COMPUTED_VALUE"""),45790.66666666667)</f>
        <v>45790.66667</v>
      </c>
      <c r="E343" s="1">
        <f>IFERROR(__xludf.DUMMYFUNCTION("""COMPUTED_VALUE"""),8151.97)</f>
        <v>8151.97</v>
      </c>
      <c r="G343" s="2">
        <f>IFERROR(__xludf.DUMMYFUNCTION("""COMPUTED_VALUE"""),45790.66666666667)</f>
        <v>45790.66667</v>
      </c>
      <c r="H343" s="1">
        <f>IFERROR(__xludf.DUMMYFUNCTION("""COMPUTED_VALUE"""),8101.46)</f>
        <v>8101.46</v>
      </c>
      <c r="J343" s="2">
        <f>IFERROR(__xludf.DUMMYFUNCTION("""COMPUTED_VALUE"""),45790.66666666667)</f>
        <v>45790.66667</v>
      </c>
      <c r="K343" s="1">
        <f>IFERROR(__xludf.DUMMYFUNCTION("""COMPUTED_VALUE"""),8114.68)</f>
        <v>8114.68</v>
      </c>
      <c r="M343" s="2">
        <f>IFERROR(__xludf.DUMMYFUNCTION("""COMPUTED_VALUE"""),45790.66666666667)</f>
        <v>45790.66667</v>
      </c>
      <c r="N343" s="1">
        <f>IFERROR(__xludf.DUMMYFUNCTION("""COMPUTED_VALUE"""),0.0)</f>
        <v>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IFERROR(__xludf.DUMMYFUNCTION("""COMPUTED_VALUE"""),8095.09)</f>
        <v>8095.09</v>
      </c>
      <c r="D344" s="2">
        <f>IFERROR(__xludf.DUMMYFUNCTION("""COMPUTED_VALUE"""),45791.66666666667)</f>
        <v>45791.66667</v>
      </c>
      <c r="E344" s="1">
        <f>IFERROR(__xludf.DUMMYFUNCTION("""COMPUTED_VALUE"""),8095.09)</f>
        <v>8095.09</v>
      </c>
      <c r="G344" s="2">
        <f>IFERROR(__xludf.DUMMYFUNCTION("""COMPUTED_VALUE"""),45791.66666666667)</f>
        <v>45791.66667</v>
      </c>
      <c r="H344" s="1">
        <f>IFERROR(__xludf.DUMMYFUNCTION("""COMPUTED_VALUE"""),8030.55)</f>
        <v>8030.55</v>
      </c>
      <c r="J344" s="2">
        <f>IFERROR(__xludf.DUMMYFUNCTION("""COMPUTED_VALUE"""),45791.66666666667)</f>
        <v>45791.66667</v>
      </c>
      <c r="K344" s="1">
        <f>IFERROR(__xludf.DUMMYFUNCTION("""COMPUTED_VALUE"""),8058.9)</f>
        <v>8058.9</v>
      </c>
      <c r="M344" s="2">
        <f>IFERROR(__xludf.DUMMYFUNCTION("""COMPUTED_VALUE"""),45791.66666666667)</f>
        <v>45791.66667</v>
      </c>
      <c r="N344" s="1">
        <f>IFERROR(__xludf.DUMMYFUNCTION("""COMPUTED_VALUE"""),0.0)</f>
        <v>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IFERROR(__xludf.DUMMYFUNCTION("""COMPUTED_VALUE"""),8050.79)</f>
        <v>8050.79</v>
      </c>
      <c r="D345" s="2">
        <f>IFERROR(__xludf.DUMMYFUNCTION("""COMPUTED_VALUE"""),45792.66666666667)</f>
        <v>45792.66667</v>
      </c>
      <c r="E345" s="1">
        <f>IFERROR(__xludf.DUMMYFUNCTION("""COMPUTED_VALUE"""),8158.58)</f>
        <v>8158.58</v>
      </c>
      <c r="G345" s="2">
        <f>IFERROR(__xludf.DUMMYFUNCTION("""COMPUTED_VALUE"""),45792.66666666667)</f>
        <v>45792.66667</v>
      </c>
      <c r="H345" s="1">
        <f>IFERROR(__xludf.DUMMYFUNCTION("""COMPUTED_VALUE"""),8049.08)</f>
        <v>8049.08</v>
      </c>
      <c r="J345" s="2">
        <f>IFERROR(__xludf.DUMMYFUNCTION("""COMPUTED_VALUE"""),45792.66666666667)</f>
        <v>45792.66667</v>
      </c>
      <c r="K345" s="1">
        <f>IFERROR(__xludf.DUMMYFUNCTION("""COMPUTED_VALUE"""),8155.95)</f>
        <v>8155.95</v>
      </c>
      <c r="M345" s="2">
        <f>IFERROR(__xludf.DUMMYFUNCTION("""COMPUTED_VALUE"""),45792.66666666667)</f>
        <v>45792.66667</v>
      </c>
      <c r="N345" s="1">
        <f>IFERROR(__xludf.DUMMYFUNCTION("""COMPUTED_VALUE"""),0.0)</f>
        <v>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IFERROR(__xludf.DUMMYFUNCTION("""COMPUTED_VALUE"""),8162.4)</f>
        <v>8162.4</v>
      </c>
      <c r="D346" s="2">
        <f>IFERROR(__xludf.DUMMYFUNCTION("""COMPUTED_VALUE"""),45793.66666666667)</f>
        <v>45793.66667</v>
      </c>
      <c r="E346" s="1">
        <f>IFERROR(__xludf.DUMMYFUNCTION("""COMPUTED_VALUE"""),8238.83)</f>
        <v>8238.83</v>
      </c>
      <c r="G346" s="2">
        <f>IFERROR(__xludf.DUMMYFUNCTION("""COMPUTED_VALUE"""),45793.66666666667)</f>
        <v>45793.66667</v>
      </c>
      <c r="H346" s="1">
        <f>IFERROR(__xludf.DUMMYFUNCTION("""COMPUTED_VALUE"""),8143.65)</f>
        <v>8143.65</v>
      </c>
      <c r="J346" s="2">
        <f>IFERROR(__xludf.DUMMYFUNCTION("""COMPUTED_VALUE"""),45793.66666666667)</f>
        <v>45793.66667</v>
      </c>
      <c r="K346" s="1">
        <f>IFERROR(__xludf.DUMMYFUNCTION("""COMPUTED_VALUE"""),8237.93)</f>
        <v>8237.93</v>
      </c>
      <c r="M346" s="2">
        <f>IFERROR(__xludf.DUMMYFUNCTION("""COMPUTED_VALUE"""),45793.66666666667)</f>
        <v>45793.66667</v>
      </c>
      <c r="N346" s="1">
        <f>IFERROR(__xludf.DUMMYFUNCTION("""COMPUTED_VALUE"""),0.0)</f>
        <v>0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IFERROR(__xludf.DUMMYFUNCTION("""COMPUTED_VALUE"""),8179.17)</f>
        <v>8179.17</v>
      </c>
      <c r="D347" s="2">
        <f>IFERROR(__xludf.DUMMYFUNCTION("""COMPUTED_VALUE"""),45796.66666666667)</f>
        <v>45796.66667</v>
      </c>
      <c r="E347" s="1">
        <f>IFERROR(__xludf.DUMMYFUNCTION("""COMPUTED_VALUE"""),8248.34)</f>
        <v>8248.34</v>
      </c>
      <c r="G347" s="2">
        <f>IFERROR(__xludf.DUMMYFUNCTION("""COMPUTED_VALUE"""),45796.66666666667)</f>
        <v>45796.66667</v>
      </c>
      <c r="H347" s="1">
        <f>IFERROR(__xludf.DUMMYFUNCTION("""COMPUTED_VALUE"""),8166.88)</f>
        <v>8166.88</v>
      </c>
      <c r="J347" s="2">
        <f>IFERROR(__xludf.DUMMYFUNCTION("""COMPUTED_VALUE"""),45796.66666666667)</f>
        <v>45796.66667</v>
      </c>
      <c r="K347" s="1">
        <f>IFERROR(__xludf.DUMMYFUNCTION("""COMPUTED_VALUE"""),8237.79)</f>
        <v>8237.79</v>
      </c>
      <c r="M347" s="2">
        <f>IFERROR(__xludf.DUMMYFUNCTION("""COMPUTED_VALUE"""),45796.66666666667)</f>
        <v>45796.66667</v>
      </c>
      <c r="N347" s="1">
        <f>IFERROR(__xludf.DUMMYFUNCTION("""COMPUTED_VALUE"""),0.0)</f>
        <v>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IFERROR(__xludf.DUMMYFUNCTION("""COMPUTED_VALUE"""),8216.15)</f>
        <v>8216.15</v>
      </c>
      <c r="D348" s="2">
        <f>IFERROR(__xludf.DUMMYFUNCTION("""COMPUTED_VALUE"""),45797.66666666667)</f>
        <v>45797.66667</v>
      </c>
      <c r="E348" s="1">
        <f>IFERROR(__xludf.DUMMYFUNCTION("""COMPUTED_VALUE"""),8247.89)</f>
        <v>8247.89</v>
      </c>
      <c r="G348" s="2">
        <f>IFERROR(__xludf.DUMMYFUNCTION("""COMPUTED_VALUE"""),45797.66666666667)</f>
        <v>45797.66667</v>
      </c>
      <c r="H348" s="1">
        <f>IFERROR(__xludf.DUMMYFUNCTION("""COMPUTED_VALUE"""),8190.73)</f>
        <v>8190.73</v>
      </c>
      <c r="J348" s="2">
        <f>IFERROR(__xludf.DUMMYFUNCTION("""COMPUTED_VALUE"""),45797.66666666667)</f>
        <v>45797.66667</v>
      </c>
      <c r="K348" s="1">
        <f>IFERROR(__xludf.DUMMYFUNCTION("""COMPUTED_VALUE"""),8209.62)</f>
        <v>8209.62</v>
      </c>
      <c r="M348" s="2">
        <f>IFERROR(__xludf.DUMMYFUNCTION("""COMPUTED_VALUE"""),45797.66666666667)</f>
        <v>45797.66667</v>
      </c>
      <c r="N348" s="1">
        <f>IFERROR(__xludf.DUMMYFUNCTION("""COMPUTED_VALUE"""),0.0)</f>
        <v>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IFERROR(__xludf.DUMMYFUNCTION("""COMPUTED_VALUE"""),8159.33)</f>
        <v>8159.33</v>
      </c>
      <c r="D349" s="2">
        <f>IFERROR(__xludf.DUMMYFUNCTION("""COMPUTED_VALUE"""),45798.66666666667)</f>
        <v>45798.66667</v>
      </c>
      <c r="E349" s="1">
        <f>IFERROR(__xludf.DUMMYFUNCTION("""COMPUTED_VALUE"""),8162.37)</f>
        <v>8162.37</v>
      </c>
      <c r="G349" s="2">
        <f>IFERROR(__xludf.DUMMYFUNCTION("""COMPUTED_VALUE"""),45798.66666666667)</f>
        <v>45798.66667</v>
      </c>
      <c r="H349" s="1">
        <f>IFERROR(__xludf.DUMMYFUNCTION("""COMPUTED_VALUE"""),8036.32)</f>
        <v>8036.32</v>
      </c>
      <c r="J349" s="2">
        <f>IFERROR(__xludf.DUMMYFUNCTION("""COMPUTED_VALUE"""),45798.66666666667)</f>
        <v>45798.66667</v>
      </c>
      <c r="K349" s="1">
        <f>IFERROR(__xludf.DUMMYFUNCTION("""COMPUTED_VALUE"""),8037.23)</f>
        <v>8037.23</v>
      </c>
      <c r="M349" s="2">
        <f>IFERROR(__xludf.DUMMYFUNCTION("""COMPUTED_VALUE"""),45798.66666666667)</f>
        <v>45798.66667</v>
      </c>
      <c r="N349" s="1">
        <f>IFERROR(__xludf.DUMMYFUNCTION("""COMPUTED_VALUE"""),0.0)</f>
        <v>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IFERROR(__xludf.DUMMYFUNCTION("""COMPUTED_VALUE"""),8020.74)</f>
        <v>8020.74</v>
      </c>
      <c r="D350" s="2">
        <f>IFERROR(__xludf.DUMMYFUNCTION("""COMPUTED_VALUE"""),45799.66666666667)</f>
        <v>45799.66667</v>
      </c>
      <c r="E350" s="1">
        <f>IFERROR(__xludf.DUMMYFUNCTION("""COMPUTED_VALUE"""),8057.43)</f>
        <v>8057.43</v>
      </c>
      <c r="G350" s="2">
        <f>IFERROR(__xludf.DUMMYFUNCTION("""COMPUTED_VALUE"""),45799.66666666667)</f>
        <v>45799.66667</v>
      </c>
      <c r="H350" s="1">
        <f>IFERROR(__xludf.DUMMYFUNCTION("""COMPUTED_VALUE"""),7958.42)</f>
        <v>7958.42</v>
      </c>
      <c r="J350" s="2">
        <f>IFERROR(__xludf.DUMMYFUNCTION("""COMPUTED_VALUE"""),45799.66666666667)</f>
        <v>45799.66667</v>
      </c>
      <c r="K350" s="1">
        <f>IFERROR(__xludf.DUMMYFUNCTION("""COMPUTED_VALUE"""),8013.46)</f>
        <v>8013.46</v>
      </c>
      <c r="M350" s="2">
        <f>IFERROR(__xludf.DUMMYFUNCTION("""COMPUTED_VALUE"""),45799.66666666667)</f>
        <v>45799.66667</v>
      </c>
      <c r="N350" s="1">
        <f>IFERROR(__xludf.DUMMYFUNCTION("""COMPUTED_VALUE"""),0.0)</f>
        <v>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IFERROR(__xludf.DUMMYFUNCTION("""COMPUTED_VALUE"""),7943.88)</f>
        <v>7943.88</v>
      </c>
      <c r="D351" s="2">
        <f>IFERROR(__xludf.DUMMYFUNCTION("""COMPUTED_VALUE"""),45800.66666666667)</f>
        <v>45800.66667</v>
      </c>
      <c r="E351" s="1">
        <f>IFERROR(__xludf.DUMMYFUNCTION("""COMPUTED_VALUE"""),8025.53)</f>
        <v>8025.53</v>
      </c>
      <c r="G351" s="2">
        <f>IFERROR(__xludf.DUMMYFUNCTION("""COMPUTED_VALUE"""),45800.66666666667)</f>
        <v>45800.66667</v>
      </c>
      <c r="H351" s="1">
        <f>IFERROR(__xludf.DUMMYFUNCTION("""COMPUTED_VALUE"""),7939.17)</f>
        <v>7939.17</v>
      </c>
      <c r="J351" s="2">
        <f>IFERROR(__xludf.DUMMYFUNCTION("""COMPUTED_VALUE"""),45800.66666666667)</f>
        <v>45800.66667</v>
      </c>
      <c r="K351" s="1">
        <f>IFERROR(__xludf.DUMMYFUNCTION("""COMPUTED_VALUE"""),8006.33)</f>
        <v>8006.33</v>
      </c>
      <c r="M351" s="2">
        <f>IFERROR(__xludf.DUMMYFUNCTION("""COMPUTED_VALUE"""),45800.66666666667)</f>
        <v>45800.66667</v>
      </c>
      <c r="N351" s="1">
        <f>IFERROR(__xludf.DUMMYFUNCTION("""COMPUTED_VALUE"""),0.0)</f>
        <v>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IFERROR(__xludf.DUMMYFUNCTION("""COMPUTED_VALUE"""),8073.44)</f>
        <v>8073.44</v>
      </c>
      <c r="D352" s="2">
        <f>IFERROR(__xludf.DUMMYFUNCTION("""COMPUTED_VALUE"""),45804.66666666667)</f>
        <v>45804.66667</v>
      </c>
      <c r="E352" s="1">
        <f>IFERROR(__xludf.DUMMYFUNCTION("""COMPUTED_VALUE"""),8147.5)</f>
        <v>8147.5</v>
      </c>
      <c r="G352" s="2">
        <f>IFERROR(__xludf.DUMMYFUNCTION("""COMPUTED_VALUE"""),45804.66666666667)</f>
        <v>45804.66667</v>
      </c>
      <c r="H352" s="1">
        <f>IFERROR(__xludf.DUMMYFUNCTION("""COMPUTED_VALUE"""),8046.94)</f>
        <v>8046.94</v>
      </c>
      <c r="J352" s="2">
        <f>IFERROR(__xludf.DUMMYFUNCTION("""COMPUTED_VALUE"""),45804.66666666667)</f>
        <v>45804.66667</v>
      </c>
      <c r="K352" s="1">
        <f>IFERROR(__xludf.DUMMYFUNCTION("""COMPUTED_VALUE"""),8143.5)</f>
        <v>8143.5</v>
      </c>
      <c r="M352" s="2">
        <f>IFERROR(__xludf.DUMMYFUNCTION("""COMPUTED_VALUE"""),45804.66666666667)</f>
        <v>45804.66667</v>
      </c>
      <c r="N352" s="1">
        <f>IFERROR(__xludf.DUMMYFUNCTION("""COMPUTED_VALUE"""),0.0)</f>
        <v>0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IFERROR(__xludf.DUMMYFUNCTION("""COMPUTED_VALUE"""),8146.68)</f>
        <v>8146.68</v>
      </c>
      <c r="D353" s="2">
        <f>IFERROR(__xludf.DUMMYFUNCTION("""COMPUTED_VALUE"""),45805.66666666667)</f>
        <v>45805.66667</v>
      </c>
      <c r="E353" s="1">
        <f>IFERROR(__xludf.DUMMYFUNCTION("""COMPUTED_VALUE"""),8147.31)</f>
        <v>8147.31</v>
      </c>
      <c r="G353" s="2">
        <f>IFERROR(__xludf.DUMMYFUNCTION("""COMPUTED_VALUE"""),45805.66666666667)</f>
        <v>45805.66667</v>
      </c>
      <c r="H353" s="1">
        <f>IFERROR(__xludf.DUMMYFUNCTION("""COMPUTED_VALUE"""),8050.75)</f>
        <v>8050.75</v>
      </c>
      <c r="J353" s="2">
        <f>IFERROR(__xludf.DUMMYFUNCTION("""COMPUTED_VALUE"""),45805.66666666667)</f>
        <v>45805.66667</v>
      </c>
      <c r="K353" s="1">
        <f>IFERROR(__xludf.DUMMYFUNCTION("""COMPUTED_VALUE"""),8059.63)</f>
        <v>8059.63</v>
      </c>
      <c r="M353" s="2">
        <f>IFERROR(__xludf.DUMMYFUNCTION("""COMPUTED_VALUE"""),45805.66666666667)</f>
        <v>45805.66667</v>
      </c>
      <c r="N353" s="1">
        <f>IFERROR(__xludf.DUMMYFUNCTION("""COMPUTED_VALUE"""),0.0)</f>
        <v>0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IFERROR(__xludf.DUMMYFUNCTION("""COMPUTED_VALUE"""),8074.83)</f>
        <v>8074.83</v>
      </c>
      <c r="D354" s="2">
        <f>IFERROR(__xludf.DUMMYFUNCTION("""COMPUTED_VALUE"""),45806.66666666667)</f>
        <v>45806.66667</v>
      </c>
      <c r="E354" s="1">
        <f>IFERROR(__xludf.DUMMYFUNCTION("""COMPUTED_VALUE"""),8100.56)</f>
        <v>8100.56</v>
      </c>
      <c r="G354" s="2">
        <f>IFERROR(__xludf.DUMMYFUNCTION("""COMPUTED_VALUE"""),45806.66666666667)</f>
        <v>45806.66667</v>
      </c>
      <c r="H354" s="1">
        <f>IFERROR(__xludf.DUMMYFUNCTION("""COMPUTED_VALUE"""),8026.7)</f>
        <v>8026.7</v>
      </c>
      <c r="J354" s="2">
        <f>IFERROR(__xludf.DUMMYFUNCTION("""COMPUTED_VALUE"""),45806.66666666667)</f>
        <v>45806.66667</v>
      </c>
      <c r="K354" s="1">
        <f>IFERROR(__xludf.DUMMYFUNCTION("""COMPUTED_VALUE"""),8099.86)</f>
        <v>8099.86</v>
      </c>
      <c r="M354" s="2">
        <f>IFERROR(__xludf.DUMMYFUNCTION("""COMPUTED_VALUE"""),45806.66666666667)</f>
        <v>45806.66667</v>
      </c>
      <c r="N354" s="1">
        <f>IFERROR(__xludf.DUMMYFUNCTION("""COMPUTED_VALUE"""),0.0)</f>
        <v>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IFERROR(__xludf.DUMMYFUNCTION("""COMPUTED_VALUE"""),8074.74)</f>
        <v>8074.74</v>
      </c>
      <c r="D355" s="2">
        <f>IFERROR(__xludf.DUMMYFUNCTION("""COMPUTED_VALUE"""),45807.66666666667)</f>
        <v>45807.66667</v>
      </c>
      <c r="E355" s="1">
        <f>IFERROR(__xludf.DUMMYFUNCTION("""COMPUTED_VALUE"""),8129.5)</f>
        <v>8129.5</v>
      </c>
      <c r="G355" s="2">
        <f>IFERROR(__xludf.DUMMYFUNCTION("""COMPUTED_VALUE"""),45807.66666666667)</f>
        <v>45807.66667</v>
      </c>
      <c r="H355" s="1">
        <f>IFERROR(__xludf.DUMMYFUNCTION("""COMPUTED_VALUE"""),8045.04)</f>
        <v>8045.04</v>
      </c>
      <c r="J355" s="2">
        <f>IFERROR(__xludf.DUMMYFUNCTION("""COMPUTED_VALUE"""),45807.66666666667)</f>
        <v>45807.66667</v>
      </c>
      <c r="K355" s="1">
        <f>IFERROR(__xludf.DUMMYFUNCTION("""COMPUTED_VALUE"""),8107.43)</f>
        <v>8107.43</v>
      </c>
      <c r="M355" s="2">
        <f>IFERROR(__xludf.DUMMYFUNCTION("""COMPUTED_VALUE"""),45807.66666666667)</f>
        <v>45807.66667</v>
      </c>
      <c r="N355" s="1">
        <f>IFERROR(__xludf.DUMMYFUNCTION("""COMPUTED_VALUE"""),0.0)</f>
        <v>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IFERROR(__xludf.DUMMYFUNCTION("""COMPUTED_VALUE"""),8081.72)</f>
        <v>8081.72</v>
      </c>
      <c r="D356" s="2">
        <f>IFERROR(__xludf.DUMMYFUNCTION("""COMPUTED_VALUE"""),45810.66666666667)</f>
        <v>45810.66667</v>
      </c>
      <c r="E356" s="1">
        <f>IFERROR(__xludf.DUMMYFUNCTION("""COMPUTED_VALUE"""),8108.18)</f>
        <v>8108.18</v>
      </c>
      <c r="G356" s="2">
        <f>IFERROR(__xludf.DUMMYFUNCTION("""COMPUTED_VALUE"""),45810.66666666667)</f>
        <v>45810.66667</v>
      </c>
      <c r="H356" s="1">
        <f>IFERROR(__xludf.DUMMYFUNCTION("""COMPUTED_VALUE"""),8004.4)</f>
        <v>8004.4</v>
      </c>
      <c r="J356" s="2">
        <f>IFERROR(__xludf.DUMMYFUNCTION("""COMPUTED_VALUE"""),45810.66666666667)</f>
        <v>45810.66667</v>
      </c>
      <c r="K356" s="1">
        <f>IFERROR(__xludf.DUMMYFUNCTION("""COMPUTED_VALUE"""),8107.22)</f>
        <v>8107.22</v>
      </c>
      <c r="M356" s="2">
        <f>IFERROR(__xludf.DUMMYFUNCTION("""COMPUTED_VALUE"""),45810.66666666667)</f>
        <v>45810.66667</v>
      </c>
      <c r="N356" s="1">
        <f>IFERROR(__xludf.DUMMYFUNCTION("""COMPUTED_VALUE"""),0.0)</f>
        <v>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IFERROR(__xludf.DUMMYFUNCTION("""COMPUTED_VALUE"""),8106.18)</f>
        <v>8106.18</v>
      </c>
      <c r="D357" s="2">
        <f>IFERROR(__xludf.DUMMYFUNCTION("""COMPUTED_VALUE"""),45811.66666666667)</f>
        <v>45811.66667</v>
      </c>
      <c r="E357" s="1">
        <f>IFERROR(__xludf.DUMMYFUNCTION("""COMPUTED_VALUE"""),8169.47)</f>
        <v>8169.47</v>
      </c>
      <c r="G357" s="2">
        <f>IFERROR(__xludf.DUMMYFUNCTION("""COMPUTED_VALUE"""),45811.66666666667)</f>
        <v>45811.66667</v>
      </c>
      <c r="H357" s="1">
        <f>IFERROR(__xludf.DUMMYFUNCTION("""COMPUTED_VALUE"""),8074.22)</f>
        <v>8074.22</v>
      </c>
      <c r="J357" s="2">
        <f>IFERROR(__xludf.DUMMYFUNCTION("""COMPUTED_VALUE"""),45811.66666666667)</f>
        <v>45811.66667</v>
      </c>
      <c r="K357" s="1">
        <f>IFERROR(__xludf.DUMMYFUNCTION("""COMPUTED_VALUE"""),8160.96)</f>
        <v>8160.96</v>
      </c>
      <c r="M357" s="2">
        <f>IFERROR(__xludf.DUMMYFUNCTION("""COMPUTED_VALUE"""),45811.66666666667)</f>
        <v>45811.66667</v>
      </c>
      <c r="N357" s="1">
        <f>IFERROR(__xludf.DUMMYFUNCTION("""COMPUTED_VALUE"""),0.0)</f>
        <v>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IFERROR(__xludf.DUMMYFUNCTION("""COMPUTED_VALUE"""),8169.04)</f>
        <v>8169.04</v>
      </c>
      <c r="D358" s="2">
        <f>IFERROR(__xludf.DUMMYFUNCTION("""COMPUTED_VALUE"""),45812.66666666667)</f>
        <v>45812.66667</v>
      </c>
      <c r="E358" s="1">
        <f>IFERROR(__xludf.DUMMYFUNCTION("""COMPUTED_VALUE"""),8169.04)</f>
        <v>8169.04</v>
      </c>
      <c r="G358" s="2">
        <f>IFERROR(__xludf.DUMMYFUNCTION("""COMPUTED_VALUE"""),45812.66666666667)</f>
        <v>45812.66667</v>
      </c>
      <c r="H358" s="1">
        <f>IFERROR(__xludf.DUMMYFUNCTION("""COMPUTED_VALUE"""),8111.14)</f>
        <v>8111.14</v>
      </c>
      <c r="J358" s="2">
        <f>IFERROR(__xludf.DUMMYFUNCTION("""COMPUTED_VALUE"""),45812.66666666667)</f>
        <v>45812.66667</v>
      </c>
      <c r="K358" s="1">
        <f>IFERROR(__xludf.DUMMYFUNCTION("""COMPUTED_VALUE"""),8111.21)</f>
        <v>8111.21</v>
      </c>
      <c r="M358" s="2">
        <f>IFERROR(__xludf.DUMMYFUNCTION("""COMPUTED_VALUE"""),45812.66666666667)</f>
        <v>45812.66667</v>
      </c>
      <c r="N358" s="1">
        <f>IFERROR(__xludf.DUMMYFUNCTION("""COMPUTED_VALUE"""),0.0)</f>
        <v>0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IFERROR(__xludf.DUMMYFUNCTION("""COMPUTED_VALUE"""),8126.14)</f>
        <v>8126.14</v>
      </c>
      <c r="D359" s="2">
        <f>IFERROR(__xludf.DUMMYFUNCTION("""COMPUTED_VALUE"""),45813.66666666667)</f>
        <v>45813.66667</v>
      </c>
      <c r="E359" s="1">
        <f>IFERROR(__xludf.DUMMYFUNCTION("""COMPUTED_VALUE"""),8137.3)</f>
        <v>8137.3</v>
      </c>
      <c r="G359" s="2">
        <f>IFERROR(__xludf.DUMMYFUNCTION("""COMPUTED_VALUE"""),45813.66666666667)</f>
        <v>45813.66667</v>
      </c>
      <c r="H359" s="1">
        <f>IFERROR(__xludf.DUMMYFUNCTION("""COMPUTED_VALUE"""),8073.74)</f>
        <v>8073.74</v>
      </c>
      <c r="J359" s="2">
        <f>IFERROR(__xludf.DUMMYFUNCTION("""COMPUTED_VALUE"""),45813.66666666667)</f>
        <v>45813.66667</v>
      </c>
      <c r="K359" s="1">
        <f>IFERROR(__xludf.DUMMYFUNCTION("""COMPUTED_VALUE"""),8101.32)</f>
        <v>8101.32</v>
      </c>
      <c r="M359" s="2">
        <f>IFERROR(__xludf.DUMMYFUNCTION("""COMPUTED_VALUE"""),45813.66666666667)</f>
        <v>45813.66667</v>
      </c>
      <c r="N359" s="1">
        <f>IFERROR(__xludf.DUMMYFUNCTION("""COMPUTED_VALUE"""),0.0)</f>
        <v>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IFERROR(__xludf.DUMMYFUNCTION("""COMPUTED_VALUE"""),8157.56)</f>
        <v>8157.56</v>
      </c>
      <c r="D360" s="2">
        <f>IFERROR(__xludf.DUMMYFUNCTION("""COMPUTED_VALUE"""),45814.66666666667)</f>
        <v>45814.66667</v>
      </c>
      <c r="E360" s="1">
        <f>IFERROR(__xludf.DUMMYFUNCTION("""COMPUTED_VALUE"""),8180.94)</f>
        <v>8180.94</v>
      </c>
      <c r="G360" s="2">
        <f>IFERROR(__xludf.DUMMYFUNCTION("""COMPUTED_VALUE"""),45814.66666666667)</f>
        <v>45814.66667</v>
      </c>
      <c r="H360" s="1">
        <f>IFERROR(__xludf.DUMMYFUNCTION("""COMPUTED_VALUE"""),8131.78)</f>
        <v>8131.78</v>
      </c>
      <c r="J360" s="2">
        <f>IFERROR(__xludf.DUMMYFUNCTION("""COMPUTED_VALUE"""),45814.66666666667)</f>
        <v>45814.66667</v>
      </c>
      <c r="K360" s="1">
        <f>IFERROR(__xludf.DUMMYFUNCTION("""COMPUTED_VALUE"""),8166.64)</f>
        <v>8166.64</v>
      </c>
      <c r="M360" s="2">
        <f>IFERROR(__xludf.DUMMYFUNCTION("""COMPUTED_VALUE"""),45814.66666666667)</f>
        <v>45814.66667</v>
      </c>
      <c r="N360" s="1">
        <f>IFERROR(__xludf.DUMMYFUNCTION("""COMPUTED_VALUE"""),0.0)</f>
        <v>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IFERROR(__xludf.DUMMYFUNCTION("""COMPUTED_VALUE"""),8174.96)</f>
        <v>8174.96</v>
      </c>
      <c r="D361" s="2">
        <f>IFERROR(__xludf.DUMMYFUNCTION("""COMPUTED_VALUE"""),45817.66666666667)</f>
        <v>45817.66667</v>
      </c>
      <c r="E361" s="1">
        <f>IFERROR(__xludf.DUMMYFUNCTION("""COMPUTED_VALUE"""),8199.22)</f>
        <v>8199.22</v>
      </c>
      <c r="G361" s="2">
        <f>IFERROR(__xludf.DUMMYFUNCTION("""COMPUTED_VALUE"""),45817.66666666667)</f>
        <v>45817.66667</v>
      </c>
      <c r="H361" s="1">
        <f>IFERROR(__xludf.DUMMYFUNCTION("""COMPUTED_VALUE"""),8131.72)</f>
        <v>8131.72</v>
      </c>
      <c r="J361" s="2">
        <f>IFERROR(__xludf.DUMMYFUNCTION("""COMPUTED_VALUE"""),45817.66666666667)</f>
        <v>45817.66667</v>
      </c>
      <c r="K361" s="1">
        <f>IFERROR(__xludf.DUMMYFUNCTION("""COMPUTED_VALUE"""),8156.52)</f>
        <v>8156.52</v>
      </c>
      <c r="M361" s="2">
        <f>IFERROR(__xludf.DUMMYFUNCTION("""COMPUTED_VALUE"""),45817.66666666667)</f>
        <v>45817.66667</v>
      </c>
      <c r="N361" s="1">
        <f>IFERROR(__xludf.DUMMYFUNCTION("""COMPUTED_VALUE"""),0.0)</f>
        <v>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IFERROR(__xludf.DUMMYFUNCTION("""COMPUTED_VALUE"""),8170.11)</f>
        <v>8170.11</v>
      </c>
      <c r="D362" s="2">
        <f>IFERROR(__xludf.DUMMYFUNCTION("""COMPUTED_VALUE"""),45818.66666666667)</f>
        <v>45818.66667</v>
      </c>
      <c r="E362" s="1">
        <f>IFERROR(__xludf.DUMMYFUNCTION("""COMPUTED_VALUE"""),8201.18)</f>
        <v>8201.18</v>
      </c>
      <c r="G362" s="2">
        <f>IFERROR(__xludf.DUMMYFUNCTION("""COMPUTED_VALUE"""),45818.66666666667)</f>
        <v>45818.66667</v>
      </c>
      <c r="H362" s="1">
        <f>IFERROR(__xludf.DUMMYFUNCTION("""COMPUTED_VALUE"""),8163.09)</f>
        <v>8163.09</v>
      </c>
      <c r="J362" s="2">
        <f>IFERROR(__xludf.DUMMYFUNCTION("""COMPUTED_VALUE"""),45818.66666666667)</f>
        <v>45818.66667</v>
      </c>
      <c r="K362" s="1">
        <f>IFERROR(__xludf.DUMMYFUNCTION("""COMPUTED_VALUE"""),8191.31)</f>
        <v>8191.31</v>
      </c>
      <c r="M362" s="2">
        <f>IFERROR(__xludf.DUMMYFUNCTION("""COMPUTED_VALUE"""),45818.66666666667)</f>
        <v>45818.66667</v>
      </c>
      <c r="N362" s="1">
        <f>IFERROR(__xludf.DUMMYFUNCTION("""COMPUTED_VALUE"""),0.0)</f>
        <v>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IFERROR(__xludf.DUMMYFUNCTION("""COMPUTED_VALUE"""),8203.18)</f>
        <v>8203.18</v>
      </c>
      <c r="D363" s="2">
        <f>IFERROR(__xludf.DUMMYFUNCTION("""COMPUTED_VALUE"""),45819.66666666667)</f>
        <v>45819.66667</v>
      </c>
      <c r="E363" s="1">
        <f>IFERROR(__xludf.DUMMYFUNCTION("""COMPUTED_VALUE"""),8203.18)</f>
        <v>8203.18</v>
      </c>
      <c r="G363" s="2">
        <f>IFERROR(__xludf.DUMMYFUNCTION("""COMPUTED_VALUE"""),45819.66666666667)</f>
        <v>45819.66667</v>
      </c>
      <c r="H363" s="1">
        <f>IFERROR(__xludf.DUMMYFUNCTION("""COMPUTED_VALUE"""),8142.53)</f>
        <v>8142.53</v>
      </c>
      <c r="J363" s="2">
        <f>IFERROR(__xludf.DUMMYFUNCTION("""COMPUTED_VALUE"""),45819.66666666667)</f>
        <v>45819.66667</v>
      </c>
      <c r="K363" s="1">
        <f>IFERROR(__xludf.DUMMYFUNCTION("""COMPUTED_VALUE"""),8165.17)</f>
        <v>8165.17</v>
      </c>
      <c r="M363" s="2">
        <f>IFERROR(__xludf.DUMMYFUNCTION("""COMPUTED_VALUE"""),45819.66666666667)</f>
        <v>45819.66667</v>
      </c>
      <c r="N363" s="1">
        <f>IFERROR(__xludf.DUMMYFUNCTION("""COMPUTED_VALUE"""),0.0)</f>
        <v>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IFERROR(__xludf.DUMMYFUNCTION("""COMPUTED_VALUE"""),8142.41)</f>
        <v>8142.41</v>
      </c>
      <c r="D364" s="2">
        <f>IFERROR(__xludf.DUMMYFUNCTION("""COMPUTED_VALUE"""),45820.66666666667)</f>
        <v>45820.66667</v>
      </c>
      <c r="E364" s="1">
        <f>IFERROR(__xludf.DUMMYFUNCTION("""COMPUTED_VALUE"""),8195.02)</f>
        <v>8195.02</v>
      </c>
      <c r="G364" s="2">
        <f>IFERROR(__xludf.DUMMYFUNCTION("""COMPUTED_VALUE"""),45820.66666666667)</f>
        <v>45820.66667</v>
      </c>
      <c r="H364" s="1">
        <f>IFERROR(__xludf.DUMMYFUNCTION("""COMPUTED_VALUE"""),8124.24)</f>
        <v>8124.24</v>
      </c>
      <c r="J364" s="2">
        <f>IFERROR(__xludf.DUMMYFUNCTION("""COMPUTED_VALUE"""),45820.66666666667)</f>
        <v>45820.66667</v>
      </c>
      <c r="K364" s="1">
        <f>IFERROR(__xludf.DUMMYFUNCTION("""COMPUTED_VALUE"""),8194.98)</f>
        <v>8194.98</v>
      </c>
      <c r="M364" s="2">
        <f>IFERROR(__xludf.DUMMYFUNCTION("""COMPUTED_VALUE"""),45820.66666666667)</f>
        <v>45820.66667</v>
      </c>
      <c r="N364" s="1">
        <f>IFERROR(__xludf.DUMMYFUNCTION("""COMPUTED_VALUE"""),0.0)</f>
        <v>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IFERROR(__xludf.DUMMYFUNCTION("""COMPUTED_VALUE"""),8141.47)</f>
        <v>8141.47</v>
      </c>
      <c r="D365" s="2">
        <f>IFERROR(__xludf.DUMMYFUNCTION("""COMPUTED_VALUE"""),45821.66666666667)</f>
        <v>45821.66667</v>
      </c>
      <c r="E365" s="1">
        <f>IFERROR(__xludf.DUMMYFUNCTION("""COMPUTED_VALUE"""),8171.91)</f>
        <v>8171.91</v>
      </c>
      <c r="G365" s="2">
        <f>IFERROR(__xludf.DUMMYFUNCTION("""COMPUTED_VALUE"""),45821.66666666667)</f>
        <v>45821.66667</v>
      </c>
      <c r="H365" s="1">
        <f>IFERROR(__xludf.DUMMYFUNCTION("""COMPUTED_VALUE"""),8077.89)</f>
        <v>8077.89</v>
      </c>
      <c r="J365" s="2">
        <f>IFERROR(__xludf.DUMMYFUNCTION("""COMPUTED_VALUE"""),45821.66666666667)</f>
        <v>45821.66667</v>
      </c>
      <c r="K365" s="1">
        <f>IFERROR(__xludf.DUMMYFUNCTION("""COMPUTED_VALUE"""),8099.88)</f>
        <v>8099.88</v>
      </c>
      <c r="M365" s="2">
        <f>IFERROR(__xludf.DUMMYFUNCTION("""COMPUTED_VALUE"""),45821.66666666667)</f>
        <v>45821.66667</v>
      </c>
      <c r="N365" s="1">
        <f>IFERROR(__xludf.DUMMYFUNCTION("""COMPUTED_VALUE"""),0.0)</f>
        <v>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IFERROR(__xludf.DUMMYFUNCTION("""COMPUTED_VALUE"""),8145.27)</f>
        <v>8145.27</v>
      </c>
      <c r="D366" s="2">
        <f>IFERROR(__xludf.DUMMYFUNCTION("""COMPUTED_VALUE"""),45824.66666666667)</f>
        <v>45824.66667</v>
      </c>
      <c r="E366" s="1">
        <f>IFERROR(__xludf.DUMMYFUNCTION("""COMPUTED_VALUE"""),8196.86)</f>
        <v>8196.86</v>
      </c>
      <c r="G366" s="2">
        <f>IFERROR(__xludf.DUMMYFUNCTION("""COMPUTED_VALUE"""),45824.66666666667)</f>
        <v>45824.66667</v>
      </c>
      <c r="H366" s="1">
        <f>IFERROR(__xludf.DUMMYFUNCTION("""COMPUTED_VALUE"""),8136.31)</f>
        <v>8136.31</v>
      </c>
      <c r="J366" s="2">
        <f>IFERROR(__xludf.DUMMYFUNCTION("""COMPUTED_VALUE"""),45824.66666666667)</f>
        <v>45824.66667</v>
      </c>
      <c r="K366" s="1">
        <f>IFERROR(__xludf.DUMMYFUNCTION("""COMPUTED_VALUE"""),8161.23)</f>
        <v>8161.23</v>
      </c>
      <c r="M366" s="2">
        <f>IFERROR(__xludf.DUMMYFUNCTION("""COMPUTED_VALUE"""),45824.66666666667)</f>
        <v>45824.66667</v>
      </c>
      <c r="N366" s="1">
        <f>IFERROR(__xludf.DUMMYFUNCTION("""COMPUTED_VALUE"""),0.0)</f>
        <v>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IFERROR(__xludf.DUMMYFUNCTION("""COMPUTED_VALUE"""),8141.76)</f>
        <v>8141.76</v>
      </c>
      <c r="D367" s="2">
        <f>IFERROR(__xludf.DUMMYFUNCTION("""COMPUTED_VALUE"""),45825.66666666667)</f>
        <v>45825.66667</v>
      </c>
      <c r="E367" s="1">
        <f>IFERROR(__xludf.DUMMYFUNCTION("""COMPUTED_VALUE"""),8159.18)</f>
        <v>8159.18</v>
      </c>
      <c r="G367" s="2">
        <f>IFERROR(__xludf.DUMMYFUNCTION("""COMPUTED_VALUE"""),45825.66666666667)</f>
        <v>45825.66667</v>
      </c>
      <c r="H367" s="1">
        <f>IFERROR(__xludf.DUMMYFUNCTION("""COMPUTED_VALUE"""),8086.7)</f>
        <v>8086.7</v>
      </c>
      <c r="J367" s="2">
        <f>IFERROR(__xludf.DUMMYFUNCTION("""COMPUTED_VALUE"""),45825.66666666667)</f>
        <v>45825.66667</v>
      </c>
      <c r="K367" s="1">
        <f>IFERROR(__xludf.DUMMYFUNCTION("""COMPUTED_VALUE"""),8095.97)</f>
        <v>8095.97</v>
      </c>
      <c r="M367" s="2">
        <f>IFERROR(__xludf.DUMMYFUNCTION("""COMPUTED_VALUE"""),45825.66666666667)</f>
        <v>45825.66667</v>
      </c>
      <c r="N367" s="1">
        <f>IFERROR(__xludf.DUMMYFUNCTION("""COMPUTED_VALUE"""),0.0)</f>
        <v>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IFERROR(__xludf.DUMMYFUNCTION("""COMPUTED_VALUE"""),8096.96)</f>
        <v>8096.96</v>
      </c>
      <c r="D368" s="2">
        <f>IFERROR(__xludf.DUMMYFUNCTION("""COMPUTED_VALUE"""),45826.66666666667)</f>
        <v>45826.66667</v>
      </c>
      <c r="E368" s="1">
        <f>IFERROR(__xludf.DUMMYFUNCTION("""COMPUTED_VALUE"""),8161.8)</f>
        <v>8161.8</v>
      </c>
      <c r="G368" s="2">
        <f>IFERROR(__xludf.DUMMYFUNCTION("""COMPUTED_VALUE"""),45826.66666666667)</f>
        <v>45826.66667</v>
      </c>
      <c r="H368" s="1">
        <f>IFERROR(__xludf.DUMMYFUNCTION("""COMPUTED_VALUE"""),8089.59)</f>
        <v>8089.59</v>
      </c>
      <c r="J368" s="2">
        <f>IFERROR(__xludf.DUMMYFUNCTION("""COMPUTED_VALUE"""),45826.66666666667)</f>
        <v>45826.66667</v>
      </c>
      <c r="K368" s="1">
        <f>IFERROR(__xludf.DUMMYFUNCTION("""COMPUTED_VALUE"""),8110.02)</f>
        <v>8110.02</v>
      </c>
      <c r="M368" s="2">
        <f>IFERROR(__xludf.DUMMYFUNCTION("""COMPUTED_VALUE"""),45826.66666666667)</f>
        <v>45826.66667</v>
      </c>
      <c r="N368" s="1">
        <f>IFERROR(__xludf.DUMMYFUNCTION("""COMPUTED_VALUE"""),0.0)</f>
        <v>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IFERROR(__xludf.DUMMYFUNCTION("""COMPUTED_VALUE"""),8145.03)</f>
        <v>8145.03</v>
      </c>
      <c r="D369" s="2">
        <f>IFERROR(__xludf.DUMMYFUNCTION("""COMPUTED_VALUE"""),45828.66666666667)</f>
        <v>45828.66667</v>
      </c>
      <c r="E369" s="1">
        <f>IFERROR(__xludf.DUMMYFUNCTION("""COMPUTED_VALUE"""),8168.71)</f>
        <v>8168.71</v>
      </c>
      <c r="G369" s="2">
        <f>IFERROR(__xludf.DUMMYFUNCTION("""COMPUTED_VALUE"""),45828.66666666667)</f>
        <v>45828.66667</v>
      </c>
      <c r="H369" s="1">
        <f>IFERROR(__xludf.DUMMYFUNCTION("""COMPUTED_VALUE"""),8115.04)</f>
        <v>8115.04</v>
      </c>
      <c r="J369" s="2">
        <f>IFERROR(__xludf.DUMMYFUNCTION("""COMPUTED_VALUE"""),45828.66666666667)</f>
        <v>45828.66667</v>
      </c>
      <c r="K369" s="1">
        <f>IFERROR(__xludf.DUMMYFUNCTION("""COMPUTED_VALUE"""),8129.97)</f>
        <v>8129.97</v>
      </c>
      <c r="M369" s="2">
        <f>IFERROR(__xludf.DUMMYFUNCTION("""COMPUTED_VALUE"""),45828.66666666667)</f>
        <v>45828.66667</v>
      </c>
      <c r="N369" s="1">
        <f>IFERROR(__xludf.DUMMYFUNCTION("""COMPUTED_VALUE"""),0.0)</f>
        <v>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IFERROR(__xludf.DUMMYFUNCTION("""COMPUTED_VALUE"""),8137.28)</f>
        <v>8137.28</v>
      </c>
      <c r="D370" s="2">
        <f>IFERROR(__xludf.DUMMYFUNCTION("""COMPUTED_VALUE"""),45831.66666666667)</f>
        <v>45831.66667</v>
      </c>
      <c r="E370" s="1">
        <f>IFERROR(__xludf.DUMMYFUNCTION("""COMPUTED_VALUE"""),8210.95)</f>
        <v>8210.95</v>
      </c>
      <c r="G370" s="2">
        <f>IFERROR(__xludf.DUMMYFUNCTION("""COMPUTED_VALUE"""),45831.66666666667)</f>
        <v>45831.66667</v>
      </c>
      <c r="H370" s="1">
        <f>IFERROR(__xludf.DUMMYFUNCTION("""COMPUTED_VALUE"""),8101.64)</f>
        <v>8101.64</v>
      </c>
      <c r="J370" s="2">
        <f>IFERROR(__xludf.DUMMYFUNCTION("""COMPUTED_VALUE"""),45831.66666666667)</f>
        <v>45831.66667</v>
      </c>
      <c r="K370" s="1">
        <f>IFERROR(__xludf.DUMMYFUNCTION("""COMPUTED_VALUE"""),8205.86)</f>
        <v>8205.86</v>
      </c>
      <c r="M370" s="2">
        <f>IFERROR(__xludf.DUMMYFUNCTION("""COMPUTED_VALUE"""),45831.66666666667)</f>
        <v>45831.66667</v>
      </c>
      <c r="N370" s="1">
        <f>IFERROR(__xludf.DUMMYFUNCTION("""COMPUTED_VALUE"""),0.0)</f>
        <v>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IFERROR(__xludf.DUMMYFUNCTION("""COMPUTED_VALUE"""),8226.26)</f>
        <v>8226.26</v>
      </c>
      <c r="D371" s="2">
        <f>IFERROR(__xludf.DUMMYFUNCTION("""COMPUTED_VALUE"""),45832.66666666667)</f>
        <v>45832.66667</v>
      </c>
      <c r="E371" s="1">
        <f>IFERROR(__xludf.DUMMYFUNCTION("""COMPUTED_VALUE"""),8259.82)</f>
        <v>8259.82</v>
      </c>
      <c r="G371" s="2">
        <f>IFERROR(__xludf.DUMMYFUNCTION("""COMPUTED_VALUE"""),45832.66666666667)</f>
        <v>45832.66667</v>
      </c>
      <c r="H371" s="1">
        <f>IFERROR(__xludf.DUMMYFUNCTION("""COMPUTED_VALUE"""),8209.91)</f>
        <v>8209.91</v>
      </c>
      <c r="J371" s="2">
        <f>IFERROR(__xludf.DUMMYFUNCTION("""COMPUTED_VALUE"""),45832.66666666667)</f>
        <v>45832.66667</v>
      </c>
      <c r="K371" s="1">
        <f>IFERROR(__xludf.DUMMYFUNCTION("""COMPUTED_VALUE"""),8241.44)</f>
        <v>8241.44</v>
      </c>
      <c r="M371" s="2">
        <f>IFERROR(__xludf.DUMMYFUNCTION("""COMPUTED_VALUE"""),45832.66666666667)</f>
        <v>45832.66667</v>
      </c>
      <c r="N371" s="1">
        <f>IFERROR(__xludf.DUMMYFUNCTION("""COMPUTED_VALUE"""),0.0)</f>
        <v>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IFERROR(__xludf.DUMMYFUNCTION("""COMPUTED_VALUE"""),8225.24)</f>
        <v>8225.24</v>
      </c>
      <c r="D372" s="2">
        <f>IFERROR(__xludf.DUMMYFUNCTION("""COMPUTED_VALUE"""),45833.66666666667)</f>
        <v>45833.66667</v>
      </c>
      <c r="E372" s="1">
        <f>IFERROR(__xludf.DUMMYFUNCTION("""COMPUTED_VALUE"""),8225.24)</f>
        <v>8225.24</v>
      </c>
      <c r="G372" s="2">
        <f>IFERROR(__xludf.DUMMYFUNCTION("""COMPUTED_VALUE"""),45833.66666666667)</f>
        <v>45833.66667</v>
      </c>
      <c r="H372" s="1">
        <f>IFERROR(__xludf.DUMMYFUNCTION("""COMPUTED_VALUE"""),8158.2)</f>
        <v>8158.2</v>
      </c>
      <c r="J372" s="2">
        <f>IFERROR(__xludf.DUMMYFUNCTION("""COMPUTED_VALUE"""),45833.66666666667)</f>
        <v>45833.66667</v>
      </c>
      <c r="K372" s="1">
        <f>IFERROR(__xludf.DUMMYFUNCTION("""COMPUTED_VALUE"""),8161.2)</f>
        <v>8161.2</v>
      </c>
      <c r="M372" s="2">
        <f>IFERROR(__xludf.DUMMYFUNCTION("""COMPUTED_VALUE"""),45833.66666666667)</f>
        <v>45833.66667</v>
      </c>
      <c r="N372" s="1">
        <f>IFERROR(__xludf.DUMMYFUNCTION("""COMPUTED_VALUE"""),0.0)</f>
        <v>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IFERROR(__xludf.DUMMYFUNCTION("""COMPUTED_VALUE"""),8185.11)</f>
        <v>8185.11</v>
      </c>
      <c r="D373" s="2">
        <f>IFERROR(__xludf.DUMMYFUNCTION("""COMPUTED_VALUE"""),45834.66666666667)</f>
        <v>45834.66667</v>
      </c>
      <c r="E373" s="1">
        <f>IFERROR(__xludf.DUMMYFUNCTION("""COMPUTED_VALUE"""),8237.49)</f>
        <v>8237.49</v>
      </c>
      <c r="G373" s="2">
        <f>IFERROR(__xludf.DUMMYFUNCTION("""COMPUTED_VALUE"""),45834.66666666667)</f>
        <v>45834.66667</v>
      </c>
      <c r="H373" s="1">
        <f>IFERROR(__xludf.DUMMYFUNCTION("""COMPUTED_VALUE"""),8177.89)</f>
        <v>8177.89</v>
      </c>
      <c r="J373" s="2">
        <f>IFERROR(__xludf.DUMMYFUNCTION("""COMPUTED_VALUE"""),45834.66666666667)</f>
        <v>45834.66667</v>
      </c>
      <c r="K373" s="1">
        <f>IFERROR(__xludf.DUMMYFUNCTION("""COMPUTED_VALUE"""),8230.56)</f>
        <v>8230.56</v>
      </c>
      <c r="M373" s="2">
        <f>IFERROR(__xludf.DUMMYFUNCTION("""COMPUTED_VALUE"""),45834.66666666667)</f>
        <v>45834.66667</v>
      </c>
      <c r="N373" s="1">
        <f>IFERROR(__xludf.DUMMYFUNCTION("""COMPUTED_VALUE"""),0.0)</f>
        <v>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IFERROR(__xludf.DUMMYFUNCTION("""COMPUTED_VALUE"""),8238.65)</f>
        <v>8238.65</v>
      </c>
      <c r="D374" s="2">
        <f>IFERROR(__xludf.DUMMYFUNCTION("""COMPUTED_VALUE"""),45835.66666666667)</f>
        <v>45835.66667</v>
      </c>
      <c r="E374" s="1">
        <f>IFERROR(__xludf.DUMMYFUNCTION("""COMPUTED_VALUE"""),8295.01)</f>
        <v>8295.01</v>
      </c>
      <c r="G374" s="2">
        <f>IFERROR(__xludf.DUMMYFUNCTION("""COMPUTED_VALUE"""),45835.66666666667)</f>
        <v>45835.66667</v>
      </c>
      <c r="H374" s="1">
        <f>IFERROR(__xludf.DUMMYFUNCTION("""COMPUTED_VALUE"""),8215.97)</f>
        <v>8215.97</v>
      </c>
      <c r="J374" s="2">
        <f>IFERROR(__xludf.DUMMYFUNCTION("""COMPUTED_VALUE"""),45835.66666666667)</f>
        <v>45835.66667</v>
      </c>
      <c r="K374" s="1">
        <f>IFERROR(__xludf.DUMMYFUNCTION("""COMPUTED_VALUE"""),8254.77)</f>
        <v>8254.77</v>
      </c>
      <c r="M374" s="2">
        <f>IFERROR(__xludf.DUMMYFUNCTION("""COMPUTED_VALUE"""),45835.66666666667)</f>
        <v>45835.66667</v>
      </c>
      <c r="N374" s="1">
        <f>IFERROR(__xludf.DUMMYFUNCTION("""COMPUTED_VALUE"""),0.0)</f>
        <v>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IFERROR(__xludf.DUMMYFUNCTION("""COMPUTED_VALUE"""),8250.04)</f>
        <v>8250.04</v>
      </c>
      <c r="D375" s="2">
        <f>IFERROR(__xludf.DUMMYFUNCTION("""COMPUTED_VALUE"""),45838.66666666667)</f>
        <v>45838.66667</v>
      </c>
      <c r="E375" s="1">
        <f>IFERROR(__xludf.DUMMYFUNCTION("""COMPUTED_VALUE"""),8308.46)</f>
        <v>8308.46</v>
      </c>
      <c r="G375" s="2">
        <f>IFERROR(__xludf.DUMMYFUNCTION("""COMPUTED_VALUE"""),45838.66666666667)</f>
        <v>45838.66667</v>
      </c>
      <c r="H375" s="1">
        <f>IFERROR(__xludf.DUMMYFUNCTION("""COMPUTED_VALUE"""),8232.1)</f>
        <v>8232.1</v>
      </c>
      <c r="J375" s="2">
        <f>IFERROR(__xludf.DUMMYFUNCTION("""COMPUTED_VALUE"""),45838.66666666667)</f>
        <v>45838.66667</v>
      </c>
      <c r="K375" s="1">
        <f>IFERROR(__xludf.DUMMYFUNCTION("""COMPUTED_VALUE"""),8303.02)</f>
        <v>8303.02</v>
      </c>
      <c r="M375" s="2">
        <f>IFERROR(__xludf.DUMMYFUNCTION("""COMPUTED_VALUE"""),45838.66666666667)</f>
        <v>45838.66667</v>
      </c>
      <c r="N375" s="1">
        <f>IFERROR(__xludf.DUMMYFUNCTION("""COMPUTED_VALUE"""),0.0)</f>
        <v>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IFERROR(__xludf.DUMMYFUNCTION("""COMPUTED_VALUE"""),8289.1)</f>
        <v>8289.1</v>
      </c>
      <c r="D376" s="2">
        <f>IFERROR(__xludf.DUMMYFUNCTION("""COMPUTED_VALUE"""),45839.66666666667)</f>
        <v>45839.66667</v>
      </c>
      <c r="E376" s="1">
        <f>IFERROR(__xludf.DUMMYFUNCTION("""COMPUTED_VALUE"""),8420.31)</f>
        <v>8420.31</v>
      </c>
      <c r="G376" s="2">
        <f>IFERROR(__xludf.DUMMYFUNCTION("""COMPUTED_VALUE"""),45839.66666666667)</f>
        <v>45839.66667</v>
      </c>
      <c r="H376" s="1">
        <f>IFERROR(__xludf.DUMMYFUNCTION("""COMPUTED_VALUE"""),8287.92)</f>
        <v>8287.92</v>
      </c>
      <c r="J376" s="2">
        <f>IFERROR(__xludf.DUMMYFUNCTION("""COMPUTED_VALUE"""),45839.66666666667)</f>
        <v>45839.66667</v>
      </c>
      <c r="K376" s="1">
        <f>IFERROR(__xludf.DUMMYFUNCTION("""COMPUTED_VALUE"""),8388.51)</f>
        <v>8388.51</v>
      </c>
      <c r="M376" s="2">
        <f>IFERROR(__xludf.DUMMYFUNCTION("""COMPUTED_VALUE"""),45839.66666666667)</f>
        <v>45839.66667</v>
      </c>
      <c r="N376" s="1">
        <f>IFERROR(__xludf.DUMMYFUNCTION("""COMPUTED_VALUE"""),0.0)</f>
        <v>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IFERROR(__xludf.DUMMYFUNCTION("""COMPUTED_VALUE"""),8398.09)</f>
        <v>8398.09</v>
      </c>
      <c r="D377" s="2">
        <f>IFERROR(__xludf.DUMMYFUNCTION("""COMPUTED_VALUE"""),45840.66666666667)</f>
        <v>45840.66667</v>
      </c>
      <c r="E377" s="1">
        <f>IFERROR(__xludf.DUMMYFUNCTION("""COMPUTED_VALUE"""),8429.72)</f>
        <v>8429.72</v>
      </c>
      <c r="G377" s="2">
        <f>IFERROR(__xludf.DUMMYFUNCTION("""COMPUTED_VALUE"""),45840.66666666667)</f>
        <v>45840.66667</v>
      </c>
      <c r="H377" s="1">
        <f>IFERROR(__xludf.DUMMYFUNCTION("""COMPUTED_VALUE"""),8360.45)</f>
        <v>8360.45</v>
      </c>
      <c r="J377" s="2">
        <f>IFERROR(__xludf.DUMMYFUNCTION("""COMPUTED_VALUE"""),45840.66666666667)</f>
        <v>45840.66667</v>
      </c>
      <c r="K377" s="1">
        <f>IFERROR(__xludf.DUMMYFUNCTION("""COMPUTED_VALUE"""),8425.45)</f>
        <v>8425.45</v>
      </c>
      <c r="M377" s="2">
        <f>IFERROR(__xludf.DUMMYFUNCTION("""COMPUTED_VALUE"""),45840.66666666667)</f>
        <v>45840.66667</v>
      </c>
      <c r="N377" s="1">
        <f>IFERROR(__xludf.DUMMYFUNCTION("""COMPUTED_VALUE"""),0.0)</f>
        <v>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IFERROR(__xludf.DUMMYFUNCTION("""COMPUTED_VALUE"""),8434.61)</f>
        <v>8434.61</v>
      </c>
      <c r="D378" s="2">
        <f>IFERROR(__xludf.DUMMYFUNCTION("""COMPUTED_VALUE"""),45841.54166666667)</f>
        <v>45841.54167</v>
      </c>
      <c r="E378" s="1">
        <f>IFERROR(__xludf.DUMMYFUNCTION("""COMPUTED_VALUE"""),8474.21)</f>
        <v>8474.21</v>
      </c>
      <c r="G378" s="2">
        <f>IFERROR(__xludf.DUMMYFUNCTION("""COMPUTED_VALUE"""),45841.54166666667)</f>
        <v>45841.54167</v>
      </c>
      <c r="H378" s="1">
        <f>IFERROR(__xludf.DUMMYFUNCTION("""COMPUTED_VALUE"""),8427.12)</f>
        <v>8427.12</v>
      </c>
      <c r="J378" s="2">
        <f>IFERROR(__xludf.DUMMYFUNCTION("""COMPUTED_VALUE"""),45841.54166666667)</f>
        <v>45841.54167</v>
      </c>
      <c r="K378" s="1">
        <f>IFERROR(__xludf.DUMMYFUNCTION("""COMPUTED_VALUE"""),8461.22)</f>
        <v>8461.22</v>
      </c>
      <c r="M378" s="2">
        <f>IFERROR(__xludf.DUMMYFUNCTION("""COMPUTED_VALUE"""),45841.54166666667)</f>
        <v>45841.54167</v>
      </c>
      <c r="N378" s="1">
        <f>IFERROR(__xludf.DUMMYFUNCTION("""COMPUTED_VALUE"""),0.0)</f>
        <v>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IFERROR(__xludf.DUMMYFUNCTION("""COMPUTED_VALUE"""),8441.34)</f>
        <v>8441.34</v>
      </c>
      <c r="D379" s="2">
        <f>IFERROR(__xludf.DUMMYFUNCTION("""COMPUTED_VALUE"""),45845.66666666667)</f>
        <v>45845.66667</v>
      </c>
      <c r="E379" s="1">
        <f>IFERROR(__xludf.DUMMYFUNCTION("""COMPUTED_VALUE"""),8459.38)</f>
        <v>8459.38</v>
      </c>
      <c r="G379" s="2">
        <f>IFERROR(__xludf.DUMMYFUNCTION("""COMPUTED_VALUE"""),45845.66666666667)</f>
        <v>45845.66667</v>
      </c>
      <c r="H379" s="1">
        <f>IFERROR(__xludf.DUMMYFUNCTION("""COMPUTED_VALUE"""),8349.46)</f>
        <v>8349.46</v>
      </c>
      <c r="J379" s="2">
        <f>IFERROR(__xludf.DUMMYFUNCTION("""COMPUTED_VALUE"""),45845.66666666667)</f>
        <v>45845.66667</v>
      </c>
      <c r="K379" s="1">
        <f>IFERROR(__xludf.DUMMYFUNCTION("""COMPUTED_VALUE"""),8388.59)</f>
        <v>8388.59</v>
      </c>
      <c r="M379" s="2">
        <f>IFERROR(__xludf.DUMMYFUNCTION("""COMPUTED_VALUE"""),45845.66666666667)</f>
        <v>45845.66667</v>
      </c>
      <c r="N379" s="1">
        <f>IFERROR(__xludf.DUMMYFUNCTION("""COMPUTED_VALUE"""),0.0)</f>
        <v>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IFERROR(__xludf.DUMMYFUNCTION("""COMPUTED_VALUE"""),8383.43)</f>
        <v>8383.43</v>
      </c>
      <c r="D380" s="2">
        <f>IFERROR(__xludf.DUMMYFUNCTION("""COMPUTED_VALUE"""),45846.66666666667)</f>
        <v>45846.66667</v>
      </c>
      <c r="E380" s="1">
        <f>IFERROR(__xludf.DUMMYFUNCTION("""COMPUTED_VALUE"""),8418.58)</f>
        <v>8418.58</v>
      </c>
      <c r="G380" s="2">
        <f>IFERROR(__xludf.DUMMYFUNCTION("""COMPUTED_VALUE"""),45846.66666666667)</f>
        <v>45846.66667</v>
      </c>
      <c r="H380" s="1">
        <f>IFERROR(__xludf.DUMMYFUNCTION("""COMPUTED_VALUE"""),8376.45)</f>
        <v>8376.45</v>
      </c>
      <c r="J380" s="2">
        <f>IFERROR(__xludf.DUMMYFUNCTION("""COMPUTED_VALUE"""),45846.66666666667)</f>
        <v>45846.66667</v>
      </c>
      <c r="K380" s="1">
        <f>IFERROR(__xludf.DUMMYFUNCTION("""COMPUTED_VALUE"""),8394.2)</f>
        <v>8394.2</v>
      </c>
      <c r="M380" s="2">
        <f>IFERROR(__xludf.DUMMYFUNCTION("""COMPUTED_VALUE"""),45846.66666666667)</f>
        <v>45846.66667</v>
      </c>
      <c r="N380" s="1">
        <f>IFERROR(__xludf.DUMMYFUNCTION("""COMPUTED_VALUE"""),0.0)</f>
        <v>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IFERROR(__xludf.DUMMYFUNCTION("""COMPUTED_VALUE"""),8419.06)</f>
        <v>8419.06</v>
      </c>
      <c r="D381" s="2">
        <f>IFERROR(__xludf.DUMMYFUNCTION("""COMPUTED_VALUE"""),45847.66666666667)</f>
        <v>45847.66667</v>
      </c>
      <c r="E381" s="1">
        <f>IFERROR(__xludf.DUMMYFUNCTION("""COMPUTED_VALUE"""),8419.08)</f>
        <v>8419.08</v>
      </c>
      <c r="G381" s="2">
        <f>IFERROR(__xludf.DUMMYFUNCTION("""COMPUTED_VALUE"""),45847.66666666667)</f>
        <v>45847.66667</v>
      </c>
      <c r="H381" s="1">
        <f>IFERROR(__xludf.DUMMYFUNCTION("""COMPUTED_VALUE"""),8377.1)</f>
        <v>8377.1</v>
      </c>
      <c r="J381" s="2">
        <f>IFERROR(__xludf.DUMMYFUNCTION("""COMPUTED_VALUE"""),45847.66666666667)</f>
        <v>45847.66667</v>
      </c>
      <c r="K381" s="1">
        <f>IFERROR(__xludf.DUMMYFUNCTION("""COMPUTED_VALUE"""),8413.46)</f>
        <v>8413.46</v>
      </c>
      <c r="M381" s="2">
        <f>IFERROR(__xludf.DUMMYFUNCTION("""COMPUTED_VALUE"""),45847.66666666667)</f>
        <v>45847.66667</v>
      </c>
      <c r="N381" s="1">
        <f>IFERROR(__xludf.DUMMYFUNCTION("""COMPUTED_VALUE"""),0.0)</f>
        <v>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IFERROR(__xludf.DUMMYFUNCTION("""COMPUTED_VALUE"""),8414.81)</f>
        <v>8414.81</v>
      </c>
      <c r="D382" s="2">
        <f>IFERROR(__xludf.DUMMYFUNCTION("""COMPUTED_VALUE"""),45848.66666666667)</f>
        <v>45848.66667</v>
      </c>
      <c r="E382" s="1">
        <f>IFERROR(__xludf.DUMMYFUNCTION("""COMPUTED_VALUE"""),8500.18)</f>
        <v>8500.18</v>
      </c>
      <c r="G382" s="2">
        <f>IFERROR(__xludf.DUMMYFUNCTION("""COMPUTED_VALUE"""),45848.66666666667)</f>
        <v>45848.66667</v>
      </c>
      <c r="H382" s="1">
        <f>IFERROR(__xludf.DUMMYFUNCTION("""COMPUTED_VALUE"""),8405.66)</f>
        <v>8405.66</v>
      </c>
      <c r="J382" s="2">
        <f>IFERROR(__xludf.DUMMYFUNCTION("""COMPUTED_VALUE"""),45848.66666666667)</f>
        <v>45848.66667</v>
      </c>
      <c r="K382" s="1">
        <f>IFERROR(__xludf.DUMMYFUNCTION("""COMPUTED_VALUE"""),8477.6)</f>
        <v>8477.6</v>
      </c>
      <c r="M382" s="2">
        <f>IFERROR(__xludf.DUMMYFUNCTION("""COMPUTED_VALUE"""),45848.66666666667)</f>
        <v>45848.66667</v>
      </c>
      <c r="N382" s="1">
        <f>IFERROR(__xludf.DUMMYFUNCTION("""COMPUTED_VALUE"""),0.0)</f>
        <v>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IFERROR(__xludf.DUMMYFUNCTION("""COMPUTED_VALUE"""),8425.9)</f>
        <v>8425.9</v>
      </c>
      <c r="D383" s="2">
        <f>IFERROR(__xludf.DUMMYFUNCTION("""COMPUTED_VALUE"""),45849.66666666667)</f>
        <v>45849.66667</v>
      </c>
      <c r="E383" s="1">
        <f>IFERROR(__xludf.DUMMYFUNCTION("""COMPUTED_VALUE"""),8456.71)</f>
        <v>8456.71</v>
      </c>
      <c r="G383" s="2">
        <f>IFERROR(__xludf.DUMMYFUNCTION("""COMPUTED_VALUE"""),45849.66666666667)</f>
        <v>45849.66667</v>
      </c>
      <c r="H383" s="1">
        <f>IFERROR(__xludf.DUMMYFUNCTION("""COMPUTED_VALUE"""),8402.22)</f>
        <v>8402.22</v>
      </c>
      <c r="J383" s="2">
        <f>IFERROR(__xludf.DUMMYFUNCTION("""COMPUTED_VALUE"""),45849.66666666667)</f>
        <v>45849.66667</v>
      </c>
      <c r="K383" s="1">
        <f>IFERROR(__xludf.DUMMYFUNCTION("""COMPUTED_VALUE"""),8433.83)</f>
        <v>8433.83</v>
      </c>
      <c r="M383" s="2">
        <f>IFERROR(__xludf.DUMMYFUNCTION("""COMPUTED_VALUE"""),45849.66666666667)</f>
        <v>45849.66667</v>
      </c>
      <c r="N383" s="1">
        <f>IFERROR(__xludf.DUMMYFUNCTION("""COMPUTED_VALUE"""),0.0)</f>
        <v>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IFERROR(__xludf.DUMMYFUNCTION("""COMPUTED_VALUE"""),8420.2)</f>
        <v>8420.2</v>
      </c>
      <c r="D384" s="2">
        <f>IFERROR(__xludf.DUMMYFUNCTION("""COMPUTED_VALUE"""),45852.66666666667)</f>
        <v>45852.66667</v>
      </c>
      <c r="E384" s="1">
        <f>IFERROR(__xludf.DUMMYFUNCTION("""COMPUTED_VALUE"""),8459.04)</f>
        <v>8459.04</v>
      </c>
      <c r="G384" s="2">
        <f>IFERROR(__xludf.DUMMYFUNCTION("""COMPUTED_VALUE"""),45852.66666666667)</f>
        <v>45852.66667</v>
      </c>
      <c r="H384" s="1">
        <f>IFERROR(__xludf.DUMMYFUNCTION("""COMPUTED_VALUE"""),8405.62)</f>
        <v>8405.62</v>
      </c>
      <c r="J384" s="2">
        <f>IFERROR(__xludf.DUMMYFUNCTION("""COMPUTED_VALUE"""),45852.66666666667)</f>
        <v>45852.66667</v>
      </c>
      <c r="K384" s="1">
        <f>IFERROR(__xludf.DUMMYFUNCTION("""COMPUTED_VALUE"""),8456.75)</f>
        <v>8456.75</v>
      </c>
      <c r="M384" s="2">
        <f>IFERROR(__xludf.DUMMYFUNCTION("""COMPUTED_VALUE"""),45852.66666666667)</f>
        <v>45852.66667</v>
      </c>
      <c r="N384" s="1">
        <f>IFERROR(__xludf.DUMMYFUNCTION("""COMPUTED_VALUE"""),0.0)</f>
        <v>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IFERROR(__xludf.DUMMYFUNCTION("""COMPUTED_VALUE"""),8448.63)</f>
        <v>8448.63</v>
      </c>
      <c r="D385" s="2">
        <f>IFERROR(__xludf.DUMMYFUNCTION("""COMPUTED_VALUE"""),45853.66666666667)</f>
        <v>45853.66667</v>
      </c>
      <c r="E385" s="1">
        <f>IFERROR(__xludf.DUMMYFUNCTION("""COMPUTED_VALUE"""),8458.83)</f>
        <v>8458.83</v>
      </c>
      <c r="G385" s="2">
        <f>IFERROR(__xludf.DUMMYFUNCTION("""COMPUTED_VALUE"""),45853.66666666667)</f>
        <v>45853.66667</v>
      </c>
      <c r="H385" s="1">
        <f>IFERROR(__xludf.DUMMYFUNCTION("""COMPUTED_VALUE"""),8330.5)</f>
        <v>8330.5</v>
      </c>
      <c r="J385" s="2">
        <f>IFERROR(__xludf.DUMMYFUNCTION("""COMPUTED_VALUE"""),45853.66666666667)</f>
        <v>45853.66667</v>
      </c>
      <c r="K385" s="1">
        <f>IFERROR(__xludf.DUMMYFUNCTION("""COMPUTED_VALUE"""),8331.91)</f>
        <v>8331.91</v>
      </c>
      <c r="M385" s="2">
        <f>IFERROR(__xludf.DUMMYFUNCTION("""COMPUTED_VALUE"""),45853.66666666667)</f>
        <v>45853.66667</v>
      </c>
      <c r="N385" s="1">
        <f>IFERROR(__xludf.DUMMYFUNCTION("""COMPUTED_VALUE"""),0.0)</f>
        <v>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IFERROR(__xludf.DUMMYFUNCTION("""COMPUTED_VALUE"""),8353.72)</f>
        <v>8353.72</v>
      </c>
      <c r="D386" s="2">
        <f>IFERROR(__xludf.DUMMYFUNCTION("""COMPUTED_VALUE"""),45854.66666666667)</f>
        <v>45854.66667</v>
      </c>
      <c r="E386" s="1">
        <f>IFERROR(__xludf.DUMMYFUNCTION("""COMPUTED_VALUE"""),8375.66)</f>
        <v>8375.66</v>
      </c>
      <c r="G386" s="2">
        <f>IFERROR(__xludf.DUMMYFUNCTION("""COMPUTED_VALUE"""),45854.66666666667)</f>
        <v>45854.66667</v>
      </c>
      <c r="H386" s="1">
        <f>IFERROR(__xludf.DUMMYFUNCTION("""COMPUTED_VALUE"""),8278.33)</f>
        <v>8278.33</v>
      </c>
      <c r="J386" s="2">
        <f>IFERROR(__xludf.DUMMYFUNCTION("""COMPUTED_VALUE"""),45854.66666666667)</f>
        <v>45854.66667</v>
      </c>
      <c r="K386" s="1">
        <f>IFERROR(__xludf.DUMMYFUNCTION("""COMPUTED_VALUE"""),8366.12)</f>
        <v>8366.12</v>
      </c>
      <c r="M386" s="2">
        <f>IFERROR(__xludf.DUMMYFUNCTION("""COMPUTED_VALUE"""),45854.66666666667)</f>
        <v>45854.66667</v>
      </c>
      <c r="N386" s="1">
        <f>IFERROR(__xludf.DUMMYFUNCTION("""COMPUTED_VALUE"""),0.0)</f>
        <v>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IFERROR(__xludf.DUMMYFUNCTION("""COMPUTED_VALUE"""),8354.84)</f>
        <v>8354.84</v>
      </c>
      <c r="D387" s="2">
        <f>IFERROR(__xludf.DUMMYFUNCTION("""COMPUTED_VALUE"""),45855.66666666667)</f>
        <v>45855.66667</v>
      </c>
      <c r="E387" s="1">
        <f>IFERROR(__xludf.DUMMYFUNCTION("""COMPUTED_VALUE"""),8447.68)</f>
        <v>8447.68</v>
      </c>
      <c r="G387" s="2">
        <f>IFERROR(__xludf.DUMMYFUNCTION("""COMPUTED_VALUE"""),45855.66666666667)</f>
        <v>45855.66667</v>
      </c>
      <c r="H387" s="1">
        <f>IFERROR(__xludf.DUMMYFUNCTION("""COMPUTED_VALUE"""),8354.84)</f>
        <v>8354.84</v>
      </c>
      <c r="J387" s="2">
        <f>IFERROR(__xludf.DUMMYFUNCTION("""COMPUTED_VALUE"""),45855.66666666667)</f>
        <v>45855.66667</v>
      </c>
      <c r="K387" s="1">
        <f>IFERROR(__xludf.DUMMYFUNCTION("""COMPUTED_VALUE"""),8438.78)</f>
        <v>8438.78</v>
      </c>
      <c r="M387" s="2">
        <f>IFERROR(__xludf.DUMMYFUNCTION("""COMPUTED_VALUE"""),45855.66666666667)</f>
        <v>45855.66667</v>
      </c>
      <c r="N387" s="1">
        <f>IFERROR(__xludf.DUMMYFUNCTION("""COMPUTED_VALUE"""),0.0)</f>
        <v>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IFERROR(__xludf.DUMMYFUNCTION("""COMPUTED_VALUE"""),8470.24)</f>
        <v>8470.24</v>
      </c>
      <c r="D388" s="2">
        <f>IFERROR(__xludf.DUMMYFUNCTION("""COMPUTED_VALUE"""),45856.66666666667)</f>
        <v>45856.66667</v>
      </c>
      <c r="E388" s="1">
        <f>IFERROR(__xludf.DUMMYFUNCTION("""COMPUTED_VALUE"""),8490.86)</f>
        <v>8490.86</v>
      </c>
      <c r="G388" s="2">
        <f>IFERROR(__xludf.DUMMYFUNCTION("""COMPUTED_VALUE"""),45856.66666666667)</f>
        <v>45856.66667</v>
      </c>
      <c r="H388" s="1">
        <f>IFERROR(__xludf.DUMMYFUNCTION("""COMPUTED_VALUE"""),8447.51)</f>
        <v>8447.51</v>
      </c>
      <c r="J388" s="2">
        <f>IFERROR(__xludf.DUMMYFUNCTION("""COMPUTED_VALUE"""),45856.66666666667)</f>
        <v>45856.66667</v>
      </c>
      <c r="K388" s="1">
        <f>IFERROR(__xludf.DUMMYFUNCTION("""COMPUTED_VALUE"""),8472.21)</f>
        <v>8472.21</v>
      </c>
      <c r="M388" s="2">
        <f>IFERROR(__xludf.DUMMYFUNCTION("""COMPUTED_VALUE"""),45856.66666666667)</f>
        <v>45856.66667</v>
      </c>
      <c r="N388" s="1">
        <f>IFERROR(__xludf.DUMMYFUNCTION("""COMPUTED_VALUE"""),0.0)</f>
        <v>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IFERROR(__xludf.DUMMYFUNCTION("""COMPUTED_VALUE"""),8485.85)</f>
        <v>8485.85</v>
      </c>
      <c r="D389" s="2">
        <f>IFERROR(__xludf.DUMMYFUNCTION("""COMPUTED_VALUE"""),45859.66666666667)</f>
        <v>45859.66667</v>
      </c>
      <c r="E389" s="1">
        <f>IFERROR(__xludf.DUMMYFUNCTION("""COMPUTED_VALUE"""),8511.42)</f>
        <v>8511.42</v>
      </c>
      <c r="G389" s="2">
        <f>IFERROR(__xludf.DUMMYFUNCTION("""COMPUTED_VALUE"""),45859.66666666667)</f>
        <v>45859.66667</v>
      </c>
      <c r="H389" s="1">
        <f>IFERROR(__xludf.DUMMYFUNCTION("""COMPUTED_VALUE"""),8441.95)</f>
        <v>8441.95</v>
      </c>
      <c r="J389" s="2">
        <f>IFERROR(__xludf.DUMMYFUNCTION("""COMPUTED_VALUE"""),45859.66666666667)</f>
        <v>45859.66667</v>
      </c>
      <c r="K389" s="1">
        <f>IFERROR(__xludf.DUMMYFUNCTION("""COMPUTED_VALUE"""),8444.04)</f>
        <v>8444.04</v>
      </c>
      <c r="M389" s="2">
        <f>IFERROR(__xludf.DUMMYFUNCTION("""COMPUTED_VALUE"""),45859.66666666667)</f>
        <v>45859.66667</v>
      </c>
      <c r="N389" s="1">
        <f>IFERROR(__xludf.DUMMYFUNCTION("""COMPUTED_VALUE"""),0.0)</f>
        <v>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IFERROR(__xludf.DUMMYFUNCTION("""COMPUTED_VALUE"""),8458.74)</f>
        <v>8458.74</v>
      </c>
      <c r="D390" s="2">
        <f>IFERROR(__xludf.DUMMYFUNCTION("""COMPUTED_VALUE"""),45860.66666666667)</f>
        <v>45860.66667</v>
      </c>
      <c r="E390" s="1">
        <f>IFERROR(__xludf.DUMMYFUNCTION("""COMPUTED_VALUE"""),8561.73)</f>
        <v>8561.73</v>
      </c>
      <c r="G390" s="2">
        <f>IFERROR(__xludf.DUMMYFUNCTION("""COMPUTED_VALUE"""),45860.66666666667)</f>
        <v>45860.66667</v>
      </c>
      <c r="H390" s="1">
        <f>IFERROR(__xludf.DUMMYFUNCTION("""COMPUTED_VALUE"""),8457.82)</f>
        <v>8457.82</v>
      </c>
      <c r="J390" s="2">
        <f>IFERROR(__xludf.DUMMYFUNCTION("""COMPUTED_VALUE"""),45860.66666666667)</f>
        <v>45860.66667</v>
      </c>
      <c r="K390" s="1">
        <f>IFERROR(__xludf.DUMMYFUNCTION("""COMPUTED_VALUE"""),8555.46)</f>
        <v>8555.46</v>
      </c>
      <c r="M390" s="2">
        <f>IFERROR(__xludf.DUMMYFUNCTION("""COMPUTED_VALUE"""),45860.66666666667)</f>
        <v>45860.66667</v>
      </c>
      <c r="N390" s="1">
        <f>IFERROR(__xludf.DUMMYFUNCTION("""COMPUTED_VALUE"""),0.0)</f>
        <v>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IFERROR(__xludf.DUMMYFUNCTION("""COMPUTED_VALUE"""),8586.66)</f>
        <v>8586.66</v>
      </c>
      <c r="D391" s="2">
        <f>IFERROR(__xludf.DUMMYFUNCTION("""COMPUTED_VALUE"""),45861.66666666667)</f>
        <v>45861.66667</v>
      </c>
      <c r="E391" s="1">
        <f>IFERROR(__xludf.DUMMYFUNCTION("""COMPUTED_VALUE"""),8613.05)</f>
        <v>8613.05</v>
      </c>
      <c r="G391" s="2">
        <f>IFERROR(__xludf.DUMMYFUNCTION("""COMPUTED_VALUE"""),45861.66666666667)</f>
        <v>45861.66667</v>
      </c>
      <c r="H391" s="1">
        <f>IFERROR(__xludf.DUMMYFUNCTION("""COMPUTED_VALUE"""),8569.96)</f>
        <v>8569.96</v>
      </c>
      <c r="J391" s="2">
        <f>IFERROR(__xludf.DUMMYFUNCTION("""COMPUTED_VALUE"""),45861.66666666667)</f>
        <v>45861.66667</v>
      </c>
      <c r="K391" s="1">
        <f>IFERROR(__xludf.DUMMYFUNCTION("""COMPUTED_VALUE"""),8608.17)</f>
        <v>8608.17</v>
      </c>
      <c r="M391" s="2">
        <f>IFERROR(__xludf.DUMMYFUNCTION("""COMPUTED_VALUE"""),45861.66666666667)</f>
        <v>45861.66667</v>
      </c>
      <c r="N391" s="1">
        <f>IFERROR(__xludf.DUMMYFUNCTION("""COMPUTED_VALUE"""),0.0)</f>
        <v>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IFERROR(__xludf.DUMMYFUNCTION("""COMPUTED_VALUE"""),8599.34)</f>
        <v>8599.34</v>
      </c>
      <c r="D392" s="2">
        <f>IFERROR(__xludf.DUMMYFUNCTION("""COMPUTED_VALUE"""),45862.66666666667)</f>
        <v>45862.66667</v>
      </c>
      <c r="E392" s="1">
        <f>IFERROR(__xludf.DUMMYFUNCTION("""COMPUTED_VALUE"""),8617.63)</f>
        <v>8617.63</v>
      </c>
      <c r="G392" s="2">
        <f>IFERROR(__xludf.DUMMYFUNCTION("""COMPUTED_VALUE"""),45862.66666666667)</f>
        <v>45862.66667</v>
      </c>
      <c r="H392" s="1">
        <f>IFERROR(__xludf.DUMMYFUNCTION("""COMPUTED_VALUE"""),8568.28)</f>
        <v>8568.28</v>
      </c>
      <c r="J392" s="2">
        <f>IFERROR(__xludf.DUMMYFUNCTION("""COMPUTED_VALUE"""),45862.66666666667)</f>
        <v>45862.66667</v>
      </c>
      <c r="K392" s="1">
        <f>IFERROR(__xludf.DUMMYFUNCTION("""COMPUTED_VALUE"""),8568.56)</f>
        <v>8568.56</v>
      </c>
      <c r="M392" s="2">
        <f>IFERROR(__xludf.DUMMYFUNCTION("""COMPUTED_VALUE"""),45862.66666666667)</f>
        <v>45862.66667</v>
      </c>
      <c r="N392" s="1">
        <f>IFERROR(__xludf.DUMMYFUNCTION("""COMPUTED_VALUE"""),0.0)</f>
        <v>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IFERROR(__xludf.DUMMYFUNCTION("""COMPUTED_VALUE"""),8588.04)</f>
        <v>8588.04</v>
      </c>
      <c r="D393" s="2">
        <f>IFERROR(__xludf.DUMMYFUNCTION("""COMPUTED_VALUE"""),45863.66666666667)</f>
        <v>45863.66667</v>
      </c>
      <c r="E393" s="1">
        <f>IFERROR(__xludf.DUMMYFUNCTION("""COMPUTED_VALUE"""),8628.77)</f>
        <v>8628.77</v>
      </c>
      <c r="G393" s="2">
        <f>IFERROR(__xludf.DUMMYFUNCTION("""COMPUTED_VALUE"""),45863.66666666667)</f>
        <v>45863.66667</v>
      </c>
      <c r="H393" s="1">
        <f>IFERROR(__xludf.DUMMYFUNCTION("""COMPUTED_VALUE"""),8549.6)</f>
        <v>8549.6</v>
      </c>
      <c r="J393" s="2">
        <f>IFERROR(__xludf.DUMMYFUNCTION("""COMPUTED_VALUE"""),45863.66666666667)</f>
        <v>45863.66667</v>
      </c>
      <c r="K393" s="1">
        <f>IFERROR(__xludf.DUMMYFUNCTION("""COMPUTED_VALUE"""),8622.92)</f>
        <v>8622.92</v>
      </c>
      <c r="M393" s="2">
        <f>IFERROR(__xludf.DUMMYFUNCTION("""COMPUTED_VALUE"""),45863.66666666667)</f>
        <v>45863.66667</v>
      </c>
      <c r="N393" s="1">
        <f>IFERROR(__xludf.DUMMYFUNCTION("""COMPUTED_VALUE"""),0.0)</f>
        <v>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IFERROR(__xludf.DUMMYFUNCTION("""COMPUTED_VALUE"""),8611.68)</f>
        <v>8611.68</v>
      </c>
      <c r="D394" s="2">
        <f>IFERROR(__xludf.DUMMYFUNCTION("""COMPUTED_VALUE"""),45866.66666666667)</f>
        <v>45866.66667</v>
      </c>
      <c r="E394" s="1">
        <f>IFERROR(__xludf.DUMMYFUNCTION("""COMPUTED_VALUE"""),8612.31)</f>
        <v>8612.31</v>
      </c>
      <c r="G394" s="2">
        <f>IFERROR(__xludf.DUMMYFUNCTION("""COMPUTED_VALUE"""),45866.66666666667)</f>
        <v>45866.66667</v>
      </c>
      <c r="H394" s="1">
        <f>IFERROR(__xludf.DUMMYFUNCTION("""COMPUTED_VALUE"""),8547.22)</f>
        <v>8547.22</v>
      </c>
      <c r="J394" s="2">
        <f>IFERROR(__xludf.DUMMYFUNCTION("""COMPUTED_VALUE"""),45866.66666666667)</f>
        <v>45866.66667</v>
      </c>
      <c r="K394" s="1">
        <f>IFERROR(__xludf.DUMMYFUNCTION("""COMPUTED_VALUE"""),8557.83)</f>
        <v>8557.83</v>
      </c>
      <c r="M394" s="2">
        <f>IFERROR(__xludf.DUMMYFUNCTION("""COMPUTED_VALUE"""),45866.66666666667)</f>
        <v>45866.66667</v>
      </c>
      <c r="N394" s="1">
        <f>IFERROR(__xludf.DUMMYFUNCTION("""COMPUTED_VALUE"""),0.0)</f>
        <v>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IFERROR(__xludf.DUMMYFUNCTION("""COMPUTED_VALUE"""),8560.59)</f>
        <v>8560.59</v>
      </c>
      <c r="D395" s="2">
        <f>IFERROR(__xludf.DUMMYFUNCTION("""COMPUTED_VALUE"""),45867.66666666667)</f>
        <v>45867.66667</v>
      </c>
      <c r="E395" s="1">
        <f>IFERROR(__xludf.DUMMYFUNCTION("""COMPUTED_VALUE"""),8581.75)</f>
        <v>8581.75</v>
      </c>
      <c r="G395" s="2">
        <f>IFERROR(__xludf.DUMMYFUNCTION("""COMPUTED_VALUE"""),45867.66666666667)</f>
        <v>45867.66667</v>
      </c>
      <c r="H395" s="1">
        <f>IFERROR(__xludf.DUMMYFUNCTION("""COMPUTED_VALUE"""),8552.09)</f>
        <v>8552.09</v>
      </c>
      <c r="J395" s="2">
        <f>IFERROR(__xludf.DUMMYFUNCTION("""COMPUTED_VALUE"""),45867.66666666667)</f>
        <v>45867.66667</v>
      </c>
      <c r="K395" s="1">
        <f>IFERROR(__xludf.DUMMYFUNCTION("""COMPUTED_VALUE"""),8572.74)</f>
        <v>8572.74</v>
      </c>
      <c r="M395" s="2">
        <f>IFERROR(__xludf.DUMMYFUNCTION("""COMPUTED_VALUE"""),45867.66666666667)</f>
        <v>45867.66667</v>
      </c>
      <c r="N395" s="1">
        <f>IFERROR(__xludf.DUMMYFUNCTION("""COMPUTED_VALUE"""),0.0)</f>
        <v>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IFERROR(__xludf.DUMMYFUNCTION("""COMPUTED_VALUE"""),8566.97)</f>
        <v>8566.97</v>
      </c>
      <c r="D396" s="2">
        <f>IFERROR(__xludf.DUMMYFUNCTION("""COMPUTED_VALUE"""),45868.66666666667)</f>
        <v>45868.66667</v>
      </c>
      <c r="E396" s="1">
        <f>IFERROR(__xludf.DUMMYFUNCTION("""COMPUTED_VALUE"""),8566.97)</f>
        <v>8566.97</v>
      </c>
      <c r="G396" s="2">
        <f>IFERROR(__xludf.DUMMYFUNCTION("""COMPUTED_VALUE"""),45868.66666666667)</f>
        <v>45868.66667</v>
      </c>
      <c r="H396" s="1">
        <f>IFERROR(__xludf.DUMMYFUNCTION("""COMPUTED_VALUE"""),8442.51)</f>
        <v>8442.51</v>
      </c>
      <c r="J396" s="2">
        <f>IFERROR(__xludf.DUMMYFUNCTION("""COMPUTED_VALUE"""),45868.66666666667)</f>
        <v>45868.66667</v>
      </c>
      <c r="K396" s="1">
        <f>IFERROR(__xludf.DUMMYFUNCTION("""COMPUTED_VALUE"""),8479.76)</f>
        <v>8479.76</v>
      </c>
      <c r="M396" s="2">
        <f>IFERROR(__xludf.DUMMYFUNCTION("""COMPUTED_VALUE"""),45868.66666666667)</f>
        <v>45868.66667</v>
      </c>
      <c r="N396" s="1">
        <f>IFERROR(__xludf.DUMMYFUNCTION("""COMPUTED_VALUE"""),0.0)</f>
        <v>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IFERROR(__xludf.DUMMYFUNCTION("""COMPUTED_VALUE"""),8453.19)</f>
        <v>8453.19</v>
      </c>
      <c r="D397" s="2">
        <f>IFERROR(__xludf.DUMMYFUNCTION("""COMPUTED_VALUE"""),45869.66666666667)</f>
        <v>45869.66667</v>
      </c>
      <c r="E397" s="1">
        <f>IFERROR(__xludf.DUMMYFUNCTION("""COMPUTED_VALUE"""),8522.71)</f>
        <v>8522.71</v>
      </c>
      <c r="G397" s="2">
        <f>IFERROR(__xludf.DUMMYFUNCTION("""COMPUTED_VALUE"""),45869.66666666667)</f>
        <v>45869.66667</v>
      </c>
      <c r="H397" s="1">
        <f>IFERROR(__xludf.DUMMYFUNCTION("""COMPUTED_VALUE"""),8438.24)</f>
        <v>8438.24</v>
      </c>
      <c r="J397" s="2">
        <f>IFERROR(__xludf.DUMMYFUNCTION("""COMPUTED_VALUE"""),45869.66666666667)</f>
        <v>45869.66667</v>
      </c>
      <c r="K397" s="1">
        <f>IFERROR(__xludf.DUMMYFUNCTION("""COMPUTED_VALUE"""),8454.68)</f>
        <v>8454.68</v>
      </c>
      <c r="M397" s="2">
        <f>IFERROR(__xludf.DUMMYFUNCTION("""COMPUTED_VALUE"""),45869.66666666667)</f>
        <v>45869.66667</v>
      </c>
      <c r="N397" s="1">
        <f>IFERROR(__xludf.DUMMYFUNCTION("""COMPUTED_VALUE"""),0.0)</f>
        <v>0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IFERROR(__xludf.DUMMYFUNCTION("""COMPUTED_VALUE"""),8416.57)</f>
        <v>8416.57</v>
      </c>
      <c r="D398" s="2">
        <f>IFERROR(__xludf.DUMMYFUNCTION("""COMPUTED_VALUE"""),45870.66666666667)</f>
        <v>45870.66667</v>
      </c>
      <c r="E398" s="1">
        <f>IFERROR(__xludf.DUMMYFUNCTION("""COMPUTED_VALUE"""),8416.57)</f>
        <v>8416.57</v>
      </c>
      <c r="G398" s="2">
        <f>IFERROR(__xludf.DUMMYFUNCTION("""COMPUTED_VALUE"""),45870.66666666667)</f>
        <v>45870.66667</v>
      </c>
      <c r="H398" s="1">
        <f>IFERROR(__xludf.DUMMYFUNCTION("""COMPUTED_VALUE"""),8303.49)</f>
        <v>8303.49</v>
      </c>
      <c r="J398" s="2">
        <f>IFERROR(__xludf.DUMMYFUNCTION("""COMPUTED_VALUE"""),45870.66666666667)</f>
        <v>45870.66667</v>
      </c>
      <c r="K398" s="1">
        <f>IFERROR(__xludf.DUMMYFUNCTION("""COMPUTED_VALUE"""),8377.17)</f>
        <v>8377.17</v>
      </c>
      <c r="M398" s="2">
        <f>IFERROR(__xludf.DUMMYFUNCTION("""COMPUTED_VALUE"""),45870.66666666667)</f>
        <v>45870.66667</v>
      </c>
      <c r="N398" s="1">
        <f>IFERROR(__xludf.DUMMYFUNCTION("""COMPUTED_VALUE"""),0.0)</f>
        <v>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IFERROR(__xludf.DUMMYFUNCTION("""COMPUTED_VALUE"""),8407.66)</f>
        <v>8407.66</v>
      </c>
      <c r="D399" s="2">
        <f>IFERROR(__xludf.DUMMYFUNCTION("""COMPUTED_VALUE"""),45873.66666666667)</f>
        <v>45873.66667</v>
      </c>
      <c r="E399" s="1">
        <f>IFERROR(__xludf.DUMMYFUNCTION("""COMPUTED_VALUE"""),8477.64)</f>
        <v>8477.64</v>
      </c>
      <c r="G399" s="2">
        <f>IFERROR(__xludf.DUMMYFUNCTION("""COMPUTED_VALUE"""),45873.66666666667)</f>
        <v>45873.66667</v>
      </c>
      <c r="H399" s="1">
        <f>IFERROR(__xludf.DUMMYFUNCTION("""COMPUTED_VALUE"""),8405.58)</f>
        <v>8405.58</v>
      </c>
      <c r="J399" s="2">
        <f>IFERROR(__xludf.DUMMYFUNCTION("""COMPUTED_VALUE"""),45873.66666666667)</f>
        <v>45873.66667</v>
      </c>
      <c r="K399" s="1">
        <f>IFERROR(__xludf.DUMMYFUNCTION("""COMPUTED_VALUE"""),8472.33)</f>
        <v>8472.33</v>
      </c>
      <c r="M399" s="2">
        <f>IFERROR(__xludf.DUMMYFUNCTION("""COMPUTED_VALUE"""),45873.66666666667)</f>
        <v>45873.66667</v>
      </c>
      <c r="N399" s="1">
        <f>IFERROR(__xludf.DUMMYFUNCTION("""COMPUTED_VALUE"""),0.0)</f>
        <v>0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IFERROR(__xludf.DUMMYFUNCTION("""COMPUTED_VALUE"""),8489.49)</f>
        <v>8489.49</v>
      </c>
      <c r="D400" s="2">
        <f>IFERROR(__xludf.DUMMYFUNCTION("""COMPUTED_VALUE"""),45874.66666666667)</f>
        <v>45874.66667</v>
      </c>
      <c r="E400" s="1">
        <f>IFERROR(__xludf.DUMMYFUNCTION("""COMPUTED_VALUE"""),8493.52)</f>
        <v>8493.52</v>
      </c>
      <c r="G400" s="2">
        <f>IFERROR(__xludf.DUMMYFUNCTION("""COMPUTED_VALUE"""),45874.66666666667)</f>
        <v>45874.66667</v>
      </c>
      <c r="H400" s="1">
        <f>IFERROR(__xludf.DUMMYFUNCTION("""COMPUTED_VALUE"""),8420.31)</f>
        <v>8420.31</v>
      </c>
      <c r="J400" s="2">
        <f>IFERROR(__xludf.DUMMYFUNCTION("""COMPUTED_VALUE"""),45874.66666666667)</f>
        <v>45874.66667</v>
      </c>
      <c r="K400" s="1">
        <f>IFERROR(__xludf.DUMMYFUNCTION("""COMPUTED_VALUE"""),8460.08)</f>
        <v>8460.08</v>
      </c>
      <c r="M400" s="2">
        <f>IFERROR(__xludf.DUMMYFUNCTION("""COMPUTED_VALUE"""),45874.66666666667)</f>
        <v>45874.66667</v>
      </c>
      <c r="N400" s="1">
        <f>IFERROR(__xludf.DUMMYFUNCTION("""COMPUTED_VALUE"""),0.0)</f>
        <v>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IFERROR(__xludf.DUMMYFUNCTION("""COMPUTED_VALUE"""),8473.38)</f>
        <v>8473.38</v>
      </c>
      <c r="D401" s="2">
        <f>IFERROR(__xludf.DUMMYFUNCTION("""COMPUTED_VALUE"""),45875.66666666667)</f>
        <v>45875.66667</v>
      </c>
      <c r="E401" s="1">
        <f>IFERROR(__xludf.DUMMYFUNCTION("""COMPUTED_VALUE"""),8481.86)</f>
        <v>8481.86</v>
      </c>
      <c r="G401" s="2">
        <f>IFERROR(__xludf.DUMMYFUNCTION("""COMPUTED_VALUE"""),45875.66666666667)</f>
        <v>45875.66667</v>
      </c>
      <c r="H401" s="1">
        <f>IFERROR(__xludf.DUMMYFUNCTION("""COMPUTED_VALUE"""),8433.36)</f>
        <v>8433.36</v>
      </c>
      <c r="J401" s="2">
        <f>IFERROR(__xludf.DUMMYFUNCTION("""COMPUTED_VALUE"""),45875.66666666667)</f>
        <v>45875.66667</v>
      </c>
      <c r="K401" s="1">
        <f>IFERROR(__xludf.DUMMYFUNCTION("""COMPUTED_VALUE"""),8447.16)</f>
        <v>8447.16</v>
      </c>
      <c r="M401" s="2">
        <f>IFERROR(__xludf.DUMMYFUNCTION("""COMPUTED_VALUE"""),45875.66666666667)</f>
        <v>45875.66667</v>
      </c>
      <c r="N401" s="1">
        <f>IFERROR(__xludf.DUMMYFUNCTION("""COMPUTED_VALUE"""),0.0)</f>
        <v>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IFERROR(__xludf.DUMMYFUNCTION("""COMPUTED_VALUE"""),8499.78)</f>
        <v>8499.78</v>
      </c>
      <c r="D402" s="2">
        <f>IFERROR(__xludf.DUMMYFUNCTION("""COMPUTED_VALUE"""),45876.66666666667)</f>
        <v>45876.66667</v>
      </c>
      <c r="E402" s="1">
        <f>IFERROR(__xludf.DUMMYFUNCTION("""COMPUTED_VALUE"""),8512.81)</f>
        <v>8512.81</v>
      </c>
      <c r="G402" s="2">
        <f>IFERROR(__xludf.DUMMYFUNCTION("""COMPUTED_VALUE"""),45876.66666666667)</f>
        <v>45876.66667</v>
      </c>
      <c r="H402" s="1">
        <f>IFERROR(__xludf.DUMMYFUNCTION("""COMPUTED_VALUE"""),8427.16)</f>
        <v>8427.16</v>
      </c>
      <c r="J402" s="2">
        <f>IFERROR(__xludf.DUMMYFUNCTION("""COMPUTED_VALUE"""),45876.66666666667)</f>
        <v>45876.66667</v>
      </c>
      <c r="K402" s="1">
        <f>IFERROR(__xludf.DUMMYFUNCTION("""COMPUTED_VALUE"""),8455.23)</f>
        <v>8455.23</v>
      </c>
      <c r="M402" s="2">
        <f>IFERROR(__xludf.DUMMYFUNCTION("""COMPUTED_VALUE"""),45876.66666666667)</f>
        <v>45876.66667</v>
      </c>
      <c r="N402" s="1">
        <f>IFERROR(__xludf.DUMMYFUNCTION("""COMPUTED_VALUE"""),0.0)</f>
        <v>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IFERROR(__xludf.DUMMYFUNCTION("""COMPUTED_VALUE"""),8481.0)</f>
        <v>8481</v>
      </c>
      <c r="D403" s="2">
        <f>IFERROR(__xludf.DUMMYFUNCTION("""COMPUTED_VALUE"""),45877.66666666667)</f>
        <v>45877.66667</v>
      </c>
      <c r="E403" s="1">
        <f>IFERROR(__xludf.DUMMYFUNCTION("""COMPUTED_VALUE"""),8513.64)</f>
        <v>8513.64</v>
      </c>
      <c r="G403" s="2">
        <f>IFERROR(__xludf.DUMMYFUNCTION("""COMPUTED_VALUE"""),45877.66666666667)</f>
        <v>45877.66667</v>
      </c>
      <c r="H403" s="1">
        <f>IFERROR(__xludf.DUMMYFUNCTION("""COMPUTED_VALUE"""),8465.54)</f>
        <v>8465.54</v>
      </c>
      <c r="J403" s="2">
        <f>IFERROR(__xludf.DUMMYFUNCTION("""COMPUTED_VALUE"""),45877.66666666667)</f>
        <v>45877.66667</v>
      </c>
      <c r="K403" s="1">
        <f>IFERROR(__xludf.DUMMYFUNCTION("""COMPUTED_VALUE"""),8480.77)</f>
        <v>8480.77</v>
      </c>
      <c r="M403" s="2">
        <f>IFERROR(__xludf.DUMMYFUNCTION("""COMPUTED_VALUE"""),45877.66666666667)</f>
        <v>45877.66667</v>
      </c>
      <c r="N403" s="1">
        <f>IFERROR(__xludf.DUMMYFUNCTION("""COMPUTED_VALUE"""),0.0)</f>
        <v>0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IFERROR(__xludf.DUMMYFUNCTION("""COMPUTED_VALUE"""),8484.68)</f>
        <v>8484.68</v>
      </c>
      <c r="D404" s="2">
        <f>IFERROR(__xludf.DUMMYFUNCTION("""COMPUTED_VALUE"""),45880.66666666667)</f>
        <v>45880.66667</v>
      </c>
      <c r="E404" s="1">
        <f>IFERROR(__xludf.DUMMYFUNCTION("""COMPUTED_VALUE"""),8505.76)</f>
        <v>8505.76</v>
      </c>
      <c r="G404" s="2">
        <f>IFERROR(__xludf.DUMMYFUNCTION("""COMPUTED_VALUE"""),45880.66666666667)</f>
        <v>45880.66667</v>
      </c>
      <c r="H404" s="1">
        <f>IFERROR(__xludf.DUMMYFUNCTION("""COMPUTED_VALUE"""),8439.25)</f>
        <v>8439.25</v>
      </c>
      <c r="J404" s="2">
        <f>IFERROR(__xludf.DUMMYFUNCTION("""COMPUTED_VALUE"""),45880.66666666667)</f>
        <v>45880.66667</v>
      </c>
      <c r="K404" s="1">
        <f>IFERROR(__xludf.DUMMYFUNCTION("""COMPUTED_VALUE"""),8449.04)</f>
        <v>8449.04</v>
      </c>
      <c r="M404" s="2">
        <f>IFERROR(__xludf.DUMMYFUNCTION("""COMPUTED_VALUE"""),45880.66666666667)</f>
        <v>45880.66667</v>
      </c>
      <c r="N404" s="1">
        <f>IFERROR(__xludf.DUMMYFUNCTION("""COMPUTED_VALUE"""),0.0)</f>
        <v>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IFERROR(__xludf.DUMMYFUNCTION("""COMPUTED_VALUE"""),8470.8)</f>
        <v>8470.8</v>
      </c>
      <c r="D405" s="2">
        <f>IFERROR(__xludf.DUMMYFUNCTION("""COMPUTED_VALUE"""),45881.66666666667)</f>
        <v>45881.66667</v>
      </c>
      <c r="E405" s="1">
        <f>IFERROR(__xludf.DUMMYFUNCTION("""COMPUTED_VALUE"""),8542.09)</f>
        <v>8542.09</v>
      </c>
      <c r="G405" s="2">
        <f>IFERROR(__xludf.DUMMYFUNCTION("""COMPUTED_VALUE"""),45881.66666666667)</f>
        <v>45881.66667</v>
      </c>
      <c r="H405" s="1">
        <f>IFERROR(__xludf.DUMMYFUNCTION("""COMPUTED_VALUE"""),8463.84)</f>
        <v>8463.84</v>
      </c>
      <c r="J405" s="2">
        <f>IFERROR(__xludf.DUMMYFUNCTION("""COMPUTED_VALUE"""),45881.66666666667)</f>
        <v>45881.66667</v>
      </c>
      <c r="K405" s="1">
        <f>IFERROR(__xludf.DUMMYFUNCTION("""COMPUTED_VALUE"""),8541.11)</f>
        <v>8541.11</v>
      </c>
      <c r="M405" s="2">
        <f>IFERROR(__xludf.DUMMYFUNCTION("""COMPUTED_VALUE"""),45881.66666666667)</f>
        <v>45881.66667</v>
      </c>
      <c r="N405" s="1">
        <f>IFERROR(__xludf.DUMMYFUNCTION("""COMPUTED_VALUE"""),0.0)</f>
        <v>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IFERROR(__xludf.DUMMYFUNCTION("""COMPUTED_VALUE"""),8557.15)</f>
        <v>8557.15</v>
      </c>
      <c r="D406" s="2">
        <f>IFERROR(__xludf.DUMMYFUNCTION("""COMPUTED_VALUE"""),45882.66666666667)</f>
        <v>45882.66667</v>
      </c>
      <c r="E406" s="1">
        <f>IFERROR(__xludf.DUMMYFUNCTION("""COMPUTED_VALUE"""),8633.29)</f>
        <v>8633.29</v>
      </c>
      <c r="G406" s="2">
        <f>IFERROR(__xludf.DUMMYFUNCTION("""COMPUTED_VALUE"""),45882.66666666667)</f>
        <v>45882.66667</v>
      </c>
      <c r="H406" s="1">
        <f>IFERROR(__xludf.DUMMYFUNCTION("""COMPUTED_VALUE"""),8542.24)</f>
        <v>8542.24</v>
      </c>
      <c r="J406" s="2">
        <f>IFERROR(__xludf.DUMMYFUNCTION("""COMPUTED_VALUE"""),45882.66666666667)</f>
        <v>45882.66667</v>
      </c>
      <c r="K406" s="1">
        <f>IFERROR(__xludf.DUMMYFUNCTION("""COMPUTED_VALUE"""),8628.21)</f>
        <v>8628.21</v>
      </c>
      <c r="M406" s="2">
        <f>IFERROR(__xludf.DUMMYFUNCTION("""COMPUTED_VALUE"""),45882.66666666667)</f>
        <v>45882.66667</v>
      </c>
      <c r="N406" s="1">
        <f>IFERROR(__xludf.DUMMYFUNCTION("""COMPUTED_VALUE"""),0.0)</f>
        <v>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IFERROR(__xludf.DUMMYFUNCTION("""COMPUTED_VALUE"""),8582.34)</f>
        <v>8582.34</v>
      </c>
      <c r="D407" s="2">
        <f>IFERROR(__xludf.DUMMYFUNCTION("""COMPUTED_VALUE"""),45883.66666666667)</f>
        <v>45883.66667</v>
      </c>
      <c r="E407" s="1">
        <f>IFERROR(__xludf.DUMMYFUNCTION("""COMPUTED_VALUE"""),8594.8)</f>
        <v>8594.8</v>
      </c>
      <c r="G407" s="2">
        <f>IFERROR(__xludf.DUMMYFUNCTION("""COMPUTED_VALUE"""),45883.66666666667)</f>
        <v>45883.66667</v>
      </c>
      <c r="H407" s="1">
        <f>IFERROR(__xludf.DUMMYFUNCTION("""COMPUTED_VALUE"""),8545.64)</f>
        <v>8545.64</v>
      </c>
      <c r="J407" s="2">
        <f>IFERROR(__xludf.DUMMYFUNCTION("""COMPUTED_VALUE"""),45883.66666666667)</f>
        <v>45883.66667</v>
      </c>
      <c r="K407" s="1">
        <f>IFERROR(__xludf.DUMMYFUNCTION("""COMPUTED_VALUE"""),8585.54)</f>
        <v>8585.54</v>
      </c>
      <c r="M407" s="2">
        <f>IFERROR(__xludf.DUMMYFUNCTION("""COMPUTED_VALUE"""),45883.66666666667)</f>
        <v>45883.66667</v>
      </c>
      <c r="N407" s="1">
        <f>IFERROR(__xludf.DUMMYFUNCTION("""COMPUTED_VALUE"""),0.0)</f>
        <v>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IFERROR(__xludf.DUMMYFUNCTION("""COMPUTED_VALUE"""),8607.63)</f>
        <v>8607.63</v>
      </c>
      <c r="D408" s="2">
        <f>IFERROR(__xludf.DUMMYFUNCTION("""COMPUTED_VALUE"""),45884.66666666667)</f>
        <v>45884.66667</v>
      </c>
      <c r="E408" s="1">
        <f>IFERROR(__xludf.DUMMYFUNCTION("""COMPUTED_VALUE"""),8607.63)</f>
        <v>8607.63</v>
      </c>
      <c r="G408" s="2">
        <f>IFERROR(__xludf.DUMMYFUNCTION("""COMPUTED_VALUE"""),45884.66666666667)</f>
        <v>45884.66667</v>
      </c>
      <c r="H408" s="1">
        <f>IFERROR(__xludf.DUMMYFUNCTION("""COMPUTED_VALUE"""),8541.11)</f>
        <v>8541.11</v>
      </c>
      <c r="J408" s="2">
        <f>IFERROR(__xludf.DUMMYFUNCTION("""COMPUTED_VALUE"""),45884.66666666667)</f>
        <v>45884.66667</v>
      </c>
      <c r="K408" s="1">
        <f>IFERROR(__xludf.DUMMYFUNCTION("""COMPUTED_VALUE"""),8546.08)</f>
        <v>8546.08</v>
      </c>
      <c r="M408" s="2">
        <f>IFERROR(__xludf.DUMMYFUNCTION("""COMPUTED_VALUE"""),45884.66666666667)</f>
        <v>45884.66667</v>
      </c>
      <c r="N408" s="1">
        <f>IFERROR(__xludf.DUMMYFUNCTION("""COMPUTED_VALUE"""),0.0)</f>
        <v>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IFERROR(__xludf.DUMMYFUNCTION("""COMPUTED_VALUE"""),8537.37)</f>
        <v>8537.37</v>
      </c>
      <c r="D409" s="2">
        <f>IFERROR(__xludf.DUMMYFUNCTION("""COMPUTED_VALUE"""),45887.66666666667)</f>
        <v>45887.66667</v>
      </c>
      <c r="E409" s="1">
        <f>IFERROR(__xludf.DUMMYFUNCTION("""COMPUTED_VALUE"""),8552.81)</f>
        <v>8552.81</v>
      </c>
      <c r="G409" s="2">
        <f>IFERROR(__xludf.DUMMYFUNCTION("""COMPUTED_VALUE"""),45887.66666666667)</f>
        <v>45887.66667</v>
      </c>
      <c r="H409" s="1">
        <f>IFERROR(__xludf.DUMMYFUNCTION("""COMPUTED_VALUE"""),8525.14)</f>
        <v>8525.14</v>
      </c>
      <c r="J409" s="2">
        <f>IFERROR(__xludf.DUMMYFUNCTION("""COMPUTED_VALUE"""),45887.66666666667)</f>
        <v>45887.66667</v>
      </c>
      <c r="K409" s="1">
        <f>IFERROR(__xludf.DUMMYFUNCTION("""COMPUTED_VALUE"""),8534.46)</f>
        <v>8534.46</v>
      </c>
      <c r="M409" s="2">
        <f>IFERROR(__xludf.DUMMYFUNCTION("""COMPUTED_VALUE"""),45887.66666666667)</f>
        <v>45887.66667</v>
      </c>
      <c r="N409" s="1">
        <f>IFERROR(__xludf.DUMMYFUNCTION("""COMPUTED_VALUE"""),0.0)</f>
        <v>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IFERROR(__xludf.DUMMYFUNCTION("""COMPUTED_VALUE"""),8535.85)</f>
        <v>8535.85</v>
      </c>
      <c r="D410" s="2">
        <f>IFERROR(__xludf.DUMMYFUNCTION("""COMPUTED_VALUE"""),45888.66666666667)</f>
        <v>45888.66667</v>
      </c>
      <c r="E410" s="1">
        <f>IFERROR(__xludf.DUMMYFUNCTION("""COMPUTED_VALUE"""),8624.21)</f>
        <v>8624.21</v>
      </c>
      <c r="G410" s="2">
        <f>IFERROR(__xludf.DUMMYFUNCTION("""COMPUTED_VALUE"""),45888.66666666667)</f>
        <v>45888.66667</v>
      </c>
      <c r="H410" s="1">
        <f>IFERROR(__xludf.DUMMYFUNCTION("""COMPUTED_VALUE"""),8535.82)</f>
        <v>8535.82</v>
      </c>
      <c r="J410" s="2">
        <f>IFERROR(__xludf.DUMMYFUNCTION("""COMPUTED_VALUE"""),45888.66666666667)</f>
        <v>45888.66667</v>
      </c>
      <c r="K410" s="1">
        <f>IFERROR(__xludf.DUMMYFUNCTION("""COMPUTED_VALUE"""),8597.56)</f>
        <v>8597.56</v>
      </c>
      <c r="M410" s="2">
        <f>IFERROR(__xludf.DUMMYFUNCTION("""COMPUTED_VALUE"""),45888.66666666667)</f>
        <v>45888.66667</v>
      </c>
      <c r="N410" s="1">
        <f>IFERROR(__xludf.DUMMYFUNCTION("""COMPUTED_VALUE"""),0.0)</f>
        <v>0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IFERROR(__xludf.DUMMYFUNCTION("""COMPUTED_VALUE"""),8602.83)</f>
        <v>8602.83</v>
      </c>
      <c r="D411" s="2">
        <f>IFERROR(__xludf.DUMMYFUNCTION("""COMPUTED_VALUE"""),45889.66666666667)</f>
        <v>45889.66667</v>
      </c>
      <c r="E411" s="1">
        <f>IFERROR(__xludf.DUMMYFUNCTION("""COMPUTED_VALUE"""),8640.56)</f>
        <v>8640.56</v>
      </c>
      <c r="G411" s="2">
        <f>IFERROR(__xludf.DUMMYFUNCTION("""COMPUTED_VALUE"""),45889.66666666667)</f>
        <v>45889.66667</v>
      </c>
      <c r="H411" s="1">
        <f>IFERROR(__xludf.DUMMYFUNCTION("""COMPUTED_VALUE"""),8593.04)</f>
        <v>8593.04</v>
      </c>
      <c r="J411" s="2">
        <f>IFERROR(__xludf.DUMMYFUNCTION("""COMPUTED_VALUE"""),45889.66666666667)</f>
        <v>45889.66667</v>
      </c>
      <c r="K411" s="1">
        <f>IFERROR(__xludf.DUMMYFUNCTION("""COMPUTED_VALUE"""),8615.3)</f>
        <v>8615.3</v>
      </c>
      <c r="M411" s="2">
        <f>IFERROR(__xludf.DUMMYFUNCTION("""COMPUTED_VALUE"""),45889.66666666667)</f>
        <v>45889.66667</v>
      </c>
      <c r="N411" s="1">
        <f>IFERROR(__xludf.DUMMYFUNCTION("""COMPUTED_VALUE"""),0.0)</f>
        <v>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IFERROR(__xludf.DUMMYFUNCTION("""COMPUTED_VALUE"""),8583.97)</f>
        <v>8583.97</v>
      </c>
      <c r="D412" s="2">
        <f>IFERROR(__xludf.DUMMYFUNCTION("""COMPUTED_VALUE"""),45890.66666666667)</f>
        <v>45890.66667</v>
      </c>
      <c r="E412" s="1">
        <f>IFERROR(__xludf.DUMMYFUNCTION("""COMPUTED_VALUE"""),8605.87)</f>
        <v>8605.87</v>
      </c>
      <c r="G412" s="2">
        <f>IFERROR(__xludf.DUMMYFUNCTION("""COMPUTED_VALUE"""),45890.66666666667)</f>
        <v>45890.66667</v>
      </c>
      <c r="H412" s="1">
        <f>IFERROR(__xludf.DUMMYFUNCTION("""COMPUTED_VALUE"""),8556.56)</f>
        <v>8556.56</v>
      </c>
      <c r="J412" s="2">
        <f>IFERROR(__xludf.DUMMYFUNCTION("""COMPUTED_VALUE"""),45890.66666666667)</f>
        <v>45890.66667</v>
      </c>
      <c r="K412" s="1">
        <f>IFERROR(__xludf.DUMMYFUNCTION("""COMPUTED_VALUE"""),8577.03)</f>
        <v>8577.03</v>
      </c>
      <c r="M412" s="2">
        <f>IFERROR(__xludf.DUMMYFUNCTION("""COMPUTED_VALUE"""),45890.66666666667)</f>
        <v>45890.66667</v>
      </c>
      <c r="N412" s="1">
        <f>IFERROR(__xludf.DUMMYFUNCTION("""COMPUTED_VALUE"""),0.0)</f>
        <v>0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IFERROR(__xludf.DUMMYFUNCTION("""COMPUTED_VALUE"""),8619.55)</f>
        <v>8619.55</v>
      </c>
      <c r="D413" s="2">
        <f>IFERROR(__xludf.DUMMYFUNCTION("""COMPUTED_VALUE"""),45891.66666666667)</f>
        <v>45891.66667</v>
      </c>
      <c r="E413" s="1">
        <f>IFERROR(__xludf.DUMMYFUNCTION("""COMPUTED_VALUE"""),8755.16)</f>
        <v>8755.16</v>
      </c>
      <c r="G413" s="2">
        <f>IFERROR(__xludf.DUMMYFUNCTION("""COMPUTED_VALUE"""),45891.66666666667)</f>
        <v>45891.66667</v>
      </c>
      <c r="H413" s="1">
        <f>IFERROR(__xludf.DUMMYFUNCTION("""COMPUTED_VALUE"""),8619.55)</f>
        <v>8619.55</v>
      </c>
      <c r="J413" s="2">
        <f>IFERROR(__xludf.DUMMYFUNCTION("""COMPUTED_VALUE"""),45891.66666666667)</f>
        <v>45891.66667</v>
      </c>
      <c r="K413" s="1">
        <f>IFERROR(__xludf.DUMMYFUNCTION("""COMPUTED_VALUE"""),8733.99)</f>
        <v>8733.99</v>
      </c>
      <c r="M413" s="2">
        <f>IFERROR(__xludf.DUMMYFUNCTION("""COMPUTED_VALUE"""),45891.66666666667)</f>
        <v>45891.66667</v>
      </c>
      <c r="N413" s="1">
        <f>IFERROR(__xludf.DUMMYFUNCTION("""COMPUTED_VALUE"""),0.0)</f>
        <v>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IFERROR(__xludf.DUMMYFUNCTION("""COMPUTED_VALUE"""),8710.79)</f>
        <v>8710.79</v>
      </c>
      <c r="D414" s="2">
        <f>IFERROR(__xludf.DUMMYFUNCTION("""COMPUTED_VALUE"""),45894.66666666667)</f>
        <v>45894.66667</v>
      </c>
      <c r="E414" s="1">
        <f>IFERROR(__xludf.DUMMYFUNCTION("""COMPUTED_VALUE"""),8727.31)</f>
        <v>8727.31</v>
      </c>
      <c r="G414" s="2">
        <f>IFERROR(__xludf.DUMMYFUNCTION("""COMPUTED_VALUE"""),45894.66666666667)</f>
        <v>45894.66667</v>
      </c>
      <c r="H414" s="1">
        <f>IFERROR(__xludf.DUMMYFUNCTION("""COMPUTED_VALUE"""),8667.34)</f>
        <v>8667.34</v>
      </c>
      <c r="J414" s="2">
        <f>IFERROR(__xludf.DUMMYFUNCTION("""COMPUTED_VALUE"""),45894.66666666667)</f>
        <v>45894.66667</v>
      </c>
      <c r="K414" s="1">
        <f>IFERROR(__xludf.DUMMYFUNCTION("""COMPUTED_VALUE"""),8667.34)</f>
        <v>8667.34</v>
      </c>
      <c r="M414" s="2">
        <f>IFERROR(__xludf.DUMMYFUNCTION("""COMPUTED_VALUE"""),45894.66666666667)</f>
        <v>45894.66667</v>
      </c>
      <c r="N414" s="1">
        <f>IFERROR(__xludf.DUMMYFUNCTION("""COMPUTED_VALUE"""),0.0)</f>
        <v>0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IFERROR(__xludf.DUMMYFUNCTION("""COMPUTED_VALUE"""),8653.82)</f>
        <v>8653.82</v>
      </c>
      <c r="D415" s="2">
        <f>IFERROR(__xludf.DUMMYFUNCTION("""COMPUTED_VALUE"""),45895.66666666667)</f>
        <v>45895.66667</v>
      </c>
      <c r="E415" s="1">
        <f>IFERROR(__xludf.DUMMYFUNCTION("""COMPUTED_VALUE"""),8692.01)</f>
        <v>8692.01</v>
      </c>
      <c r="G415" s="2">
        <f>IFERROR(__xludf.DUMMYFUNCTION("""COMPUTED_VALUE"""),45895.66666666667)</f>
        <v>45895.66667</v>
      </c>
      <c r="H415" s="1">
        <f>IFERROR(__xludf.DUMMYFUNCTION("""COMPUTED_VALUE"""),8646.88)</f>
        <v>8646.88</v>
      </c>
      <c r="J415" s="2">
        <f>IFERROR(__xludf.DUMMYFUNCTION("""COMPUTED_VALUE"""),45895.66666666667)</f>
        <v>45895.66667</v>
      </c>
      <c r="K415" s="1">
        <f>IFERROR(__xludf.DUMMYFUNCTION("""COMPUTED_VALUE"""),8686.36)</f>
        <v>8686.36</v>
      </c>
      <c r="M415" s="2">
        <f>IFERROR(__xludf.DUMMYFUNCTION("""COMPUTED_VALUE"""),45895.66666666667)</f>
        <v>45895.66667</v>
      </c>
      <c r="N415" s="1">
        <f>IFERROR(__xludf.DUMMYFUNCTION("""COMPUTED_VALUE"""),0.0)</f>
        <v>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IFERROR(__xludf.DUMMYFUNCTION("""COMPUTED_VALUE"""),8676.78)</f>
        <v>8676.78</v>
      </c>
      <c r="D416" s="2">
        <f>IFERROR(__xludf.DUMMYFUNCTION("""COMPUTED_VALUE"""),45896.66666666667)</f>
        <v>45896.66667</v>
      </c>
      <c r="E416" s="1">
        <f>IFERROR(__xludf.DUMMYFUNCTION("""COMPUTED_VALUE"""),8741.26)</f>
        <v>8741.26</v>
      </c>
      <c r="G416" s="2">
        <f>IFERROR(__xludf.DUMMYFUNCTION("""COMPUTED_VALUE"""),45896.66666666667)</f>
        <v>45896.66667</v>
      </c>
      <c r="H416" s="1">
        <f>IFERROR(__xludf.DUMMYFUNCTION("""COMPUTED_VALUE"""),8676.78)</f>
        <v>8676.78</v>
      </c>
      <c r="J416" s="2">
        <f>IFERROR(__xludf.DUMMYFUNCTION("""COMPUTED_VALUE"""),45896.66666666667)</f>
        <v>45896.66667</v>
      </c>
      <c r="K416" s="1">
        <f>IFERROR(__xludf.DUMMYFUNCTION("""COMPUTED_VALUE"""),8726.44)</f>
        <v>8726.44</v>
      </c>
      <c r="M416" s="2">
        <f>IFERROR(__xludf.DUMMYFUNCTION("""COMPUTED_VALUE"""),45896.66666666667)</f>
        <v>45896.66667</v>
      </c>
      <c r="N416" s="1">
        <f>IFERROR(__xludf.DUMMYFUNCTION("""COMPUTED_VALUE"""),0.0)</f>
        <v>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IFERROR(__xludf.DUMMYFUNCTION("""COMPUTED_VALUE"""),8739.6)</f>
        <v>8739.6</v>
      </c>
      <c r="D417" s="2">
        <f>IFERROR(__xludf.DUMMYFUNCTION("""COMPUTED_VALUE"""),45897.66666666667)</f>
        <v>45897.66667</v>
      </c>
      <c r="E417" s="1">
        <f>IFERROR(__xludf.DUMMYFUNCTION("""COMPUTED_VALUE"""),8739.6)</f>
        <v>8739.6</v>
      </c>
      <c r="G417" s="2">
        <f>IFERROR(__xludf.DUMMYFUNCTION("""COMPUTED_VALUE"""),45897.66666666667)</f>
        <v>45897.66667</v>
      </c>
      <c r="H417" s="1">
        <f>IFERROR(__xludf.DUMMYFUNCTION("""COMPUTED_VALUE"""),8680.03)</f>
        <v>8680.03</v>
      </c>
      <c r="J417" s="2">
        <f>IFERROR(__xludf.DUMMYFUNCTION("""COMPUTED_VALUE"""),45897.66666666667)</f>
        <v>45897.66667</v>
      </c>
      <c r="K417" s="1">
        <f>IFERROR(__xludf.DUMMYFUNCTION("""COMPUTED_VALUE"""),8710.08)</f>
        <v>8710.08</v>
      </c>
      <c r="M417" s="2">
        <f>IFERROR(__xludf.DUMMYFUNCTION("""COMPUTED_VALUE"""),45897.66666666667)</f>
        <v>45897.66667</v>
      </c>
      <c r="N417" s="1">
        <f>IFERROR(__xludf.DUMMYFUNCTION("""COMPUTED_VALUE"""),0.0)</f>
        <v>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IFERROR(__xludf.DUMMYFUNCTION("""COMPUTED_VALUE"""),8710.63)</f>
        <v>8710.63</v>
      </c>
      <c r="D418" s="2">
        <f>IFERROR(__xludf.DUMMYFUNCTION("""COMPUTED_VALUE"""),45898.66666666667)</f>
        <v>45898.66667</v>
      </c>
      <c r="E418" s="1">
        <f>IFERROR(__xludf.DUMMYFUNCTION("""COMPUTED_VALUE"""),8740.21)</f>
        <v>8740.21</v>
      </c>
      <c r="G418" s="2">
        <f>IFERROR(__xludf.DUMMYFUNCTION("""COMPUTED_VALUE"""),45898.66666666667)</f>
        <v>45898.66667</v>
      </c>
      <c r="H418" s="1">
        <f>IFERROR(__xludf.DUMMYFUNCTION("""COMPUTED_VALUE"""),8684.62)</f>
        <v>8684.62</v>
      </c>
      <c r="J418" s="2">
        <f>IFERROR(__xludf.DUMMYFUNCTION("""COMPUTED_VALUE"""),45898.66666666667)</f>
        <v>45898.66667</v>
      </c>
      <c r="K418" s="1">
        <f>IFERROR(__xludf.DUMMYFUNCTION("""COMPUTED_VALUE"""),8707.96)</f>
        <v>8707.96</v>
      </c>
      <c r="M418" s="2">
        <f>IFERROR(__xludf.DUMMYFUNCTION("""COMPUTED_VALUE"""),45898.66666666667)</f>
        <v>45898.66667</v>
      </c>
      <c r="N418" s="1">
        <f>IFERROR(__xludf.DUMMYFUNCTION("""COMPUTED_VALUE"""),0.0)</f>
        <v>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IFERROR(__xludf.DUMMYFUNCTION("""COMPUTED_VALUE"""),8643.72)</f>
        <v>8643.72</v>
      </c>
      <c r="D419" s="2">
        <f>IFERROR(__xludf.DUMMYFUNCTION("""COMPUTED_VALUE"""),45902.66666666667)</f>
        <v>45902.66667</v>
      </c>
      <c r="E419" s="1">
        <f>IFERROR(__xludf.DUMMYFUNCTION("""COMPUTED_VALUE"""),8656.42)</f>
        <v>8656.42</v>
      </c>
      <c r="G419" s="2">
        <f>IFERROR(__xludf.DUMMYFUNCTION("""COMPUTED_VALUE"""),45902.66666666667)</f>
        <v>45902.66667</v>
      </c>
      <c r="H419" s="1">
        <f>IFERROR(__xludf.DUMMYFUNCTION("""COMPUTED_VALUE"""),8594.27)</f>
        <v>8594.27</v>
      </c>
      <c r="J419" s="2">
        <f>IFERROR(__xludf.DUMMYFUNCTION("""COMPUTED_VALUE"""),45902.66666666667)</f>
        <v>45902.66667</v>
      </c>
      <c r="K419" s="1">
        <f>IFERROR(__xludf.DUMMYFUNCTION("""COMPUTED_VALUE"""),8641.7)</f>
        <v>8641.7</v>
      </c>
      <c r="M419" s="2">
        <f>IFERROR(__xludf.DUMMYFUNCTION("""COMPUTED_VALUE"""),45902.66666666667)</f>
        <v>45902.66667</v>
      </c>
      <c r="N419" s="1">
        <f>IFERROR(__xludf.DUMMYFUNCTION("""COMPUTED_VALUE"""),0.0)</f>
        <v>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IFERROR(__xludf.DUMMYFUNCTION("""COMPUTED_VALUE"""),8622.05)</f>
        <v>8622.05</v>
      </c>
      <c r="D420" s="2">
        <f>IFERROR(__xludf.DUMMYFUNCTION("""COMPUTED_VALUE"""),45903.66666666667)</f>
        <v>45903.66667</v>
      </c>
      <c r="E420" s="1">
        <f>IFERROR(__xludf.DUMMYFUNCTION("""COMPUTED_VALUE"""),8653.19)</f>
        <v>8653.19</v>
      </c>
      <c r="G420" s="2">
        <f>IFERROR(__xludf.DUMMYFUNCTION("""COMPUTED_VALUE"""),45903.66666666667)</f>
        <v>45903.66667</v>
      </c>
      <c r="H420" s="1">
        <f>IFERROR(__xludf.DUMMYFUNCTION("""COMPUTED_VALUE"""),8581.89)</f>
        <v>8581.89</v>
      </c>
      <c r="J420" s="2">
        <f>IFERROR(__xludf.DUMMYFUNCTION("""COMPUTED_VALUE"""),45903.66666666667)</f>
        <v>45903.66667</v>
      </c>
      <c r="K420" s="1">
        <f>IFERROR(__xludf.DUMMYFUNCTION("""COMPUTED_VALUE"""),8624.81)</f>
        <v>8624.81</v>
      </c>
      <c r="M420" s="2">
        <f>IFERROR(__xludf.DUMMYFUNCTION("""COMPUTED_VALUE"""),45903.66666666667)</f>
        <v>45903.66667</v>
      </c>
      <c r="N420" s="1">
        <f>IFERROR(__xludf.DUMMYFUNCTION("""COMPUTED_VALUE"""),0.0)</f>
        <v>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IFERROR(__xludf.DUMMYFUNCTION("""COMPUTED_VALUE"""),8657.42)</f>
        <v>8657.42</v>
      </c>
      <c r="D421" s="2">
        <f>IFERROR(__xludf.DUMMYFUNCTION("""COMPUTED_VALUE"""),45904.66666666667)</f>
        <v>45904.66667</v>
      </c>
      <c r="E421" s="1">
        <f>IFERROR(__xludf.DUMMYFUNCTION("""COMPUTED_VALUE"""),8698.16)</f>
        <v>8698.16</v>
      </c>
      <c r="G421" s="2">
        <f>IFERROR(__xludf.DUMMYFUNCTION("""COMPUTED_VALUE"""),45904.66666666667)</f>
        <v>45904.66667</v>
      </c>
      <c r="H421" s="1">
        <f>IFERROR(__xludf.DUMMYFUNCTION("""COMPUTED_VALUE"""),8637.73)</f>
        <v>8637.73</v>
      </c>
      <c r="J421" s="2">
        <f>IFERROR(__xludf.DUMMYFUNCTION("""COMPUTED_VALUE"""),45904.66666666667)</f>
        <v>45904.66667</v>
      </c>
      <c r="K421" s="1">
        <f>IFERROR(__xludf.DUMMYFUNCTION("""COMPUTED_VALUE"""),8696.35)</f>
        <v>8696.35</v>
      </c>
      <c r="M421" s="2">
        <f>IFERROR(__xludf.DUMMYFUNCTION("""COMPUTED_VALUE"""),45904.66666666667)</f>
        <v>45904.66667</v>
      </c>
      <c r="N421" s="1">
        <f>IFERROR(__xludf.DUMMYFUNCTION("""COMPUTED_VALUE"""),0.0)</f>
        <v>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IFERROR(__xludf.DUMMYFUNCTION("""COMPUTED_VALUE"""),8708.59)</f>
        <v>8708.59</v>
      </c>
      <c r="D422" s="2">
        <f>IFERROR(__xludf.DUMMYFUNCTION("""COMPUTED_VALUE"""),45905.66666666667)</f>
        <v>45905.66667</v>
      </c>
      <c r="E422" s="1">
        <f>IFERROR(__xludf.DUMMYFUNCTION("""COMPUTED_VALUE"""),8750.2)</f>
        <v>8750.2</v>
      </c>
      <c r="G422" s="2">
        <f>IFERROR(__xludf.DUMMYFUNCTION("""COMPUTED_VALUE"""),45905.66666666667)</f>
        <v>45905.66667</v>
      </c>
      <c r="H422" s="1">
        <f>IFERROR(__xludf.DUMMYFUNCTION("""COMPUTED_VALUE"""),8621.17)</f>
        <v>8621.17</v>
      </c>
      <c r="J422" s="2">
        <f>IFERROR(__xludf.DUMMYFUNCTION("""COMPUTED_VALUE"""),45905.66666666667)</f>
        <v>45905.66667</v>
      </c>
      <c r="K422" s="1">
        <f>IFERROR(__xludf.DUMMYFUNCTION("""COMPUTED_VALUE"""),8666.04)</f>
        <v>8666.04</v>
      </c>
      <c r="M422" s="2">
        <f>IFERROR(__xludf.DUMMYFUNCTION("""COMPUTED_VALUE"""),45905.66666666667)</f>
        <v>45905.66667</v>
      </c>
      <c r="N422" s="1">
        <f>IFERROR(__xludf.DUMMYFUNCTION("""COMPUTED_VALUE"""),0.0)</f>
        <v>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IFERROR(__xludf.DUMMYFUNCTION("""COMPUTED_VALUE"""),8662.9)</f>
        <v>8662.9</v>
      </c>
      <c r="D423" s="2">
        <f>IFERROR(__xludf.DUMMYFUNCTION("""COMPUTED_VALUE"""),45908.66666666667)</f>
        <v>45908.66667</v>
      </c>
      <c r="E423" s="1">
        <f>IFERROR(__xludf.DUMMYFUNCTION("""COMPUTED_VALUE"""),8664.57)</f>
        <v>8664.57</v>
      </c>
      <c r="G423" s="2">
        <f>IFERROR(__xludf.DUMMYFUNCTION("""COMPUTED_VALUE"""),45908.66666666667)</f>
        <v>45908.66667</v>
      </c>
      <c r="H423" s="1">
        <f>IFERROR(__xludf.DUMMYFUNCTION("""COMPUTED_VALUE"""),8596.87)</f>
        <v>8596.87</v>
      </c>
      <c r="J423" s="2">
        <f>IFERROR(__xludf.DUMMYFUNCTION("""COMPUTED_VALUE"""),45908.66666666667)</f>
        <v>45908.66667</v>
      </c>
      <c r="K423" s="1">
        <f>IFERROR(__xludf.DUMMYFUNCTION("""COMPUTED_VALUE"""),8639.79)</f>
        <v>8639.79</v>
      </c>
      <c r="M423" s="2">
        <f>IFERROR(__xludf.DUMMYFUNCTION("""COMPUTED_VALUE"""),45908.66666666667)</f>
        <v>45908.66667</v>
      </c>
      <c r="N423" s="1">
        <f>IFERROR(__xludf.DUMMYFUNCTION("""COMPUTED_VALUE"""),0.0)</f>
        <v>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IFERROR(__xludf.DUMMYFUNCTION("""COMPUTED_VALUE"""),8620.94)</f>
        <v>8620.94</v>
      </c>
      <c r="D424" s="2">
        <f>IFERROR(__xludf.DUMMYFUNCTION("""COMPUTED_VALUE"""),45909.66666666667)</f>
        <v>45909.66667</v>
      </c>
      <c r="E424" s="1">
        <f>IFERROR(__xludf.DUMMYFUNCTION("""COMPUTED_VALUE"""),8640.85)</f>
        <v>8640.85</v>
      </c>
      <c r="G424" s="2">
        <f>IFERROR(__xludf.DUMMYFUNCTION("""COMPUTED_VALUE"""),45909.66666666667)</f>
        <v>45909.66667</v>
      </c>
      <c r="H424" s="1">
        <f>IFERROR(__xludf.DUMMYFUNCTION("""COMPUTED_VALUE"""),8605.83)</f>
        <v>8605.83</v>
      </c>
      <c r="J424" s="2">
        <f>IFERROR(__xludf.DUMMYFUNCTION("""COMPUTED_VALUE"""),45909.66666666667)</f>
        <v>45909.66667</v>
      </c>
      <c r="K424" s="1">
        <f>IFERROR(__xludf.DUMMYFUNCTION("""COMPUTED_VALUE"""),8622.02)</f>
        <v>8622.02</v>
      </c>
      <c r="M424" s="2">
        <f>IFERROR(__xludf.DUMMYFUNCTION("""COMPUTED_VALUE"""),45909.66666666667)</f>
        <v>45909.66667</v>
      </c>
      <c r="N424" s="1">
        <f>IFERROR(__xludf.DUMMYFUNCTION("""COMPUTED_VALUE"""),0.0)</f>
        <v>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IFERROR(__xludf.DUMMYFUNCTION("""COMPUTED_VALUE"""),8617.88)</f>
        <v>8617.88</v>
      </c>
      <c r="D425" s="2">
        <f>IFERROR(__xludf.DUMMYFUNCTION("""COMPUTED_VALUE"""),45910.66666666667)</f>
        <v>45910.66667</v>
      </c>
      <c r="E425" s="1">
        <f>IFERROR(__xludf.DUMMYFUNCTION("""COMPUTED_VALUE"""),8665.53)</f>
        <v>8665.53</v>
      </c>
      <c r="G425" s="2">
        <f>IFERROR(__xludf.DUMMYFUNCTION("""COMPUTED_VALUE"""),45910.66666666667)</f>
        <v>45910.66667</v>
      </c>
      <c r="H425" s="1">
        <f>IFERROR(__xludf.DUMMYFUNCTION("""COMPUTED_VALUE"""),8596.42)</f>
        <v>8596.42</v>
      </c>
      <c r="J425" s="2">
        <f>IFERROR(__xludf.DUMMYFUNCTION("""COMPUTED_VALUE"""),45910.66666666667)</f>
        <v>45910.66667</v>
      </c>
      <c r="K425" s="1">
        <f>IFERROR(__xludf.DUMMYFUNCTION("""COMPUTED_VALUE"""),8630.53)</f>
        <v>8630.53</v>
      </c>
      <c r="M425" s="2">
        <f>IFERROR(__xludf.DUMMYFUNCTION("""COMPUTED_VALUE"""),45910.66666666667)</f>
        <v>45910.66667</v>
      </c>
      <c r="N425" s="1">
        <f>IFERROR(__xludf.DUMMYFUNCTION("""COMPUTED_VALUE"""),0.0)</f>
        <v>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IFERROR(__xludf.DUMMYFUNCTION("""COMPUTED_VALUE"""),8633.76)</f>
        <v>8633.76</v>
      </c>
      <c r="D426" s="2">
        <f>IFERROR(__xludf.DUMMYFUNCTION("""COMPUTED_VALUE"""),45911.66666666667)</f>
        <v>45911.66667</v>
      </c>
      <c r="E426" s="1">
        <f>IFERROR(__xludf.DUMMYFUNCTION("""COMPUTED_VALUE"""),8742.86)</f>
        <v>8742.86</v>
      </c>
      <c r="G426" s="2">
        <f>IFERROR(__xludf.DUMMYFUNCTION("""COMPUTED_VALUE"""),45911.66666666667)</f>
        <v>45911.66667</v>
      </c>
      <c r="H426" s="1">
        <f>IFERROR(__xludf.DUMMYFUNCTION("""COMPUTED_VALUE"""),8628.62)</f>
        <v>8628.62</v>
      </c>
      <c r="J426" s="2">
        <f>IFERROR(__xludf.DUMMYFUNCTION("""COMPUTED_VALUE"""),45911.66666666667)</f>
        <v>45911.66667</v>
      </c>
      <c r="K426" s="1">
        <f>IFERROR(__xludf.DUMMYFUNCTION("""COMPUTED_VALUE"""),8735.2)</f>
        <v>8735.2</v>
      </c>
      <c r="M426" s="2">
        <f>IFERROR(__xludf.DUMMYFUNCTION("""COMPUTED_VALUE"""),45911.66666666667)</f>
        <v>45911.66667</v>
      </c>
      <c r="N426" s="1">
        <f>IFERROR(__xludf.DUMMYFUNCTION("""COMPUTED_VALUE"""),0.0)</f>
        <v>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IFERROR(__xludf.DUMMYFUNCTION("""COMPUTED_VALUE"""),8715.92)</f>
        <v>8715.92</v>
      </c>
      <c r="D427" s="2">
        <f>IFERROR(__xludf.DUMMYFUNCTION("""COMPUTED_VALUE"""),45912.66666666667)</f>
        <v>45912.66667</v>
      </c>
      <c r="E427" s="1">
        <f>IFERROR(__xludf.DUMMYFUNCTION("""COMPUTED_VALUE"""),8740.12)</f>
        <v>8740.12</v>
      </c>
      <c r="G427" s="2">
        <f>IFERROR(__xludf.DUMMYFUNCTION("""COMPUTED_VALUE"""),45912.66666666667)</f>
        <v>45912.66667</v>
      </c>
      <c r="H427" s="1">
        <f>IFERROR(__xludf.DUMMYFUNCTION("""COMPUTED_VALUE"""),8678.54)</f>
        <v>8678.54</v>
      </c>
      <c r="J427" s="2">
        <f>IFERROR(__xludf.DUMMYFUNCTION("""COMPUTED_VALUE"""),45912.66666666667)</f>
        <v>45912.66667</v>
      </c>
      <c r="K427" s="1">
        <f>IFERROR(__xludf.DUMMYFUNCTION("""COMPUTED_VALUE"""),8683.65)</f>
        <v>8683.65</v>
      </c>
      <c r="M427" s="2">
        <f>IFERROR(__xludf.DUMMYFUNCTION("""COMPUTED_VALUE"""),45912.66666666667)</f>
        <v>45912.66667</v>
      </c>
      <c r="N427" s="1">
        <f>IFERROR(__xludf.DUMMYFUNCTION("""COMPUTED_VALUE"""),0.0)</f>
        <v>0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IFERROR(__xludf.DUMMYFUNCTION("""COMPUTED_VALUE"""),8690.19)</f>
        <v>8690.19</v>
      </c>
      <c r="D428" s="2">
        <f>IFERROR(__xludf.DUMMYFUNCTION("""COMPUTED_VALUE"""),45915.66666666667)</f>
        <v>45915.66667</v>
      </c>
      <c r="E428" s="1">
        <f>IFERROR(__xludf.DUMMYFUNCTION("""COMPUTED_VALUE"""),8701.9)</f>
        <v>8701.9</v>
      </c>
      <c r="G428" s="2">
        <f>IFERROR(__xludf.DUMMYFUNCTION("""COMPUTED_VALUE"""),45915.66666666667)</f>
        <v>45915.66667</v>
      </c>
      <c r="H428" s="1">
        <f>IFERROR(__xludf.DUMMYFUNCTION("""COMPUTED_VALUE"""),8637.79)</f>
        <v>8637.79</v>
      </c>
      <c r="J428" s="2">
        <f>IFERROR(__xludf.DUMMYFUNCTION("""COMPUTED_VALUE"""),45915.66666666667)</f>
        <v>45915.66667</v>
      </c>
      <c r="K428" s="1">
        <f>IFERROR(__xludf.DUMMYFUNCTION("""COMPUTED_VALUE"""),8644.05)</f>
        <v>8644.05</v>
      </c>
      <c r="M428" s="2">
        <f>IFERROR(__xludf.DUMMYFUNCTION("""COMPUTED_VALUE"""),45915.66666666667)</f>
        <v>45915.66667</v>
      </c>
      <c r="N428" s="1">
        <f>IFERROR(__xludf.DUMMYFUNCTION("""COMPUTED_VALUE"""),0.0)</f>
        <v>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IFERROR(__xludf.DUMMYFUNCTION("""COMPUTED_VALUE"""),8644.0)</f>
        <v>8644</v>
      </c>
      <c r="D429" s="2">
        <f>IFERROR(__xludf.DUMMYFUNCTION("""COMPUTED_VALUE"""),45916.66666666667)</f>
        <v>45916.66667</v>
      </c>
      <c r="E429" s="1">
        <f>IFERROR(__xludf.DUMMYFUNCTION("""COMPUTED_VALUE"""),8662.65)</f>
        <v>8662.65</v>
      </c>
      <c r="G429" s="2">
        <f>IFERROR(__xludf.DUMMYFUNCTION("""COMPUTED_VALUE"""),45916.66666666667)</f>
        <v>45916.66667</v>
      </c>
      <c r="H429" s="1">
        <f>IFERROR(__xludf.DUMMYFUNCTION("""COMPUTED_VALUE"""),8584.1)</f>
        <v>8584.1</v>
      </c>
      <c r="J429" s="2">
        <f>IFERROR(__xludf.DUMMYFUNCTION("""COMPUTED_VALUE"""),45916.66666666667)</f>
        <v>45916.66667</v>
      </c>
      <c r="K429" s="1">
        <f>IFERROR(__xludf.DUMMYFUNCTION("""COMPUTED_VALUE"""),8596.21)</f>
        <v>8596.21</v>
      </c>
      <c r="M429" s="2">
        <f>IFERROR(__xludf.DUMMYFUNCTION("""COMPUTED_VALUE"""),45916.66666666667)</f>
        <v>45916.66667</v>
      </c>
      <c r="N429" s="1">
        <f>IFERROR(__xludf.DUMMYFUNCTION("""COMPUTED_VALUE"""),0.0)</f>
        <v>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IFERROR(__xludf.DUMMYFUNCTION("""COMPUTED_VALUE"""),8610.19)</f>
        <v>8610.19</v>
      </c>
      <c r="D430" s="2">
        <f>IFERROR(__xludf.DUMMYFUNCTION("""COMPUTED_VALUE"""),45917.66666666667)</f>
        <v>45917.66667</v>
      </c>
      <c r="E430" s="1">
        <f>IFERROR(__xludf.DUMMYFUNCTION("""COMPUTED_VALUE"""),8709.85)</f>
        <v>8709.85</v>
      </c>
      <c r="G430" s="2">
        <f>IFERROR(__xludf.DUMMYFUNCTION("""COMPUTED_VALUE"""),45917.66666666667)</f>
        <v>45917.66667</v>
      </c>
      <c r="H430" s="1">
        <f>IFERROR(__xludf.DUMMYFUNCTION("""COMPUTED_VALUE"""),8581.51)</f>
        <v>8581.51</v>
      </c>
      <c r="J430" s="2">
        <f>IFERROR(__xludf.DUMMYFUNCTION("""COMPUTED_VALUE"""),45917.66666666667)</f>
        <v>45917.66667</v>
      </c>
      <c r="K430" s="1">
        <f>IFERROR(__xludf.DUMMYFUNCTION("""COMPUTED_VALUE"""),8622.74)</f>
        <v>8622.74</v>
      </c>
      <c r="M430" s="2">
        <f>IFERROR(__xludf.DUMMYFUNCTION("""COMPUTED_VALUE"""),45917.66666666667)</f>
        <v>45917.66667</v>
      </c>
      <c r="N430" s="1">
        <f>IFERROR(__xludf.DUMMYFUNCTION("""COMPUTED_VALUE"""),0.0)</f>
        <v>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IFERROR(__xludf.DUMMYFUNCTION("""COMPUTED_VALUE"""),8621.11)</f>
        <v>8621.11</v>
      </c>
      <c r="D431" s="2">
        <f>IFERROR(__xludf.DUMMYFUNCTION("""COMPUTED_VALUE"""),45918.66666666667)</f>
        <v>45918.66667</v>
      </c>
      <c r="E431" s="1">
        <f>IFERROR(__xludf.DUMMYFUNCTION("""COMPUTED_VALUE"""),8687.68)</f>
        <v>8687.68</v>
      </c>
      <c r="G431" s="2">
        <f>IFERROR(__xludf.DUMMYFUNCTION("""COMPUTED_VALUE"""),45918.66666666667)</f>
        <v>45918.66667</v>
      </c>
      <c r="H431" s="1">
        <f>IFERROR(__xludf.DUMMYFUNCTION("""COMPUTED_VALUE"""),8613.07)</f>
        <v>8613.07</v>
      </c>
      <c r="J431" s="2">
        <f>IFERROR(__xludf.DUMMYFUNCTION("""COMPUTED_VALUE"""),45918.66666666667)</f>
        <v>45918.66667</v>
      </c>
      <c r="K431" s="1">
        <f>IFERROR(__xludf.DUMMYFUNCTION("""COMPUTED_VALUE"""),8660.36)</f>
        <v>8660.36</v>
      </c>
      <c r="M431" s="2">
        <f>IFERROR(__xludf.DUMMYFUNCTION("""COMPUTED_VALUE"""),45918.66666666667)</f>
        <v>45918.66667</v>
      </c>
      <c r="N431" s="1">
        <f>IFERROR(__xludf.DUMMYFUNCTION("""COMPUTED_VALUE"""),0.0)</f>
        <v>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IFERROR(__xludf.DUMMYFUNCTION("""COMPUTED_VALUE"""),8674.65)</f>
        <v>8674.65</v>
      </c>
      <c r="D432" s="2">
        <f>IFERROR(__xludf.DUMMYFUNCTION("""COMPUTED_VALUE"""),45919.66666666667)</f>
        <v>45919.66667</v>
      </c>
      <c r="E432" s="1">
        <f>IFERROR(__xludf.DUMMYFUNCTION("""COMPUTED_VALUE"""),8674.65)</f>
        <v>8674.65</v>
      </c>
      <c r="G432" s="2">
        <f>IFERROR(__xludf.DUMMYFUNCTION("""COMPUTED_VALUE"""),45919.66666666667)</f>
        <v>45919.66667</v>
      </c>
      <c r="H432" s="1">
        <f>IFERROR(__xludf.DUMMYFUNCTION("""COMPUTED_VALUE"""),8618.67)</f>
        <v>8618.67</v>
      </c>
      <c r="J432" s="2">
        <f>IFERROR(__xludf.DUMMYFUNCTION("""COMPUTED_VALUE"""),45919.66666666667)</f>
        <v>45919.66667</v>
      </c>
      <c r="K432" s="1">
        <f>IFERROR(__xludf.DUMMYFUNCTION("""COMPUTED_VALUE"""),8644.83)</f>
        <v>8644.83</v>
      </c>
      <c r="M432" s="2">
        <f>IFERROR(__xludf.DUMMYFUNCTION("""COMPUTED_VALUE"""),45919.66666666667)</f>
        <v>45919.66667</v>
      </c>
      <c r="N432" s="1">
        <f>IFERROR(__xludf.DUMMYFUNCTION("""COMPUTED_VALUE"""),0.0)</f>
        <v>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IFERROR(__xludf.DUMMYFUNCTION("""COMPUTED_VALUE"""),8623.47)</f>
        <v>8623.47</v>
      </c>
      <c r="D433" s="2">
        <f>IFERROR(__xludf.DUMMYFUNCTION("""COMPUTED_VALUE"""),45922.66666666667)</f>
        <v>45922.66667</v>
      </c>
      <c r="E433" s="1">
        <f>IFERROR(__xludf.DUMMYFUNCTION("""COMPUTED_VALUE"""),8650.91)</f>
        <v>8650.91</v>
      </c>
      <c r="G433" s="2">
        <f>IFERROR(__xludf.DUMMYFUNCTION("""COMPUTED_VALUE"""),45922.66666666667)</f>
        <v>45922.66667</v>
      </c>
      <c r="H433" s="1">
        <f>IFERROR(__xludf.DUMMYFUNCTION("""COMPUTED_VALUE"""),8598.39)</f>
        <v>8598.39</v>
      </c>
      <c r="J433" s="2">
        <f>IFERROR(__xludf.DUMMYFUNCTION("""COMPUTED_VALUE"""),45922.66666666667)</f>
        <v>45922.66667</v>
      </c>
      <c r="K433" s="1">
        <f>IFERROR(__xludf.DUMMYFUNCTION("""COMPUTED_VALUE"""),8634.3)</f>
        <v>8634.3</v>
      </c>
      <c r="M433" s="2">
        <f>IFERROR(__xludf.DUMMYFUNCTION("""COMPUTED_VALUE"""),45922.66666666667)</f>
        <v>45922.66667</v>
      </c>
      <c r="N433" s="1">
        <f>IFERROR(__xludf.DUMMYFUNCTION("""COMPUTED_VALUE"""),0.0)</f>
        <v>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IFERROR(__xludf.DUMMYFUNCTION("""COMPUTED_VALUE"""),8646.3)</f>
        <v>8646.3</v>
      </c>
      <c r="D434" s="2">
        <f>IFERROR(__xludf.DUMMYFUNCTION("""COMPUTED_VALUE"""),45923.66666666667)</f>
        <v>45923.66667</v>
      </c>
      <c r="E434" s="1">
        <f>IFERROR(__xludf.DUMMYFUNCTION("""COMPUTED_VALUE"""),8718.45)</f>
        <v>8718.45</v>
      </c>
      <c r="G434" s="2">
        <f>IFERROR(__xludf.DUMMYFUNCTION("""COMPUTED_VALUE"""),45923.66666666667)</f>
        <v>45923.66667</v>
      </c>
      <c r="H434" s="1">
        <f>IFERROR(__xludf.DUMMYFUNCTION("""COMPUTED_VALUE"""),8645.03)</f>
        <v>8645.03</v>
      </c>
      <c r="J434" s="2">
        <f>IFERROR(__xludf.DUMMYFUNCTION("""COMPUTED_VALUE"""),45923.66666666667)</f>
        <v>45923.66667</v>
      </c>
      <c r="K434" s="1">
        <f>IFERROR(__xludf.DUMMYFUNCTION("""COMPUTED_VALUE"""),8679.5)</f>
        <v>8679.5</v>
      </c>
      <c r="M434" s="2">
        <f>IFERROR(__xludf.DUMMYFUNCTION("""COMPUTED_VALUE"""),45923.66666666667)</f>
        <v>45923.66667</v>
      </c>
      <c r="N434" s="1">
        <f>IFERROR(__xludf.DUMMYFUNCTION("""COMPUTED_VALUE"""),0.0)</f>
        <v>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IFERROR(__xludf.DUMMYFUNCTION("""COMPUTED_VALUE"""),8683.48)</f>
        <v>8683.48</v>
      </c>
      <c r="D435" s="2">
        <f>IFERROR(__xludf.DUMMYFUNCTION("""COMPUTED_VALUE"""),45924.66666666667)</f>
        <v>45924.66667</v>
      </c>
      <c r="E435" s="1">
        <f>IFERROR(__xludf.DUMMYFUNCTION("""COMPUTED_VALUE"""),8711.54)</f>
        <v>8711.54</v>
      </c>
      <c r="G435" s="2">
        <f>IFERROR(__xludf.DUMMYFUNCTION("""COMPUTED_VALUE"""),45924.66666666667)</f>
        <v>45924.66667</v>
      </c>
      <c r="H435" s="1">
        <f>IFERROR(__xludf.DUMMYFUNCTION("""COMPUTED_VALUE"""),8662.0)</f>
        <v>8662</v>
      </c>
      <c r="J435" s="2">
        <f>IFERROR(__xludf.DUMMYFUNCTION("""COMPUTED_VALUE"""),45924.66666666667)</f>
        <v>45924.66667</v>
      </c>
      <c r="K435" s="1">
        <f>IFERROR(__xludf.DUMMYFUNCTION("""COMPUTED_VALUE"""),8673.07)</f>
        <v>8673.07</v>
      </c>
      <c r="M435" s="2">
        <f>IFERROR(__xludf.DUMMYFUNCTION("""COMPUTED_VALUE"""),45924.66666666667)</f>
        <v>45924.66667</v>
      </c>
      <c r="N435" s="1">
        <f>IFERROR(__xludf.DUMMYFUNCTION("""COMPUTED_VALUE"""),0.0)</f>
        <v>0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IFERROR(__xludf.DUMMYFUNCTION("""COMPUTED_VALUE"""),8646.85)</f>
        <v>8646.85</v>
      </c>
      <c r="D436" s="2">
        <f>IFERROR(__xludf.DUMMYFUNCTION("""COMPUTED_VALUE"""),45925.66666666667)</f>
        <v>45925.66667</v>
      </c>
      <c r="E436" s="1">
        <f>IFERROR(__xludf.DUMMYFUNCTION("""COMPUTED_VALUE"""),8663.92)</f>
        <v>8663.92</v>
      </c>
      <c r="G436" s="2">
        <f>IFERROR(__xludf.DUMMYFUNCTION("""COMPUTED_VALUE"""),45925.66666666667)</f>
        <v>45925.66667</v>
      </c>
      <c r="H436" s="1">
        <f>IFERROR(__xludf.DUMMYFUNCTION("""COMPUTED_VALUE"""),8597.99)</f>
        <v>8597.99</v>
      </c>
      <c r="J436" s="2">
        <f>IFERROR(__xludf.DUMMYFUNCTION("""COMPUTED_VALUE"""),45925.66666666667)</f>
        <v>45925.66667</v>
      </c>
      <c r="K436" s="1">
        <f>IFERROR(__xludf.DUMMYFUNCTION("""COMPUTED_VALUE"""),8620.81)</f>
        <v>8620.81</v>
      </c>
      <c r="M436" s="2">
        <f>IFERROR(__xludf.DUMMYFUNCTION("""COMPUTED_VALUE"""),45925.66666666667)</f>
        <v>45925.66667</v>
      </c>
      <c r="N436" s="1">
        <f>IFERROR(__xludf.DUMMYFUNCTION("""COMPUTED_VALUE"""),0.0)</f>
        <v>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IFERROR(__xludf.DUMMYFUNCTION("""COMPUTED_VALUE"""),8653.21)</f>
        <v>8653.21</v>
      </c>
      <c r="D437" s="2">
        <f>IFERROR(__xludf.DUMMYFUNCTION("""COMPUTED_VALUE"""),45926.66666666667)</f>
        <v>45926.66667</v>
      </c>
      <c r="E437" s="1">
        <f>IFERROR(__xludf.DUMMYFUNCTION("""COMPUTED_VALUE"""),8721.0)</f>
        <v>8721</v>
      </c>
      <c r="G437" s="2">
        <f>IFERROR(__xludf.DUMMYFUNCTION("""COMPUTED_VALUE"""),45926.66666666667)</f>
        <v>45926.66667</v>
      </c>
      <c r="H437" s="1">
        <f>IFERROR(__xludf.DUMMYFUNCTION("""COMPUTED_VALUE"""),8646.47)</f>
        <v>8646.47</v>
      </c>
      <c r="J437" s="2">
        <f>IFERROR(__xludf.DUMMYFUNCTION("""COMPUTED_VALUE"""),45926.66666666667)</f>
        <v>45926.66667</v>
      </c>
      <c r="K437" s="1">
        <f>IFERROR(__xludf.DUMMYFUNCTION("""COMPUTED_VALUE"""),8719.57)</f>
        <v>8719.57</v>
      </c>
      <c r="M437" s="2">
        <f>IFERROR(__xludf.DUMMYFUNCTION("""COMPUTED_VALUE"""),45926.66666666667)</f>
        <v>45926.66667</v>
      </c>
      <c r="N437" s="1">
        <f>IFERROR(__xludf.DUMMYFUNCTION("""COMPUTED_VALUE"""),0.0)</f>
        <v>0</v>
      </c>
    </row>
  </sheetData>
  <drawing r:id="rId1"/>
</worksheet>
</file>