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IFERROR(__xludf.DUMMYFUNCTION("GOOGLEFINANCE(""DJUSVS"",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IFERROR(__xludf.DUMMYFUNCTION("GOOGLEFINANCE(""DJUSVS"",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IFERROR(__xludf.DUMMYFUNCTION("GOOGLEFINANCE(""DJUSVS"",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IFERROR(__xludf.DUMMYFUNCTION("GOOGLEFINANCE(""DJUSVS"",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IFERROR(__xludf.DUMMYFUNCTION("GOOGLEFINANCE(""DJUSVS"",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IFERROR(__xludf.DUMMYFUNCTION("""COMPUTED_VALUE"""),4419.96)</f>
        <v>4419.96</v>
      </c>
      <c r="D2" s="2">
        <f>IFERROR(__xludf.DUMMYFUNCTION("""COMPUTED_VALUE"""),45293.66666666667)</f>
        <v>45293.66667</v>
      </c>
      <c r="E2" s="1">
        <f>IFERROR(__xludf.DUMMYFUNCTION("""COMPUTED_VALUE"""),4471.98)</f>
        <v>4471.98</v>
      </c>
      <c r="G2" s="2">
        <f>IFERROR(__xludf.DUMMYFUNCTION("""COMPUTED_VALUE"""),45293.66666666667)</f>
        <v>45293.66667</v>
      </c>
      <c r="H2" s="1">
        <f>IFERROR(__xludf.DUMMYFUNCTION("""COMPUTED_VALUE"""),4412.15)</f>
        <v>4412.15</v>
      </c>
      <c r="J2" s="2">
        <f>IFERROR(__xludf.DUMMYFUNCTION("""COMPUTED_VALUE"""),45293.66666666667)</f>
        <v>45293.66667</v>
      </c>
      <c r="K2" s="1">
        <f>IFERROR(__xludf.DUMMYFUNCTION("""COMPUTED_VALUE"""),4442.23)</f>
        <v>4442.23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IFERROR(__xludf.DUMMYFUNCTION("""COMPUTED_VALUE"""),4397.54)</f>
        <v>4397.54</v>
      </c>
      <c r="D3" s="2">
        <f>IFERROR(__xludf.DUMMYFUNCTION("""COMPUTED_VALUE"""),45294.66666666667)</f>
        <v>45294.66667</v>
      </c>
      <c r="E3" s="1">
        <f>IFERROR(__xludf.DUMMYFUNCTION("""COMPUTED_VALUE"""),4397.54)</f>
        <v>4397.54</v>
      </c>
      <c r="G3" s="2">
        <f>IFERROR(__xludf.DUMMYFUNCTION("""COMPUTED_VALUE"""),45294.66666666667)</f>
        <v>45294.66667</v>
      </c>
      <c r="H3" s="1">
        <f>IFERROR(__xludf.DUMMYFUNCTION("""COMPUTED_VALUE"""),4348.87)</f>
        <v>4348.87</v>
      </c>
      <c r="J3" s="2">
        <f>IFERROR(__xludf.DUMMYFUNCTION("""COMPUTED_VALUE"""),45294.66666666667)</f>
        <v>45294.66667</v>
      </c>
      <c r="K3" s="1">
        <f>IFERROR(__xludf.DUMMYFUNCTION("""COMPUTED_VALUE"""),4354.83)</f>
        <v>4354.83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IFERROR(__xludf.DUMMYFUNCTION("""COMPUTED_VALUE"""),4356.47)</f>
        <v>4356.47</v>
      </c>
      <c r="D4" s="2">
        <f>IFERROR(__xludf.DUMMYFUNCTION("""COMPUTED_VALUE"""),45295.66666666667)</f>
        <v>45295.66667</v>
      </c>
      <c r="E4" s="1">
        <f>IFERROR(__xludf.DUMMYFUNCTION("""COMPUTED_VALUE"""),4378.21)</f>
        <v>4378.21</v>
      </c>
      <c r="G4" s="2">
        <f>IFERROR(__xludf.DUMMYFUNCTION("""COMPUTED_VALUE"""),45295.66666666667)</f>
        <v>45295.66667</v>
      </c>
      <c r="H4" s="1">
        <f>IFERROR(__xludf.DUMMYFUNCTION("""COMPUTED_VALUE"""),4347.61)</f>
        <v>4347.61</v>
      </c>
      <c r="J4" s="2">
        <f>IFERROR(__xludf.DUMMYFUNCTION("""COMPUTED_VALUE"""),45295.66666666667)</f>
        <v>45295.66667</v>
      </c>
      <c r="K4" s="1">
        <f>IFERROR(__xludf.DUMMYFUNCTION("""COMPUTED_VALUE"""),4351.57)</f>
        <v>4351.57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IFERROR(__xludf.DUMMYFUNCTION("""COMPUTED_VALUE"""),4334.69)</f>
        <v>4334.69</v>
      </c>
      <c r="D5" s="2">
        <f>IFERROR(__xludf.DUMMYFUNCTION("""COMPUTED_VALUE"""),45296.66666666667)</f>
        <v>45296.66667</v>
      </c>
      <c r="E5" s="1">
        <f>IFERROR(__xludf.DUMMYFUNCTION("""COMPUTED_VALUE"""),4408.79)</f>
        <v>4408.79</v>
      </c>
      <c r="G5" s="2">
        <f>IFERROR(__xludf.DUMMYFUNCTION("""COMPUTED_VALUE"""),45296.66666666667)</f>
        <v>45296.66667</v>
      </c>
      <c r="H5" s="1">
        <f>IFERROR(__xludf.DUMMYFUNCTION("""COMPUTED_VALUE"""),4331.38)</f>
        <v>4331.38</v>
      </c>
      <c r="J5" s="2">
        <f>IFERROR(__xludf.DUMMYFUNCTION("""COMPUTED_VALUE"""),45296.66666666667)</f>
        <v>45296.66667</v>
      </c>
      <c r="K5" s="1">
        <f>IFERROR(__xludf.DUMMYFUNCTION("""COMPUTED_VALUE"""),4384.17)</f>
        <v>4384.17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IFERROR(__xludf.DUMMYFUNCTION("""COMPUTED_VALUE"""),4376.06)</f>
        <v>4376.06</v>
      </c>
      <c r="D6" s="2">
        <f>IFERROR(__xludf.DUMMYFUNCTION("""COMPUTED_VALUE"""),45299.66666666667)</f>
        <v>45299.66667</v>
      </c>
      <c r="E6" s="1">
        <f>IFERROR(__xludf.DUMMYFUNCTION("""COMPUTED_VALUE"""),4433.3)</f>
        <v>4433.3</v>
      </c>
      <c r="G6" s="2">
        <f>IFERROR(__xludf.DUMMYFUNCTION("""COMPUTED_VALUE"""),45299.66666666667)</f>
        <v>45299.66667</v>
      </c>
      <c r="H6" s="1">
        <f>IFERROR(__xludf.DUMMYFUNCTION("""COMPUTED_VALUE"""),4365.93)</f>
        <v>4365.93</v>
      </c>
      <c r="J6" s="2">
        <f>IFERROR(__xludf.DUMMYFUNCTION("""COMPUTED_VALUE"""),45299.66666666667)</f>
        <v>45299.66667</v>
      </c>
      <c r="K6" s="1">
        <f>IFERROR(__xludf.DUMMYFUNCTION("""COMPUTED_VALUE"""),4433.3)</f>
        <v>4433.3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IFERROR(__xludf.DUMMYFUNCTION("""COMPUTED_VALUE"""),4398.49)</f>
        <v>4398.49</v>
      </c>
      <c r="D7" s="2">
        <f>IFERROR(__xludf.DUMMYFUNCTION("""COMPUTED_VALUE"""),45300.66666666667)</f>
        <v>45300.66667</v>
      </c>
      <c r="E7" s="1">
        <f>IFERROR(__xludf.DUMMYFUNCTION("""COMPUTED_VALUE"""),4418.06)</f>
        <v>4418.06</v>
      </c>
      <c r="G7" s="2">
        <f>IFERROR(__xludf.DUMMYFUNCTION("""COMPUTED_VALUE"""),45300.66666666667)</f>
        <v>45300.66667</v>
      </c>
      <c r="H7" s="1">
        <f>IFERROR(__xludf.DUMMYFUNCTION("""COMPUTED_VALUE"""),4388.29)</f>
        <v>4388.29</v>
      </c>
      <c r="J7" s="2">
        <f>IFERROR(__xludf.DUMMYFUNCTION("""COMPUTED_VALUE"""),45300.66666666667)</f>
        <v>45300.66667</v>
      </c>
      <c r="K7" s="1">
        <f>IFERROR(__xludf.DUMMYFUNCTION("""COMPUTED_VALUE"""),4399.48)</f>
        <v>4399.48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IFERROR(__xludf.DUMMYFUNCTION("""COMPUTED_VALUE"""),4398.75)</f>
        <v>4398.75</v>
      </c>
      <c r="D8" s="2">
        <f>IFERROR(__xludf.DUMMYFUNCTION("""COMPUTED_VALUE"""),45301.66666666667)</f>
        <v>45301.66667</v>
      </c>
      <c r="E8" s="1">
        <f>IFERROR(__xludf.DUMMYFUNCTION("""COMPUTED_VALUE"""),4411.16)</f>
        <v>4411.16</v>
      </c>
      <c r="G8" s="2">
        <f>IFERROR(__xludf.DUMMYFUNCTION("""COMPUTED_VALUE"""),45301.66666666667)</f>
        <v>45301.66667</v>
      </c>
      <c r="H8" s="1">
        <f>IFERROR(__xludf.DUMMYFUNCTION("""COMPUTED_VALUE"""),4377.1)</f>
        <v>4377.1</v>
      </c>
      <c r="J8" s="2">
        <f>IFERROR(__xludf.DUMMYFUNCTION("""COMPUTED_VALUE"""),45301.66666666667)</f>
        <v>45301.66667</v>
      </c>
      <c r="K8" s="1">
        <f>IFERROR(__xludf.DUMMYFUNCTION("""COMPUTED_VALUE"""),4403.13)</f>
        <v>4403.13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IFERROR(__xludf.DUMMYFUNCTION("""COMPUTED_VALUE"""),4391.31)</f>
        <v>4391.31</v>
      </c>
      <c r="D9" s="2">
        <f>IFERROR(__xludf.DUMMYFUNCTION("""COMPUTED_VALUE"""),45302.66666666667)</f>
        <v>45302.66667</v>
      </c>
      <c r="E9" s="1">
        <f>IFERROR(__xludf.DUMMYFUNCTION("""COMPUTED_VALUE"""),4394.81)</f>
        <v>4394.81</v>
      </c>
      <c r="G9" s="2">
        <f>IFERROR(__xludf.DUMMYFUNCTION("""COMPUTED_VALUE"""),45302.66666666667)</f>
        <v>45302.66667</v>
      </c>
      <c r="H9" s="1">
        <f>IFERROR(__xludf.DUMMYFUNCTION("""COMPUTED_VALUE"""),4342.7)</f>
        <v>4342.7</v>
      </c>
      <c r="J9" s="2">
        <f>IFERROR(__xludf.DUMMYFUNCTION("""COMPUTED_VALUE"""),45302.66666666667)</f>
        <v>45302.66667</v>
      </c>
      <c r="K9" s="1">
        <f>IFERROR(__xludf.DUMMYFUNCTION("""COMPUTED_VALUE"""),4380.31)</f>
        <v>4380.31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IFERROR(__xludf.DUMMYFUNCTION("""COMPUTED_VALUE"""),4412.46)</f>
        <v>4412.46</v>
      </c>
      <c r="D10" s="2">
        <f>IFERROR(__xludf.DUMMYFUNCTION("""COMPUTED_VALUE"""),45303.66666666667)</f>
        <v>45303.66667</v>
      </c>
      <c r="E10" s="1">
        <f>IFERROR(__xludf.DUMMYFUNCTION("""COMPUTED_VALUE"""),4420.59)</f>
        <v>4420.59</v>
      </c>
      <c r="G10" s="2">
        <f>IFERROR(__xludf.DUMMYFUNCTION("""COMPUTED_VALUE"""),45303.66666666667)</f>
        <v>45303.66667</v>
      </c>
      <c r="H10" s="1">
        <f>IFERROR(__xludf.DUMMYFUNCTION("""COMPUTED_VALUE"""),4352.33)</f>
        <v>4352.33</v>
      </c>
      <c r="J10" s="2">
        <f>IFERROR(__xludf.DUMMYFUNCTION("""COMPUTED_VALUE"""),45303.66666666667)</f>
        <v>45303.66667</v>
      </c>
      <c r="K10" s="1">
        <f>IFERROR(__xludf.DUMMYFUNCTION("""COMPUTED_VALUE"""),4360.9)</f>
        <v>4360.9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IFERROR(__xludf.DUMMYFUNCTION("""COMPUTED_VALUE"""),4324.97)</f>
        <v>4324.97</v>
      </c>
      <c r="D11" s="2">
        <f>IFERROR(__xludf.DUMMYFUNCTION("""COMPUTED_VALUE"""),45307.66666666667)</f>
        <v>45307.66667</v>
      </c>
      <c r="E11" s="1">
        <f>IFERROR(__xludf.DUMMYFUNCTION("""COMPUTED_VALUE"""),4327.27)</f>
        <v>4327.27</v>
      </c>
      <c r="G11" s="2">
        <f>IFERROR(__xludf.DUMMYFUNCTION("""COMPUTED_VALUE"""),45307.66666666667)</f>
        <v>45307.66667</v>
      </c>
      <c r="H11" s="1">
        <f>IFERROR(__xludf.DUMMYFUNCTION("""COMPUTED_VALUE"""),4298.31)</f>
        <v>4298.31</v>
      </c>
      <c r="J11" s="2">
        <f>IFERROR(__xludf.DUMMYFUNCTION("""COMPUTED_VALUE"""),45307.66666666667)</f>
        <v>45307.66667</v>
      </c>
      <c r="K11" s="1">
        <f>IFERROR(__xludf.DUMMYFUNCTION("""COMPUTED_VALUE"""),4312.45)</f>
        <v>4312.45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IFERROR(__xludf.DUMMYFUNCTION("""COMPUTED_VALUE"""),4263.7)</f>
        <v>4263.7</v>
      </c>
      <c r="D12" s="2">
        <f>IFERROR(__xludf.DUMMYFUNCTION("""COMPUTED_VALUE"""),45308.66666666667)</f>
        <v>45308.66667</v>
      </c>
      <c r="E12" s="1">
        <f>IFERROR(__xludf.DUMMYFUNCTION("""COMPUTED_VALUE"""),4298.47)</f>
        <v>4298.47</v>
      </c>
      <c r="G12" s="2">
        <f>IFERROR(__xludf.DUMMYFUNCTION("""COMPUTED_VALUE"""),45308.66666666667)</f>
        <v>45308.66667</v>
      </c>
      <c r="H12" s="1">
        <f>IFERROR(__xludf.DUMMYFUNCTION("""COMPUTED_VALUE"""),4246.51)</f>
        <v>4246.51</v>
      </c>
      <c r="J12" s="2">
        <f>IFERROR(__xludf.DUMMYFUNCTION("""COMPUTED_VALUE"""),45308.66666666667)</f>
        <v>45308.66667</v>
      </c>
      <c r="K12" s="1">
        <f>IFERROR(__xludf.DUMMYFUNCTION("""COMPUTED_VALUE"""),4270.12)</f>
        <v>4270.12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IFERROR(__xludf.DUMMYFUNCTION("""COMPUTED_VALUE"""),4286.07)</f>
        <v>4286.07</v>
      </c>
      <c r="D13" s="2">
        <f>IFERROR(__xludf.DUMMYFUNCTION("""COMPUTED_VALUE"""),45309.66666666667)</f>
        <v>45309.66667</v>
      </c>
      <c r="E13" s="1">
        <f>IFERROR(__xludf.DUMMYFUNCTION("""COMPUTED_VALUE"""),4289.15)</f>
        <v>4289.15</v>
      </c>
      <c r="G13" s="2">
        <f>IFERROR(__xludf.DUMMYFUNCTION("""COMPUTED_VALUE"""),45309.66666666667)</f>
        <v>45309.66667</v>
      </c>
      <c r="H13" s="1">
        <f>IFERROR(__xludf.DUMMYFUNCTION("""COMPUTED_VALUE"""),4244.64)</f>
        <v>4244.64</v>
      </c>
      <c r="J13" s="2">
        <f>IFERROR(__xludf.DUMMYFUNCTION("""COMPUTED_VALUE"""),45309.66666666667)</f>
        <v>45309.66667</v>
      </c>
      <c r="K13" s="1">
        <f>IFERROR(__xludf.DUMMYFUNCTION("""COMPUTED_VALUE"""),4286.5)</f>
        <v>4286.5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IFERROR(__xludf.DUMMYFUNCTION("""COMPUTED_VALUE"""),4298.1)</f>
        <v>4298.1</v>
      </c>
      <c r="D14" s="2">
        <f>IFERROR(__xludf.DUMMYFUNCTION("""COMPUTED_VALUE"""),45310.66666666667)</f>
        <v>45310.66667</v>
      </c>
      <c r="E14" s="1">
        <f>IFERROR(__xludf.DUMMYFUNCTION("""COMPUTED_VALUE"""),4336.11)</f>
        <v>4336.11</v>
      </c>
      <c r="G14" s="2">
        <f>IFERROR(__xludf.DUMMYFUNCTION("""COMPUTED_VALUE"""),45310.66666666667)</f>
        <v>45310.66667</v>
      </c>
      <c r="H14" s="1">
        <f>IFERROR(__xludf.DUMMYFUNCTION("""COMPUTED_VALUE"""),4266.55)</f>
        <v>4266.55</v>
      </c>
      <c r="J14" s="2">
        <f>IFERROR(__xludf.DUMMYFUNCTION("""COMPUTED_VALUE"""),45310.66666666667)</f>
        <v>45310.66667</v>
      </c>
      <c r="K14" s="1">
        <f>IFERROR(__xludf.DUMMYFUNCTION("""COMPUTED_VALUE"""),4333.68)</f>
        <v>4333.68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IFERROR(__xludf.DUMMYFUNCTION("""COMPUTED_VALUE"""),4355.52)</f>
        <v>4355.52</v>
      </c>
      <c r="D15" s="2">
        <f>IFERROR(__xludf.DUMMYFUNCTION("""COMPUTED_VALUE"""),45313.66666666667)</f>
        <v>45313.66667</v>
      </c>
      <c r="E15" s="1">
        <f>IFERROR(__xludf.DUMMYFUNCTION("""COMPUTED_VALUE"""),4390.36)</f>
        <v>4390.36</v>
      </c>
      <c r="G15" s="2">
        <f>IFERROR(__xludf.DUMMYFUNCTION("""COMPUTED_VALUE"""),45313.66666666667)</f>
        <v>45313.66667</v>
      </c>
      <c r="H15" s="1">
        <f>IFERROR(__xludf.DUMMYFUNCTION("""COMPUTED_VALUE"""),4351.85)</f>
        <v>4351.85</v>
      </c>
      <c r="J15" s="2">
        <f>IFERROR(__xludf.DUMMYFUNCTION("""COMPUTED_VALUE"""),45313.66666666667)</f>
        <v>45313.66667</v>
      </c>
      <c r="K15" s="1">
        <f>IFERROR(__xludf.DUMMYFUNCTION("""COMPUTED_VALUE"""),4376.74)</f>
        <v>4376.74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IFERROR(__xludf.DUMMYFUNCTION("""COMPUTED_VALUE"""),4395.68)</f>
        <v>4395.68</v>
      </c>
      <c r="D16" s="2">
        <f>IFERROR(__xludf.DUMMYFUNCTION("""COMPUTED_VALUE"""),45314.66666666667)</f>
        <v>45314.66667</v>
      </c>
      <c r="E16" s="1">
        <f>IFERROR(__xludf.DUMMYFUNCTION("""COMPUTED_VALUE"""),4404.77)</f>
        <v>4404.77</v>
      </c>
      <c r="G16" s="2">
        <f>IFERROR(__xludf.DUMMYFUNCTION("""COMPUTED_VALUE"""),45314.66666666667)</f>
        <v>45314.66667</v>
      </c>
      <c r="H16" s="1">
        <f>IFERROR(__xludf.DUMMYFUNCTION("""COMPUTED_VALUE"""),4347.5)</f>
        <v>4347.5</v>
      </c>
      <c r="J16" s="2">
        <f>IFERROR(__xludf.DUMMYFUNCTION("""COMPUTED_VALUE"""),45314.66666666667)</f>
        <v>45314.66667</v>
      </c>
      <c r="K16" s="1">
        <f>IFERROR(__xludf.DUMMYFUNCTION("""COMPUTED_VALUE"""),4359.94)</f>
        <v>4359.94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IFERROR(__xludf.DUMMYFUNCTION("""COMPUTED_VALUE"""),4393.81)</f>
        <v>4393.81</v>
      </c>
      <c r="D17" s="2">
        <f>IFERROR(__xludf.DUMMYFUNCTION("""COMPUTED_VALUE"""),45315.66666666667)</f>
        <v>45315.66667</v>
      </c>
      <c r="E17" s="1">
        <f>IFERROR(__xludf.DUMMYFUNCTION("""COMPUTED_VALUE"""),4400.03)</f>
        <v>4400.03</v>
      </c>
      <c r="G17" s="2">
        <f>IFERROR(__xludf.DUMMYFUNCTION("""COMPUTED_VALUE"""),45315.66666666667)</f>
        <v>45315.66667</v>
      </c>
      <c r="H17" s="1">
        <f>IFERROR(__xludf.DUMMYFUNCTION("""COMPUTED_VALUE"""),4336.46)</f>
        <v>4336.46</v>
      </c>
      <c r="J17" s="2">
        <f>IFERROR(__xludf.DUMMYFUNCTION("""COMPUTED_VALUE"""),45315.66666666667)</f>
        <v>45315.66667</v>
      </c>
      <c r="K17" s="1">
        <f>IFERROR(__xludf.DUMMYFUNCTION("""COMPUTED_VALUE"""),4341.15)</f>
        <v>4341.15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IFERROR(__xludf.DUMMYFUNCTION("""COMPUTED_VALUE"""),4380.4)</f>
        <v>4380.4</v>
      </c>
      <c r="D18" s="2">
        <f>IFERROR(__xludf.DUMMYFUNCTION("""COMPUTED_VALUE"""),45316.66666666667)</f>
        <v>45316.66667</v>
      </c>
      <c r="E18" s="1">
        <f>IFERROR(__xludf.DUMMYFUNCTION("""COMPUTED_VALUE"""),4391.96)</f>
        <v>4391.96</v>
      </c>
      <c r="G18" s="2">
        <f>IFERROR(__xludf.DUMMYFUNCTION("""COMPUTED_VALUE"""),45316.66666666667)</f>
        <v>45316.66667</v>
      </c>
      <c r="H18" s="1">
        <f>IFERROR(__xludf.DUMMYFUNCTION("""COMPUTED_VALUE"""),4352.1)</f>
        <v>4352.1</v>
      </c>
      <c r="J18" s="2">
        <f>IFERROR(__xludf.DUMMYFUNCTION("""COMPUTED_VALUE"""),45316.66666666667)</f>
        <v>45316.66667</v>
      </c>
      <c r="K18" s="1">
        <f>IFERROR(__xludf.DUMMYFUNCTION("""COMPUTED_VALUE"""),4386.15)</f>
        <v>4386.15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IFERROR(__xludf.DUMMYFUNCTION("""COMPUTED_VALUE"""),4402.91)</f>
        <v>4402.91</v>
      </c>
      <c r="D19" s="2">
        <f>IFERROR(__xludf.DUMMYFUNCTION("""COMPUTED_VALUE"""),45317.66666666667)</f>
        <v>45317.66667</v>
      </c>
      <c r="E19" s="1">
        <f>IFERROR(__xludf.DUMMYFUNCTION("""COMPUTED_VALUE"""),4419.98)</f>
        <v>4419.98</v>
      </c>
      <c r="G19" s="2">
        <f>IFERROR(__xludf.DUMMYFUNCTION("""COMPUTED_VALUE"""),45317.66666666667)</f>
        <v>45317.66667</v>
      </c>
      <c r="H19" s="1">
        <f>IFERROR(__xludf.DUMMYFUNCTION("""COMPUTED_VALUE"""),4387.08)</f>
        <v>4387.08</v>
      </c>
      <c r="J19" s="2">
        <f>IFERROR(__xludf.DUMMYFUNCTION("""COMPUTED_VALUE"""),45317.66666666667)</f>
        <v>45317.66667</v>
      </c>
      <c r="K19" s="1">
        <f>IFERROR(__xludf.DUMMYFUNCTION("""COMPUTED_VALUE"""),4396.43)</f>
        <v>4396.43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IFERROR(__xludf.DUMMYFUNCTION("""COMPUTED_VALUE"""),4395.93)</f>
        <v>4395.93</v>
      </c>
      <c r="D20" s="2">
        <f>IFERROR(__xludf.DUMMYFUNCTION("""COMPUTED_VALUE"""),45320.66666666667)</f>
        <v>45320.66667</v>
      </c>
      <c r="E20" s="1">
        <f>IFERROR(__xludf.DUMMYFUNCTION("""COMPUTED_VALUE"""),4435.68)</f>
        <v>4435.68</v>
      </c>
      <c r="G20" s="2">
        <f>IFERROR(__xludf.DUMMYFUNCTION("""COMPUTED_VALUE"""),45320.66666666667)</f>
        <v>45320.66667</v>
      </c>
      <c r="H20" s="1">
        <f>IFERROR(__xludf.DUMMYFUNCTION("""COMPUTED_VALUE"""),4381.2)</f>
        <v>4381.2</v>
      </c>
      <c r="J20" s="2">
        <f>IFERROR(__xludf.DUMMYFUNCTION("""COMPUTED_VALUE"""),45320.66666666667)</f>
        <v>45320.66667</v>
      </c>
      <c r="K20" s="1">
        <f>IFERROR(__xludf.DUMMYFUNCTION("""COMPUTED_VALUE"""),4434.88)</f>
        <v>4434.88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IFERROR(__xludf.DUMMYFUNCTION("""COMPUTED_VALUE"""),4416.47)</f>
        <v>4416.47</v>
      </c>
      <c r="D21" s="2">
        <f>IFERROR(__xludf.DUMMYFUNCTION("""COMPUTED_VALUE"""),45321.66666666667)</f>
        <v>45321.66667</v>
      </c>
      <c r="E21" s="1">
        <f>IFERROR(__xludf.DUMMYFUNCTION("""COMPUTED_VALUE"""),4435.48)</f>
        <v>4435.48</v>
      </c>
      <c r="G21" s="2">
        <f>IFERROR(__xludf.DUMMYFUNCTION("""COMPUTED_VALUE"""),45321.66666666667)</f>
        <v>45321.66667</v>
      </c>
      <c r="H21" s="1">
        <f>IFERROR(__xludf.DUMMYFUNCTION("""COMPUTED_VALUE"""),4408.6)</f>
        <v>4408.6</v>
      </c>
      <c r="J21" s="2">
        <f>IFERROR(__xludf.DUMMYFUNCTION("""COMPUTED_VALUE"""),45321.66666666667)</f>
        <v>45321.66667</v>
      </c>
      <c r="K21" s="1">
        <f>IFERROR(__xludf.DUMMYFUNCTION("""COMPUTED_VALUE"""),4421.17)</f>
        <v>4421.17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IFERROR(__xludf.DUMMYFUNCTION("""COMPUTED_VALUE"""),4401.97)</f>
        <v>4401.97</v>
      </c>
      <c r="D22" s="2">
        <f>IFERROR(__xludf.DUMMYFUNCTION("""COMPUTED_VALUE"""),45322.66666666667)</f>
        <v>45322.66667</v>
      </c>
      <c r="E22" s="1">
        <f>IFERROR(__xludf.DUMMYFUNCTION("""COMPUTED_VALUE"""),4420.14)</f>
        <v>4420.14</v>
      </c>
      <c r="G22" s="2">
        <f>IFERROR(__xludf.DUMMYFUNCTION("""COMPUTED_VALUE"""),45322.66666666667)</f>
        <v>45322.66667</v>
      </c>
      <c r="H22" s="1">
        <f>IFERROR(__xludf.DUMMYFUNCTION("""COMPUTED_VALUE"""),4330.25)</f>
        <v>4330.25</v>
      </c>
      <c r="J22" s="2">
        <f>IFERROR(__xludf.DUMMYFUNCTION("""COMPUTED_VALUE"""),45322.66666666667)</f>
        <v>45322.66667</v>
      </c>
      <c r="K22" s="1">
        <f>IFERROR(__xludf.DUMMYFUNCTION("""COMPUTED_VALUE"""),4333.02)</f>
        <v>4333.02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IFERROR(__xludf.DUMMYFUNCTION("""COMPUTED_VALUE"""),4353.77)</f>
        <v>4353.77</v>
      </c>
      <c r="D23" s="2">
        <f>IFERROR(__xludf.DUMMYFUNCTION("""COMPUTED_VALUE"""),45323.66666666667)</f>
        <v>45323.66667</v>
      </c>
      <c r="E23" s="1">
        <f>IFERROR(__xludf.DUMMYFUNCTION("""COMPUTED_VALUE"""),4371.09)</f>
        <v>4371.09</v>
      </c>
      <c r="G23" s="2">
        <f>IFERROR(__xludf.DUMMYFUNCTION("""COMPUTED_VALUE"""),45323.66666666667)</f>
        <v>45323.66667</v>
      </c>
      <c r="H23" s="1">
        <f>IFERROR(__xludf.DUMMYFUNCTION("""COMPUTED_VALUE"""),4289.62)</f>
        <v>4289.62</v>
      </c>
      <c r="J23" s="2">
        <f>IFERROR(__xludf.DUMMYFUNCTION("""COMPUTED_VALUE"""),45323.66666666667)</f>
        <v>45323.66667</v>
      </c>
      <c r="K23" s="1">
        <f>IFERROR(__xludf.DUMMYFUNCTION("""COMPUTED_VALUE"""),4369.23)</f>
        <v>4369.23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IFERROR(__xludf.DUMMYFUNCTION("""COMPUTED_VALUE"""),4334.71)</f>
        <v>4334.71</v>
      </c>
      <c r="D24" s="2">
        <f>IFERROR(__xludf.DUMMYFUNCTION("""COMPUTED_VALUE"""),45324.66666666667)</f>
        <v>45324.66667</v>
      </c>
      <c r="E24" s="1">
        <f>IFERROR(__xludf.DUMMYFUNCTION("""COMPUTED_VALUE"""),4373.29)</f>
        <v>4373.29</v>
      </c>
      <c r="G24" s="2">
        <f>IFERROR(__xludf.DUMMYFUNCTION("""COMPUTED_VALUE"""),45324.66666666667)</f>
        <v>45324.66667</v>
      </c>
      <c r="H24" s="1">
        <f>IFERROR(__xludf.DUMMYFUNCTION("""COMPUTED_VALUE"""),4303.25)</f>
        <v>4303.25</v>
      </c>
      <c r="J24" s="2">
        <f>IFERROR(__xludf.DUMMYFUNCTION("""COMPUTED_VALUE"""),45324.66666666667)</f>
        <v>45324.66667</v>
      </c>
      <c r="K24" s="1">
        <f>IFERROR(__xludf.DUMMYFUNCTION("""COMPUTED_VALUE"""),4350.63)</f>
        <v>4350.63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IFERROR(__xludf.DUMMYFUNCTION("""COMPUTED_VALUE"""),4310.82)</f>
        <v>4310.82</v>
      </c>
      <c r="D25" s="2">
        <f>IFERROR(__xludf.DUMMYFUNCTION("""COMPUTED_VALUE"""),45327.66666666667)</f>
        <v>45327.66667</v>
      </c>
      <c r="E25" s="1">
        <f>IFERROR(__xludf.DUMMYFUNCTION("""COMPUTED_VALUE"""),4316.16)</f>
        <v>4316.16</v>
      </c>
      <c r="G25" s="2">
        <f>IFERROR(__xludf.DUMMYFUNCTION("""COMPUTED_VALUE"""),45327.66666666667)</f>
        <v>45327.66667</v>
      </c>
      <c r="H25" s="1">
        <f>IFERROR(__xludf.DUMMYFUNCTION("""COMPUTED_VALUE"""),4267.07)</f>
        <v>4267.07</v>
      </c>
      <c r="J25" s="2">
        <f>IFERROR(__xludf.DUMMYFUNCTION("""COMPUTED_VALUE"""),45327.66666666667)</f>
        <v>45327.66667</v>
      </c>
      <c r="K25" s="1">
        <f>IFERROR(__xludf.DUMMYFUNCTION("""COMPUTED_VALUE"""),4295.16)</f>
        <v>4295.16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IFERROR(__xludf.DUMMYFUNCTION("""COMPUTED_VALUE"""),4297.01)</f>
        <v>4297.01</v>
      </c>
      <c r="D26" s="2">
        <f>IFERROR(__xludf.DUMMYFUNCTION("""COMPUTED_VALUE"""),45328.66666666667)</f>
        <v>45328.66667</v>
      </c>
      <c r="E26" s="1">
        <f>IFERROR(__xludf.DUMMYFUNCTION("""COMPUTED_VALUE"""),4326.74)</f>
        <v>4326.74</v>
      </c>
      <c r="G26" s="2">
        <f>IFERROR(__xludf.DUMMYFUNCTION("""COMPUTED_VALUE"""),45328.66666666667)</f>
        <v>45328.66667</v>
      </c>
      <c r="H26" s="1">
        <f>IFERROR(__xludf.DUMMYFUNCTION("""COMPUTED_VALUE"""),4288.06)</f>
        <v>4288.06</v>
      </c>
      <c r="J26" s="2">
        <f>IFERROR(__xludf.DUMMYFUNCTION("""COMPUTED_VALUE"""),45328.66666666667)</f>
        <v>45328.66667</v>
      </c>
      <c r="K26" s="1">
        <f>IFERROR(__xludf.DUMMYFUNCTION("""COMPUTED_VALUE"""),4313.82)</f>
        <v>4313.82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IFERROR(__xludf.DUMMYFUNCTION("""COMPUTED_VALUE"""),4328.89)</f>
        <v>4328.89</v>
      </c>
      <c r="D27" s="2">
        <f>IFERROR(__xludf.DUMMYFUNCTION("""COMPUTED_VALUE"""),45329.66666666667)</f>
        <v>45329.66667</v>
      </c>
      <c r="E27" s="1">
        <f>IFERROR(__xludf.DUMMYFUNCTION("""COMPUTED_VALUE"""),4328.89)</f>
        <v>4328.89</v>
      </c>
      <c r="G27" s="2">
        <f>IFERROR(__xludf.DUMMYFUNCTION("""COMPUTED_VALUE"""),45329.66666666667)</f>
        <v>45329.66667</v>
      </c>
      <c r="H27" s="1">
        <f>IFERROR(__xludf.DUMMYFUNCTION("""COMPUTED_VALUE"""),4282.71)</f>
        <v>4282.71</v>
      </c>
      <c r="J27" s="2">
        <f>IFERROR(__xludf.DUMMYFUNCTION("""COMPUTED_VALUE"""),45329.66666666667)</f>
        <v>45329.66667</v>
      </c>
      <c r="K27" s="1">
        <f>IFERROR(__xludf.DUMMYFUNCTION("""COMPUTED_VALUE"""),4312.52)</f>
        <v>4312.52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IFERROR(__xludf.DUMMYFUNCTION("""COMPUTED_VALUE"""),4310.32)</f>
        <v>4310.32</v>
      </c>
      <c r="D28" s="2">
        <f>IFERROR(__xludf.DUMMYFUNCTION("""COMPUTED_VALUE"""),45330.66666666667)</f>
        <v>45330.66667</v>
      </c>
      <c r="E28" s="1">
        <f>IFERROR(__xludf.DUMMYFUNCTION("""COMPUTED_VALUE"""),4346.6)</f>
        <v>4346.6</v>
      </c>
      <c r="G28" s="2">
        <f>IFERROR(__xludf.DUMMYFUNCTION("""COMPUTED_VALUE"""),45330.66666666667)</f>
        <v>45330.66667</v>
      </c>
      <c r="H28" s="1">
        <f>IFERROR(__xludf.DUMMYFUNCTION("""COMPUTED_VALUE"""),4307.71)</f>
        <v>4307.71</v>
      </c>
      <c r="J28" s="2">
        <f>IFERROR(__xludf.DUMMYFUNCTION("""COMPUTED_VALUE"""),45330.66666666667)</f>
        <v>45330.66667</v>
      </c>
      <c r="K28" s="1">
        <f>IFERROR(__xludf.DUMMYFUNCTION("""COMPUTED_VALUE"""),4343.28)</f>
        <v>4343.28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IFERROR(__xludf.DUMMYFUNCTION("""COMPUTED_VALUE"""),4341.38)</f>
        <v>4341.38</v>
      </c>
      <c r="D29" s="2">
        <f>IFERROR(__xludf.DUMMYFUNCTION("""COMPUTED_VALUE"""),45331.66666666667)</f>
        <v>45331.66667</v>
      </c>
      <c r="E29" s="1">
        <f>IFERROR(__xludf.DUMMYFUNCTION("""COMPUTED_VALUE"""),4359.95)</f>
        <v>4359.95</v>
      </c>
      <c r="G29" s="2">
        <f>IFERROR(__xludf.DUMMYFUNCTION("""COMPUTED_VALUE"""),45331.66666666667)</f>
        <v>45331.66667</v>
      </c>
      <c r="H29" s="1">
        <f>IFERROR(__xludf.DUMMYFUNCTION("""COMPUTED_VALUE"""),4321.32)</f>
        <v>4321.32</v>
      </c>
      <c r="J29" s="2">
        <f>IFERROR(__xludf.DUMMYFUNCTION("""COMPUTED_VALUE"""),45331.66666666667)</f>
        <v>45331.66667</v>
      </c>
      <c r="K29" s="1">
        <f>IFERROR(__xludf.DUMMYFUNCTION("""COMPUTED_VALUE"""),4357.59)</f>
        <v>4357.59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IFERROR(__xludf.DUMMYFUNCTION("""COMPUTED_VALUE"""),4363.53)</f>
        <v>4363.53</v>
      </c>
      <c r="D30" s="2">
        <f>IFERROR(__xludf.DUMMYFUNCTION("""COMPUTED_VALUE"""),45334.66666666667)</f>
        <v>45334.66667</v>
      </c>
      <c r="E30" s="1">
        <f>IFERROR(__xludf.DUMMYFUNCTION("""COMPUTED_VALUE"""),4430.58)</f>
        <v>4430.58</v>
      </c>
      <c r="G30" s="2">
        <f>IFERROR(__xludf.DUMMYFUNCTION("""COMPUTED_VALUE"""),45334.66666666667)</f>
        <v>45334.66667</v>
      </c>
      <c r="H30" s="1">
        <f>IFERROR(__xludf.DUMMYFUNCTION("""COMPUTED_VALUE"""),4363.53)</f>
        <v>4363.53</v>
      </c>
      <c r="J30" s="2">
        <f>IFERROR(__xludf.DUMMYFUNCTION("""COMPUTED_VALUE"""),45334.66666666667)</f>
        <v>45334.66667</v>
      </c>
      <c r="K30" s="1">
        <f>IFERROR(__xludf.DUMMYFUNCTION("""COMPUTED_VALUE"""),4412.49)</f>
        <v>4412.49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IFERROR(__xludf.DUMMYFUNCTION("""COMPUTED_VALUE"""),4321.92)</f>
        <v>4321.92</v>
      </c>
      <c r="D31" s="2">
        <f>IFERROR(__xludf.DUMMYFUNCTION("""COMPUTED_VALUE"""),45335.66666666667)</f>
        <v>45335.66667</v>
      </c>
      <c r="E31" s="1">
        <f>IFERROR(__xludf.DUMMYFUNCTION("""COMPUTED_VALUE"""),4330.52)</f>
        <v>4330.52</v>
      </c>
      <c r="G31" s="2">
        <f>IFERROR(__xludf.DUMMYFUNCTION("""COMPUTED_VALUE"""),45335.66666666667)</f>
        <v>45335.66667</v>
      </c>
      <c r="H31" s="1">
        <f>IFERROR(__xludf.DUMMYFUNCTION("""COMPUTED_VALUE"""),4272.96)</f>
        <v>4272.96</v>
      </c>
      <c r="J31" s="2">
        <f>IFERROR(__xludf.DUMMYFUNCTION("""COMPUTED_VALUE"""),45335.66666666667)</f>
        <v>45335.66667</v>
      </c>
      <c r="K31" s="1">
        <f>IFERROR(__xludf.DUMMYFUNCTION("""COMPUTED_VALUE"""),4306.07)</f>
        <v>4306.07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IFERROR(__xludf.DUMMYFUNCTION("""COMPUTED_VALUE"""),4341.15)</f>
        <v>4341.15</v>
      </c>
      <c r="D32" s="2">
        <f>IFERROR(__xludf.DUMMYFUNCTION("""COMPUTED_VALUE"""),45336.66666666667)</f>
        <v>45336.66667</v>
      </c>
      <c r="E32" s="1">
        <f>IFERROR(__xludf.DUMMYFUNCTION("""COMPUTED_VALUE"""),4367.65)</f>
        <v>4367.65</v>
      </c>
      <c r="G32" s="2">
        <f>IFERROR(__xludf.DUMMYFUNCTION("""COMPUTED_VALUE"""),45336.66666666667)</f>
        <v>45336.66667</v>
      </c>
      <c r="H32" s="1">
        <f>IFERROR(__xludf.DUMMYFUNCTION("""COMPUTED_VALUE"""),4314.97)</f>
        <v>4314.97</v>
      </c>
      <c r="J32" s="2">
        <f>IFERROR(__xludf.DUMMYFUNCTION("""COMPUTED_VALUE"""),45336.66666666667)</f>
        <v>45336.66667</v>
      </c>
      <c r="K32" s="1">
        <f>IFERROR(__xludf.DUMMYFUNCTION("""COMPUTED_VALUE"""),4360.42)</f>
        <v>4360.42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IFERROR(__xludf.DUMMYFUNCTION("""COMPUTED_VALUE"""),4384.12)</f>
        <v>4384.12</v>
      </c>
      <c r="D33" s="2">
        <f>IFERROR(__xludf.DUMMYFUNCTION("""COMPUTED_VALUE"""),45337.66666666667)</f>
        <v>45337.66667</v>
      </c>
      <c r="E33" s="1">
        <f>IFERROR(__xludf.DUMMYFUNCTION("""COMPUTED_VALUE"""),4446.58)</f>
        <v>4446.58</v>
      </c>
      <c r="G33" s="2">
        <f>IFERROR(__xludf.DUMMYFUNCTION("""COMPUTED_VALUE"""),45337.66666666667)</f>
        <v>45337.66667</v>
      </c>
      <c r="H33" s="1">
        <f>IFERROR(__xludf.DUMMYFUNCTION("""COMPUTED_VALUE"""),4384.12)</f>
        <v>4384.12</v>
      </c>
      <c r="J33" s="2">
        <f>IFERROR(__xludf.DUMMYFUNCTION("""COMPUTED_VALUE"""),45337.66666666667)</f>
        <v>45337.66667</v>
      </c>
      <c r="K33" s="1">
        <f>IFERROR(__xludf.DUMMYFUNCTION("""COMPUTED_VALUE"""),4442.74)</f>
        <v>4442.74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IFERROR(__xludf.DUMMYFUNCTION("""COMPUTED_VALUE"""),4417.27)</f>
        <v>4417.27</v>
      </c>
      <c r="D34" s="2">
        <f>IFERROR(__xludf.DUMMYFUNCTION("""COMPUTED_VALUE"""),45338.66666666667)</f>
        <v>45338.66667</v>
      </c>
      <c r="E34" s="1">
        <f>IFERROR(__xludf.DUMMYFUNCTION("""COMPUTED_VALUE"""),4448.66)</f>
        <v>4448.66</v>
      </c>
      <c r="G34" s="2">
        <f>IFERROR(__xludf.DUMMYFUNCTION("""COMPUTED_VALUE"""),45338.66666666667)</f>
        <v>45338.66667</v>
      </c>
      <c r="H34" s="1">
        <f>IFERROR(__xludf.DUMMYFUNCTION("""COMPUTED_VALUE"""),4404.73)</f>
        <v>4404.73</v>
      </c>
      <c r="J34" s="2">
        <f>IFERROR(__xludf.DUMMYFUNCTION("""COMPUTED_VALUE"""),45338.66666666667)</f>
        <v>45338.66667</v>
      </c>
      <c r="K34" s="1">
        <f>IFERROR(__xludf.DUMMYFUNCTION("""COMPUTED_VALUE"""),4417.93)</f>
        <v>4417.93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IFERROR(__xludf.DUMMYFUNCTION("""COMPUTED_VALUE"""),4383.87)</f>
        <v>4383.87</v>
      </c>
      <c r="D35" s="2">
        <f>IFERROR(__xludf.DUMMYFUNCTION("""COMPUTED_VALUE"""),45342.66666666667)</f>
        <v>45342.66667</v>
      </c>
      <c r="E35" s="1">
        <f>IFERROR(__xludf.DUMMYFUNCTION("""COMPUTED_VALUE"""),4415.75)</f>
        <v>4415.75</v>
      </c>
      <c r="G35" s="2">
        <f>IFERROR(__xludf.DUMMYFUNCTION("""COMPUTED_VALUE"""),45342.66666666667)</f>
        <v>45342.66667</v>
      </c>
      <c r="H35" s="1">
        <f>IFERROR(__xludf.DUMMYFUNCTION("""COMPUTED_VALUE"""),4372.83)</f>
        <v>4372.83</v>
      </c>
      <c r="J35" s="2">
        <f>IFERROR(__xludf.DUMMYFUNCTION("""COMPUTED_VALUE"""),45342.66666666667)</f>
        <v>45342.66667</v>
      </c>
      <c r="K35" s="1">
        <f>IFERROR(__xludf.DUMMYFUNCTION("""COMPUTED_VALUE"""),4404.64)</f>
        <v>4404.64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IFERROR(__xludf.DUMMYFUNCTION("""COMPUTED_VALUE"""),4397.14)</f>
        <v>4397.14</v>
      </c>
      <c r="D36" s="2">
        <f>IFERROR(__xludf.DUMMYFUNCTION("""COMPUTED_VALUE"""),45343.66666666667)</f>
        <v>45343.66667</v>
      </c>
      <c r="E36" s="1">
        <f>IFERROR(__xludf.DUMMYFUNCTION("""COMPUTED_VALUE"""),4410.8)</f>
        <v>4410.8</v>
      </c>
      <c r="G36" s="2">
        <f>IFERROR(__xludf.DUMMYFUNCTION("""COMPUTED_VALUE"""),45343.66666666667)</f>
        <v>45343.66667</v>
      </c>
      <c r="H36" s="1">
        <f>IFERROR(__xludf.DUMMYFUNCTION("""COMPUTED_VALUE"""),4382.99)</f>
        <v>4382.99</v>
      </c>
      <c r="J36" s="2">
        <f>IFERROR(__xludf.DUMMYFUNCTION("""COMPUTED_VALUE"""),45343.66666666667)</f>
        <v>45343.66667</v>
      </c>
      <c r="K36" s="1">
        <f>IFERROR(__xludf.DUMMYFUNCTION("""COMPUTED_VALUE"""),4407.96)</f>
        <v>4407.96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IFERROR(__xludf.DUMMYFUNCTION("""COMPUTED_VALUE"""),4427.15)</f>
        <v>4427.15</v>
      </c>
      <c r="D37" s="2">
        <f>IFERROR(__xludf.DUMMYFUNCTION("""COMPUTED_VALUE"""),45344.66666666667)</f>
        <v>45344.66667</v>
      </c>
      <c r="E37" s="1">
        <f>IFERROR(__xludf.DUMMYFUNCTION("""COMPUTED_VALUE"""),4452.92)</f>
        <v>4452.92</v>
      </c>
      <c r="G37" s="2">
        <f>IFERROR(__xludf.DUMMYFUNCTION("""COMPUTED_VALUE"""),45344.66666666667)</f>
        <v>45344.66667</v>
      </c>
      <c r="H37" s="1">
        <f>IFERROR(__xludf.DUMMYFUNCTION("""COMPUTED_VALUE"""),4421.33)</f>
        <v>4421.33</v>
      </c>
      <c r="J37" s="2">
        <f>IFERROR(__xludf.DUMMYFUNCTION("""COMPUTED_VALUE"""),45344.66666666667)</f>
        <v>45344.66667</v>
      </c>
      <c r="K37" s="1">
        <f>IFERROR(__xludf.DUMMYFUNCTION("""COMPUTED_VALUE"""),4444.58)</f>
        <v>4444.58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IFERROR(__xludf.DUMMYFUNCTION("""COMPUTED_VALUE"""),4445.39)</f>
        <v>4445.39</v>
      </c>
      <c r="D38" s="2">
        <f>IFERROR(__xludf.DUMMYFUNCTION("""COMPUTED_VALUE"""),45345.66666666667)</f>
        <v>45345.66667</v>
      </c>
      <c r="E38" s="1">
        <f>IFERROR(__xludf.DUMMYFUNCTION("""COMPUTED_VALUE"""),4469.11)</f>
        <v>4469.11</v>
      </c>
      <c r="G38" s="2">
        <f>IFERROR(__xludf.DUMMYFUNCTION("""COMPUTED_VALUE"""),45345.66666666667)</f>
        <v>45345.66667</v>
      </c>
      <c r="H38" s="1">
        <f>IFERROR(__xludf.DUMMYFUNCTION("""COMPUTED_VALUE"""),4434.23)</f>
        <v>4434.23</v>
      </c>
      <c r="J38" s="2">
        <f>IFERROR(__xludf.DUMMYFUNCTION("""COMPUTED_VALUE"""),45345.66666666667)</f>
        <v>45345.66667</v>
      </c>
      <c r="K38" s="1">
        <f>IFERROR(__xludf.DUMMYFUNCTION("""COMPUTED_VALUE"""),4452.21)</f>
        <v>4452.21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IFERROR(__xludf.DUMMYFUNCTION("""COMPUTED_VALUE"""),4440.24)</f>
        <v>4440.24</v>
      </c>
      <c r="D39" s="2">
        <f>IFERROR(__xludf.DUMMYFUNCTION("""COMPUTED_VALUE"""),45348.66666666667)</f>
        <v>45348.66667</v>
      </c>
      <c r="E39" s="1">
        <f>IFERROR(__xludf.DUMMYFUNCTION("""COMPUTED_VALUE"""),4468.59)</f>
        <v>4468.59</v>
      </c>
      <c r="G39" s="2">
        <f>IFERROR(__xludf.DUMMYFUNCTION("""COMPUTED_VALUE"""),45348.66666666667)</f>
        <v>45348.66667</v>
      </c>
      <c r="H39" s="1">
        <f>IFERROR(__xludf.DUMMYFUNCTION("""COMPUTED_VALUE"""),4427.09)</f>
        <v>4427.09</v>
      </c>
      <c r="J39" s="2">
        <f>IFERROR(__xludf.DUMMYFUNCTION("""COMPUTED_VALUE"""),45348.66666666667)</f>
        <v>45348.66667</v>
      </c>
      <c r="K39" s="1">
        <f>IFERROR(__xludf.DUMMYFUNCTION("""COMPUTED_VALUE"""),4437.48)</f>
        <v>4437.48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IFERROR(__xludf.DUMMYFUNCTION("""COMPUTED_VALUE"""),4467.37)</f>
        <v>4467.37</v>
      </c>
      <c r="D40" s="2">
        <f>IFERROR(__xludf.DUMMYFUNCTION("""COMPUTED_VALUE"""),45349.66666666667)</f>
        <v>45349.66667</v>
      </c>
      <c r="E40" s="1">
        <f>IFERROR(__xludf.DUMMYFUNCTION("""COMPUTED_VALUE"""),4473.95)</f>
        <v>4473.95</v>
      </c>
      <c r="G40" s="2">
        <f>IFERROR(__xludf.DUMMYFUNCTION("""COMPUTED_VALUE"""),45349.66666666667)</f>
        <v>45349.66667</v>
      </c>
      <c r="H40" s="1">
        <f>IFERROR(__xludf.DUMMYFUNCTION("""COMPUTED_VALUE"""),4455.91)</f>
        <v>4455.91</v>
      </c>
      <c r="J40" s="2">
        <f>IFERROR(__xludf.DUMMYFUNCTION("""COMPUTED_VALUE"""),45349.66666666667)</f>
        <v>45349.66667</v>
      </c>
      <c r="K40" s="1">
        <f>IFERROR(__xludf.DUMMYFUNCTION("""COMPUTED_VALUE"""),4472.25)</f>
        <v>4472.25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IFERROR(__xludf.DUMMYFUNCTION("""COMPUTED_VALUE"""),4447.05)</f>
        <v>4447.05</v>
      </c>
      <c r="D41" s="2">
        <f>IFERROR(__xludf.DUMMYFUNCTION("""COMPUTED_VALUE"""),45350.66666666667)</f>
        <v>45350.66667</v>
      </c>
      <c r="E41" s="1">
        <f>IFERROR(__xludf.DUMMYFUNCTION("""COMPUTED_VALUE"""),4479.49)</f>
        <v>4479.49</v>
      </c>
      <c r="G41" s="2">
        <f>IFERROR(__xludf.DUMMYFUNCTION("""COMPUTED_VALUE"""),45350.66666666667)</f>
        <v>45350.66667</v>
      </c>
      <c r="H41" s="1">
        <f>IFERROR(__xludf.DUMMYFUNCTION("""COMPUTED_VALUE"""),4443.87)</f>
        <v>4443.87</v>
      </c>
      <c r="J41" s="2">
        <f>IFERROR(__xludf.DUMMYFUNCTION("""COMPUTED_VALUE"""),45350.66666666667)</f>
        <v>45350.66667</v>
      </c>
      <c r="K41" s="1">
        <f>IFERROR(__xludf.DUMMYFUNCTION("""COMPUTED_VALUE"""),4460.72)</f>
        <v>4460.72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IFERROR(__xludf.DUMMYFUNCTION("""COMPUTED_VALUE"""),4492.24)</f>
        <v>4492.24</v>
      </c>
      <c r="D42" s="2">
        <f>IFERROR(__xludf.DUMMYFUNCTION("""COMPUTED_VALUE"""),45351.66666666667)</f>
        <v>45351.66667</v>
      </c>
      <c r="E42" s="1">
        <f>IFERROR(__xludf.DUMMYFUNCTION("""COMPUTED_VALUE"""),4514.39)</f>
        <v>4514.39</v>
      </c>
      <c r="G42" s="2">
        <f>IFERROR(__xludf.DUMMYFUNCTION("""COMPUTED_VALUE"""),45351.66666666667)</f>
        <v>45351.66667</v>
      </c>
      <c r="H42" s="1">
        <f>IFERROR(__xludf.DUMMYFUNCTION("""COMPUTED_VALUE"""),4472.05)</f>
        <v>4472.05</v>
      </c>
      <c r="J42" s="2">
        <f>IFERROR(__xludf.DUMMYFUNCTION("""COMPUTED_VALUE"""),45351.66666666667)</f>
        <v>45351.66667</v>
      </c>
      <c r="K42" s="1">
        <f>IFERROR(__xludf.DUMMYFUNCTION("""COMPUTED_VALUE"""),4501.22)</f>
        <v>4501.22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IFERROR(__xludf.DUMMYFUNCTION("""COMPUTED_VALUE"""),4507.74)</f>
        <v>4507.74</v>
      </c>
      <c r="D43" s="2">
        <f>IFERROR(__xludf.DUMMYFUNCTION("""COMPUTED_VALUE"""),45352.66666666667)</f>
        <v>45352.66667</v>
      </c>
      <c r="E43" s="1">
        <f>IFERROR(__xludf.DUMMYFUNCTION("""COMPUTED_VALUE"""),4534.39)</f>
        <v>4534.39</v>
      </c>
      <c r="G43" s="2">
        <f>IFERROR(__xludf.DUMMYFUNCTION("""COMPUTED_VALUE"""),45352.66666666667)</f>
        <v>45352.66667</v>
      </c>
      <c r="H43" s="1">
        <f>IFERROR(__xludf.DUMMYFUNCTION("""COMPUTED_VALUE"""),4482.86)</f>
        <v>4482.86</v>
      </c>
      <c r="J43" s="2">
        <f>IFERROR(__xludf.DUMMYFUNCTION("""COMPUTED_VALUE"""),45352.66666666667)</f>
        <v>45352.66667</v>
      </c>
      <c r="K43" s="1">
        <f>IFERROR(__xludf.DUMMYFUNCTION("""COMPUTED_VALUE"""),4529.77)</f>
        <v>4529.77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IFERROR(__xludf.DUMMYFUNCTION("""COMPUTED_VALUE"""),4538.08)</f>
        <v>4538.08</v>
      </c>
      <c r="D44" s="2">
        <f>IFERROR(__xludf.DUMMYFUNCTION("""COMPUTED_VALUE"""),45355.66666666667)</f>
        <v>45355.66667</v>
      </c>
      <c r="E44" s="1">
        <f>IFERROR(__xludf.DUMMYFUNCTION("""COMPUTED_VALUE"""),4553.82)</f>
        <v>4553.82</v>
      </c>
      <c r="G44" s="2">
        <f>IFERROR(__xludf.DUMMYFUNCTION("""COMPUTED_VALUE"""),45355.66666666667)</f>
        <v>45355.66667</v>
      </c>
      <c r="H44" s="1">
        <f>IFERROR(__xludf.DUMMYFUNCTION("""COMPUTED_VALUE"""),4525.66)</f>
        <v>4525.66</v>
      </c>
      <c r="J44" s="2">
        <f>IFERROR(__xludf.DUMMYFUNCTION("""COMPUTED_VALUE"""),45355.66666666667)</f>
        <v>45355.66667</v>
      </c>
      <c r="K44" s="1">
        <f>IFERROR(__xludf.DUMMYFUNCTION("""COMPUTED_VALUE"""),4529.45)</f>
        <v>4529.45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IFERROR(__xludf.DUMMYFUNCTION("""COMPUTED_VALUE"""),4507.97)</f>
        <v>4507.97</v>
      </c>
      <c r="D45" s="2">
        <f>IFERROR(__xludf.DUMMYFUNCTION("""COMPUTED_VALUE"""),45356.66666666667)</f>
        <v>45356.66667</v>
      </c>
      <c r="E45" s="1">
        <f>IFERROR(__xludf.DUMMYFUNCTION("""COMPUTED_VALUE"""),4556.38)</f>
        <v>4556.38</v>
      </c>
      <c r="G45" s="2">
        <f>IFERROR(__xludf.DUMMYFUNCTION("""COMPUTED_VALUE"""),45356.66666666667)</f>
        <v>45356.66667</v>
      </c>
      <c r="H45" s="1">
        <f>IFERROR(__xludf.DUMMYFUNCTION("""COMPUTED_VALUE"""),4507.97)</f>
        <v>4507.97</v>
      </c>
      <c r="J45" s="2">
        <f>IFERROR(__xludf.DUMMYFUNCTION("""COMPUTED_VALUE"""),45356.66666666667)</f>
        <v>45356.66667</v>
      </c>
      <c r="K45" s="1">
        <f>IFERROR(__xludf.DUMMYFUNCTION("""COMPUTED_VALUE"""),4527.94)</f>
        <v>4527.94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IFERROR(__xludf.DUMMYFUNCTION("""COMPUTED_VALUE"""),4556.73)</f>
        <v>4556.73</v>
      </c>
      <c r="D46" s="2">
        <f>IFERROR(__xludf.DUMMYFUNCTION("""COMPUTED_VALUE"""),45357.66666666667)</f>
        <v>45357.66667</v>
      </c>
      <c r="E46" s="1">
        <f>IFERROR(__xludf.DUMMYFUNCTION("""COMPUTED_VALUE"""),4563.13)</f>
        <v>4563.13</v>
      </c>
      <c r="G46" s="2">
        <f>IFERROR(__xludf.DUMMYFUNCTION("""COMPUTED_VALUE"""),45357.66666666667)</f>
        <v>45357.66667</v>
      </c>
      <c r="H46" s="1">
        <f>IFERROR(__xludf.DUMMYFUNCTION("""COMPUTED_VALUE"""),4527.67)</f>
        <v>4527.67</v>
      </c>
      <c r="J46" s="2">
        <f>IFERROR(__xludf.DUMMYFUNCTION("""COMPUTED_VALUE"""),45357.66666666667)</f>
        <v>45357.66667</v>
      </c>
      <c r="K46" s="1">
        <f>IFERROR(__xludf.DUMMYFUNCTION("""COMPUTED_VALUE"""),4551.25)</f>
        <v>4551.25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IFERROR(__xludf.DUMMYFUNCTION("""COMPUTED_VALUE"""),4578.54)</f>
        <v>4578.54</v>
      </c>
      <c r="D47" s="2">
        <f>IFERROR(__xludf.DUMMYFUNCTION("""COMPUTED_VALUE"""),45358.66666666667)</f>
        <v>45358.66667</v>
      </c>
      <c r="E47" s="1">
        <f>IFERROR(__xludf.DUMMYFUNCTION("""COMPUTED_VALUE"""),4595.78)</f>
        <v>4595.78</v>
      </c>
      <c r="G47" s="2">
        <f>IFERROR(__xludf.DUMMYFUNCTION("""COMPUTED_VALUE"""),45358.66666666667)</f>
        <v>45358.66667</v>
      </c>
      <c r="H47" s="1">
        <f>IFERROR(__xludf.DUMMYFUNCTION("""COMPUTED_VALUE"""),4572.68)</f>
        <v>4572.68</v>
      </c>
      <c r="J47" s="2">
        <f>IFERROR(__xludf.DUMMYFUNCTION("""COMPUTED_VALUE"""),45358.66666666667)</f>
        <v>45358.66667</v>
      </c>
      <c r="K47" s="1">
        <f>IFERROR(__xludf.DUMMYFUNCTION("""COMPUTED_VALUE"""),4583.51)</f>
        <v>4583.51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IFERROR(__xludf.DUMMYFUNCTION("""COMPUTED_VALUE"""),4609.07)</f>
        <v>4609.07</v>
      </c>
      <c r="D48" s="2">
        <f>IFERROR(__xludf.DUMMYFUNCTION("""COMPUTED_VALUE"""),45359.66666666667)</f>
        <v>45359.66667</v>
      </c>
      <c r="E48" s="1">
        <f>IFERROR(__xludf.DUMMYFUNCTION("""COMPUTED_VALUE"""),4631.42)</f>
        <v>4631.42</v>
      </c>
      <c r="G48" s="2">
        <f>IFERROR(__xludf.DUMMYFUNCTION("""COMPUTED_VALUE"""),45359.66666666667)</f>
        <v>45359.66667</v>
      </c>
      <c r="H48" s="1">
        <f>IFERROR(__xludf.DUMMYFUNCTION("""COMPUTED_VALUE"""),4573.52)</f>
        <v>4573.52</v>
      </c>
      <c r="J48" s="2">
        <f>IFERROR(__xludf.DUMMYFUNCTION("""COMPUTED_VALUE"""),45359.66666666667)</f>
        <v>45359.66667</v>
      </c>
      <c r="K48" s="1">
        <f>IFERROR(__xludf.DUMMYFUNCTION("""COMPUTED_VALUE"""),4583.08)</f>
        <v>4583.08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IFERROR(__xludf.DUMMYFUNCTION("""COMPUTED_VALUE"""),4568.53)</f>
        <v>4568.53</v>
      </c>
      <c r="D49" s="2">
        <f>IFERROR(__xludf.DUMMYFUNCTION("""COMPUTED_VALUE"""),45362.66666666667)</f>
        <v>45362.66667</v>
      </c>
      <c r="E49" s="1">
        <f>IFERROR(__xludf.DUMMYFUNCTION("""COMPUTED_VALUE"""),4587.51)</f>
        <v>4587.51</v>
      </c>
      <c r="G49" s="2">
        <f>IFERROR(__xludf.DUMMYFUNCTION("""COMPUTED_VALUE"""),45362.66666666667)</f>
        <v>45362.66667</v>
      </c>
      <c r="H49" s="1">
        <f>IFERROR(__xludf.DUMMYFUNCTION("""COMPUTED_VALUE"""),4550.1)</f>
        <v>4550.1</v>
      </c>
      <c r="J49" s="2">
        <f>IFERROR(__xludf.DUMMYFUNCTION("""COMPUTED_VALUE"""),45362.66666666667)</f>
        <v>45362.66667</v>
      </c>
      <c r="K49" s="1">
        <f>IFERROR(__xludf.DUMMYFUNCTION("""COMPUTED_VALUE"""),4580.87)</f>
        <v>4580.87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IFERROR(__xludf.DUMMYFUNCTION("""COMPUTED_VALUE"""),4581.99)</f>
        <v>4581.99</v>
      </c>
      <c r="D50" s="2">
        <f>IFERROR(__xludf.DUMMYFUNCTION("""COMPUTED_VALUE"""),45363.66666666667)</f>
        <v>45363.66667</v>
      </c>
      <c r="E50" s="1">
        <f>IFERROR(__xludf.DUMMYFUNCTION("""COMPUTED_VALUE"""),4598.51)</f>
        <v>4598.51</v>
      </c>
      <c r="G50" s="2">
        <f>IFERROR(__xludf.DUMMYFUNCTION("""COMPUTED_VALUE"""),45363.66666666667)</f>
        <v>45363.66667</v>
      </c>
      <c r="H50" s="1">
        <f>IFERROR(__xludf.DUMMYFUNCTION("""COMPUTED_VALUE"""),4558.48)</f>
        <v>4558.48</v>
      </c>
      <c r="J50" s="2">
        <f>IFERROR(__xludf.DUMMYFUNCTION("""COMPUTED_VALUE"""),45363.66666666667)</f>
        <v>45363.66667</v>
      </c>
      <c r="K50" s="1">
        <f>IFERROR(__xludf.DUMMYFUNCTION("""COMPUTED_VALUE"""),4587.75)</f>
        <v>4587.75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IFERROR(__xludf.DUMMYFUNCTION("""COMPUTED_VALUE"""),4590.3)</f>
        <v>4590.3</v>
      </c>
      <c r="D51" s="2">
        <f>IFERROR(__xludf.DUMMYFUNCTION("""COMPUTED_VALUE"""),45364.66666666667)</f>
        <v>45364.66667</v>
      </c>
      <c r="E51" s="1">
        <f>IFERROR(__xludf.DUMMYFUNCTION("""COMPUTED_VALUE"""),4620.36)</f>
        <v>4620.36</v>
      </c>
      <c r="G51" s="2">
        <f>IFERROR(__xludf.DUMMYFUNCTION("""COMPUTED_VALUE"""),45364.66666666667)</f>
        <v>45364.66667</v>
      </c>
      <c r="H51" s="1">
        <f>IFERROR(__xludf.DUMMYFUNCTION("""COMPUTED_VALUE"""),4590.3)</f>
        <v>4590.3</v>
      </c>
      <c r="J51" s="2">
        <f>IFERROR(__xludf.DUMMYFUNCTION("""COMPUTED_VALUE"""),45364.66666666667)</f>
        <v>45364.66667</v>
      </c>
      <c r="K51" s="1">
        <f>IFERROR(__xludf.DUMMYFUNCTION("""COMPUTED_VALUE"""),4603.03)</f>
        <v>4603.03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IFERROR(__xludf.DUMMYFUNCTION("""COMPUTED_VALUE"""),4593.34)</f>
        <v>4593.34</v>
      </c>
      <c r="D52" s="2">
        <f>IFERROR(__xludf.DUMMYFUNCTION("""COMPUTED_VALUE"""),45365.66666666667)</f>
        <v>45365.66667</v>
      </c>
      <c r="E52" s="1">
        <f>IFERROR(__xludf.DUMMYFUNCTION("""COMPUTED_VALUE"""),4598.01)</f>
        <v>4598.01</v>
      </c>
      <c r="G52" s="2">
        <f>IFERROR(__xludf.DUMMYFUNCTION("""COMPUTED_VALUE"""),45365.66666666667)</f>
        <v>45365.66667</v>
      </c>
      <c r="H52" s="1">
        <f>IFERROR(__xludf.DUMMYFUNCTION("""COMPUTED_VALUE"""),4515.55)</f>
        <v>4515.55</v>
      </c>
      <c r="J52" s="2">
        <f>IFERROR(__xludf.DUMMYFUNCTION("""COMPUTED_VALUE"""),45365.66666666667)</f>
        <v>45365.66667</v>
      </c>
      <c r="K52" s="1">
        <f>IFERROR(__xludf.DUMMYFUNCTION("""COMPUTED_VALUE"""),4542.75)</f>
        <v>4542.75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IFERROR(__xludf.DUMMYFUNCTION("""COMPUTED_VALUE"""),4521.69)</f>
        <v>4521.69</v>
      </c>
      <c r="D53" s="2">
        <f>IFERROR(__xludf.DUMMYFUNCTION("""COMPUTED_VALUE"""),45366.66666666667)</f>
        <v>45366.66667</v>
      </c>
      <c r="E53" s="1">
        <f>IFERROR(__xludf.DUMMYFUNCTION("""COMPUTED_VALUE"""),4564.72)</f>
        <v>4564.72</v>
      </c>
      <c r="G53" s="2">
        <f>IFERROR(__xludf.DUMMYFUNCTION("""COMPUTED_VALUE"""),45366.66666666667)</f>
        <v>45366.66667</v>
      </c>
      <c r="H53" s="1">
        <f>IFERROR(__xludf.DUMMYFUNCTION("""COMPUTED_VALUE"""),4518.32)</f>
        <v>4518.32</v>
      </c>
      <c r="J53" s="2">
        <f>IFERROR(__xludf.DUMMYFUNCTION("""COMPUTED_VALUE"""),45366.66666666667)</f>
        <v>45366.66667</v>
      </c>
      <c r="K53" s="1">
        <f>IFERROR(__xludf.DUMMYFUNCTION("""COMPUTED_VALUE"""),4546.52)</f>
        <v>4546.52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IFERROR(__xludf.DUMMYFUNCTION("""COMPUTED_VALUE"""),4549.73)</f>
        <v>4549.73</v>
      </c>
      <c r="D54" s="2">
        <f>IFERROR(__xludf.DUMMYFUNCTION("""COMPUTED_VALUE"""),45369.66666666667)</f>
        <v>45369.66667</v>
      </c>
      <c r="E54" s="1">
        <f>IFERROR(__xludf.DUMMYFUNCTION("""COMPUTED_VALUE"""),4560.28)</f>
        <v>4560.28</v>
      </c>
      <c r="G54" s="2">
        <f>IFERROR(__xludf.DUMMYFUNCTION("""COMPUTED_VALUE"""),45369.66666666667)</f>
        <v>45369.66667</v>
      </c>
      <c r="H54" s="1">
        <f>IFERROR(__xludf.DUMMYFUNCTION("""COMPUTED_VALUE"""),4526.92)</f>
        <v>4526.92</v>
      </c>
      <c r="J54" s="2">
        <f>IFERROR(__xludf.DUMMYFUNCTION("""COMPUTED_VALUE"""),45369.66666666667)</f>
        <v>45369.66667</v>
      </c>
      <c r="K54" s="1">
        <f>IFERROR(__xludf.DUMMYFUNCTION("""COMPUTED_VALUE"""),4541.11)</f>
        <v>4541.11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IFERROR(__xludf.DUMMYFUNCTION("""COMPUTED_VALUE"""),4532.42)</f>
        <v>4532.42</v>
      </c>
      <c r="D55" s="2">
        <f>IFERROR(__xludf.DUMMYFUNCTION("""COMPUTED_VALUE"""),45370.66666666667)</f>
        <v>45370.66667</v>
      </c>
      <c r="E55" s="1">
        <f>IFERROR(__xludf.DUMMYFUNCTION("""COMPUTED_VALUE"""),4577.71)</f>
        <v>4577.71</v>
      </c>
      <c r="G55" s="2">
        <f>IFERROR(__xludf.DUMMYFUNCTION("""COMPUTED_VALUE"""),45370.66666666667)</f>
        <v>45370.66667</v>
      </c>
      <c r="H55" s="1">
        <f>IFERROR(__xludf.DUMMYFUNCTION("""COMPUTED_VALUE"""),4532.42)</f>
        <v>4532.42</v>
      </c>
      <c r="J55" s="2">
        <f>IFERROR(__xludf.DUMMYFUNCTION("""COMPUTED_VALUE"""),45370.66666666667)</f>
        <v>45370.66667</v>
      </c>
      <c r="K55" s="1">
        <f>IFERROR(__xludf.DUMMYFUNCTION("""COMPUTED_VALUE"""),4573.55)</f>
        <v>4573.55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IFERROR(__xludf.DUMMYFUNCTION("""COMPUTED_VALUE"""),4565.28)</f>
        <v>4565.28</v>
      </c>
      <c r="D56" s="2">
        <f>IFERROR(__xludf.DUMMYFUNCTION("""COMPUTED_VALUE"""),45371.66666666667)</f>
        <v>45371.66667</v>
      </c>
      <c r="E56" s="1">
        <f>IFERROR(__xludf.DUMMYFUNCTION("""COMPUTED_VALUE"""),4655.47)</f>
        <v>4655.47</v>
      </c>
      <c r="G56" s="2">
        <f>IFERROR(__xludf.DUMMYFUNCTION("""COMPUTED_VALUE"""),45371.66666666667)</f>
        <v>45371.66667</v>
      </c>
      <c r="H56" s="1">
        <f>IFERROR(__xludf.DUMMYFUNCTION("""COMPUTED_VALUE"""),4562.78)</f>
        <v>4562.78</v>
      </c>
      <c r="J56" s="2">
        <f>IFERROR(__xludf.DUMMYFUNCTION("""COMPUTED_VALUE"""),45371.66666666667)</f>
        <v>45371.66667</v>
      </c>
      <c r="K56" s="1">
        <f>IFERROR(__xludf.DUMMYFUNCTION("""COMPUTED_VALUE"""),4645.51)</f>
        <v>4645.51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IFERROR(__xludf.DUMMYFUNCTION("""COMPUTED_VALUE"""),4671.52)</f>
        <v>4671.52</v>
      </c>
      <c r="D57" s="2">
        <f>IFERROR(__xludf.DUMMYFUNCTION("""COMPUTED_VALUE"""),45372.66666666667)</f>
        <v>45372.66667</v>
      </c>
      <c r="E57" s="1">
        <f>IFERROR(__xludf.DUMMYFUNCTION("""COMPUTED_VALUE"""),4701.49)</f>
        <v>4701.49</v>
      </c>
      <c r="G57" s="2">
        <f>IFERROR(__xludf.DUMMYFUNCTION("""COMPUTED_VALUE"""),45372.66666666667)</f>
        <v>45372.66667</v>
      </c>
      <c r="H57" s="1">
        <f>IFERROR(__xludf.DUMMYFUNCTION("""COMPUTED_VALUE"""),4670.65)</f>
        <v>4670.65</v>
      </c>
      <c r="J57" s="2">
        <f>IFERROR(__xludf.DUMMYFUNCTION("""COMPUTED_VALUE"""),45372.66666666667)</f>
        <v>45372.66667</v>
      </c>
      <c r="K57" s="1">
        <f>IFERROR(__xludf.DUMMYFUNCTION("""COMPUTED_VALUE"""),4693.94)</f>
        <v>4693.94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IFERROR(__xludf.DUMMYFUNCTION("""COMPUTED_VALUE"""),4697.06)</f>
        <v>4697.06</v>
      </c>
      <c r="D58" s="2">
        <f>IFERROR(__xludf.DUMMYFUNCTION("""COMPUTED_VALUE"""),45373.66666666667)</f>
        <v>45373.66667</v>
      </c>
      <c r="E58" s="1">
        <f>IFERROR(__xludf.DUMMYFUNCTION("""COMPUTED_VALUE"""),4698.85)</f>
        <v>4698.85</v>
      </c>
      <c r="G58" s="2">
        <f>IFERROR(__xludf.DUMMYFUNCTION("""COMPUTED_VALUE"""),45373.66666666667)</f>
        <v>45373.66667</v>
      </c>
      <c r="H58" s="1">
        <f>IFERROR(__xludf.DUMMYFUNCTION("""COMPUTED_VALUE"""),4647.07)</f>
        <v>4647.07</v>
      </c>
      <c r="J58" s="2">
        <f>IFERROR(__xludf.DUMMYFUNCTION("""COMPUTED_VALUE"""),45373.66666666667)</f>
        <v>45373.66667</v>
      </c>
      <c r="K58" s="1">
        <f>IFERROR(__xludf.DUMMYFUNCTION("""COMPUTED_VALUE"""),4649.77)</f>
        <v>4649.77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IFERROR(__xludf.DUMMYFUNCTION("""COMPUTED_VALUE"""),4658.97)</f>
        <v>4658.97</v>
      </c>
      <c r="D59" s="2">
        <f>IFERROR(__xludf.DUMMYFUNCTION("""COMPUTED_VALUE"""),45376.66666666667)</f>
        <v>45376.66667</v>
      </c>
      <c r="E59" s="1">
        <f>IFERROR(__xludf.DUMMYFUNCTION("""COMPUTED_VALUE"""),4685.38)</f>
        <v>4685.38</v>
      </c>
      <c r="G59" s="2">
        <f>IFERROR(__xludf.DUMMYFUNCTION("""COMPUTED_VALUE"""),45376.66666666667)</f>
        <v>45376.66667</v>
      </c>
      <c r="H59" s="1">
        <f>IFERROR(__xludf.DUMMYFUNCTION("""COMPUTED_VALUE"""),4658.97)</f>
        <v>4658.97</v>
      </c>
      <c r="J59" s="2">
        <f>IFERROR(__xludf.DUMMYFUNCTION("""COMPUTED_VALUE"""),45376.66666666667)</f>
        <v>45376.66667</v>
      </c>
      <c r="K59" s="1">
        <f>IFERROR(__xludf.DUMMYFUNCTION("""COMPUTED_VALUE"""),4662.58)</f>
        <v>4662.58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IFERROR(__xludf.DUMMYFUNCTION("""COMPUTED_VALUE"""),4680.35)</f>
        <v>4680.35</v>
      </c>
      <c r="D60" s="2">
        <f>IFERROR(__xludf.DUMMYFUNCTION("""COMPUTED_VALUE"""),45377.66666666667)</f>
        <v>45377.66667</v>
      </c>
      <c r="E60" s="1">
        <f>IFERROR(__xludf.DUMMYFUNCTION("""COMPUTED_VALUE"""),4685.75)</f>
        <v>4685.75</v>
      </c>
      <c r="G60" s="2">
        <f>IFERROR(__xludf.DUMMYFUNCTION("""COMPUTED_VALUE"""),45377.66666666667)</f>
        <v>45377.66667</v>
      </c>
      <c r="H60" s="1">
        <f>IFERROR(__xludf.DUMMYFUNCTION("""COMPUTED_VALUE"""),4642.54)</f>
        <v>4642.54</v>
      </c>
      <c r="J60" s="2">
        <f>IFERROR(__xludf.DUMMYFUNCTION("""COMPUTED_VALUE"""),45377.66666666667)</f>
        <v>45377.66667</v>
      </c>
      <c r="K60" s="1">
        <f>IFERROR(__xludf.DUMMYFUNCTION("""COMPUTED_VALUE"""),4642.96)</f>
        <v>4642.96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IFERROR(__xludf.DUMMYFUNCTION("""COMPUTED_VALUE"""),4665.0)</f>
        <v>4665</v>
      </c>
      <c r="D61" s="2">
        <f>IFERROR(__xludf.DUMMYFUNCTION("""COMPUTED_VALUE"""),45378.66666666667)</f>
        <v>45378.66667</v>
      </c>
      <c r="E61" s="1">
        <f>IFERROR(__xludf.DUMMYFUNCTION("""COMPUTED_VALUE"""),4733.81)</f>
        <v>4733.81</v>
      </c>
      <c r="G61" s="2">
        <f>IFERROR(__xludf.DUMMYFUNCTION("""COMPUTED_VALUE"""),45378.66666666667)</f>
        <v>45378.66667</v>
      </c>
      <c r="H61" s="1">
        <f>IFERROR(__xludf.DUMMYFUNCTION("""COMPUTED_VALUE"""),4663.39)</f>
        <v>4663.39</v>
      </c>
      <c r="J61" s="2">
        <f>IFERROR(__xludf.DUMMYFUNCTION("""COMPUTED_VALUE"""),45378.66666666667)</f>
        <v>45378.66667</v>
      </c>
      <c r="K61" s="1">
        <f>IFERROR(__xludf.DUMMYFUNCTION("""COMPUTED_VALUE"""),4733.78)</f>
        <v>4733.78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IFERROR(__xludf.DUMMYFUNCTION("""COMPUTED_VALUE"""),4737.17)</f>
        <v>4737.17</v>
      </c>
      <c r="D62" s="2">
        <f>IFERROR(__xludf.DUMMYFUNCTION("""COMPUTED_VALUE"""),45379.66666666667)</f>
        <v>45379.66667</v>
      </c>
      <c r="E62" s="1">
        <f>IFERROR(__xludf.DUMMYFUNCTION("""COMPUTED_VALUE"""),4764.63)</f>
        <v>4764.63</v>
      </c>
      <c r="G62" s="2">
        <f>IFERROR(__xludf.DUMMYFUNCTION("""COMPUTED_VALUE"""),45379.66666666667)</f>
        <v>45379.66667</v>
      </c>
      <c r="H62" s="1">
        <f>IFERROR(__xludf.DUMMYFUNCTION("""COMPUTED_VALUE"""),4735.16)</f>
        <v>4735.16</v>
      </c>
      <c r="J62" s="2">
        <f>IFERROR(__xludf.DUMMYFUNCTION("""COMPUTED_VALUE"""),45379.66666666667)</f>
        <v>45379.66667</v>
      </c>
      <c r="K62" s="1">
        <f>IFERROR(__xludf.DUMMYFUNCTION("""COMPUTED_VALUE"""),4758.31)</f>
        <v>4758.31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IFERROR(__xludf.DUMMYFUNCTION("""COMPUTED_VALUE"""),4761.8)</f>
        <v>4761.8</v>
      </c>
      <c r="D63" s="2">
        <f>IFERROR(__xludf.DUMMYFUNCTION("""COMPUTED_VALUE"""),45383.66666666667)</f>
        <v>45383.66667</v>
      </c>
      <c r="E63" s="1">
        <f>IFERROR(__xludf.DUMMYFUNCTION("""COMPUTED_VALUE"""),4761.8)</f>
        <v>4761.8</v>
      </c>
      <c r="G63" s="2">
        <f>IFERROR(__xludf.DUMMYFUNCTION("""COMPUTED_VALUE"""),45383.66666666667)</f>
        <v>45383.66667</v>
      </c>
      <c r="H63" s="1">
        <f>IFERROR(__xludf.DUMMYFUNCTION("""COMPUTED_VALUE"""),4724.93)</f>
        <v>4724.93</v>
      </c>
      <c r="J63" s="2">
        <f>IFERROR(__xludf.DUMMYFUNCTION("""COMPUTED_VALUE"""),45383.66666666667)</f>
        <v>45383.66667</v>
      </c>
      <c r="K63" s="1">
        <f>IFERROR(__xludf.DUMMYFUNCTION("""COMPUTED_VALUE"""),4728.98)</f>
        <v>4728.98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IFERROR(__xludf.DUMMYFUNCTION("""COMPUTED_VALUE"""),4683.73)</f>
        <v>4683.73</v>
      </c>
      <c r="D64" s="2">
        <f>IFERROR(__xludf.DUMMYFUNCTION("""COMPUTED_VALUE"""),45384.66666666667)</f>
        <v>45384.66667</v>
      </c>
      <c r="E64" s="1">
        <f>IFERROR(__xludf.DUMMYFUNCTION("""COMPUTED_VALUE"""),4683.75)</f>
        <v>4683.75</v>
      </c>
      <c r="G64" s="2">
        <f>IFERROR(__xludf.DUMMYFUNCTION("""COMPUTED_VALUE"""),45384.66666666667)</f>
        <v>45384.66667</v>
      </c>
      <c r="H64" s="1">
        <f>IFERROR(__xludf.DUMMYFUNCTION("""COMPUTED_VALUE"""),4649.23)</f>
        <v>4649.23</v>
      </c>
      <c r="J64" s="2">
        <f>IFERROR(__xludf.DUMMYFUNCTION("""COMPUTED_VALUE"""),45384.66666666667)</f>
        <v>45384.66667</v>
      </c>
      <c r="K64" s="1">
        <f>IFERROR(__xludf.DUMMYFUNCTION("""COMPUTED_VALUE"""),4664.82)</f>
        <v>4664.82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IFERROR(__xludf.DUMMYFUNCTION("""COMPUTED_VALUE"""),4656.17)</f>
        <v>4656.17</v>
      </c>
      <c r="D65" s="2">
        <f>IFERROR(__xludf.DUMMYFUNCTION("""COMPUTED_VALUE"""),45385.66666666667)</f>
        <v>45385.66667</v>
      </c>
      <c r="E65" s="1">
        <f>IFERROR(__xludf.DUMMYFUNCTION("""COMPUTED_VALUE"""),4689.33)</f>
        <v>4689.33</v>
      </c>
      <c r="G65" s="2">
        <f>IFERROR(__xludf.DUMMYFUNCTION("""COMPUTED_VALUE"""),45385.66666666667)</f>
        <v>45385.66667</v>
      </c>
      <c r="H65" s="1">
        <f>IFERROR(__xludf.DUMMYFUNCTION("""COMPUTED_VALUE"""),4654.17)</f>
        <v>4654.17</v>
      </c>
      <c r="J65" s="2">
        <f>IFERROR(__xludf.DUMMYFUNCTION("""COMPUTED_VALUE"""),45385.66666666667)</f>
        <v>45385.66667</v>
      </c>
      <c r="K65" s="1">
        <f>IFERROR(__xludf.DUMMYFUNCTION("""COMPUTED_VALUE"""),4685.2)</f>
        <v>4685.2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IFERROR(__xludf.DUMMYFUNCTION("""COMPUTED_VALUE"""),4721.53)</f>
        <v>4721.53</v>
      </c>
      <c r="D66" s="2">
        <f>IFERROR(__xludf.DUMMYFUNCTION("""COMPUTED_VALUE"""),45386.66666666667)</f>
        <v>45386.66667</v>
      </c>
      <c r="E66" s="1">
        <f>IFERROR(__xludf.DUMMYFUNCTION("""COMPUTED_VALUE"""),4731.48)</f>
        <v>4731.48</v>
      </c>
      <c r="G66" s="2">
        <f>IFERROR(__xludf.DUMMYFUNCTION("""COMPUTED_VALUE"""),45386.66666666667)</f>
        <v>45386.66667</v>
      </c>
      <c r="H66" s="1">
        <f>IFERROR(__xludf.DUMMYFUNCTION("""COMPUTED_VALUE"""),4631.1)</f>
        <v>4631.1</v>
      </c>
      <c r="J66" s="2">
        <f>IFERROR(__xludf.DUMMYFUNCTION("""COMPUTED_VALUE"""),45386.66666666667)</f>
        <v>45386.66667</v>
      </c>
      <c r="K66" s="1">
        <f>IFERROR(__xludf.DUMMYFUNCTION("""COMPUTED_VALUE"""),4641.56)</f>
        <v>4641.56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IFERROR(__xludf.DUMMYFUNCTION("""COMPUTED_VALUE"""),4637.87)</f>
        <v>4637.87</v>
      </c>
      <c r="D67" s="2">
        <f>IFERROR(__xludf.DUMMYFUNCTION("""COMPUTED_VALUE"""),45387.66666666667)</f>
        <v>45387.66667</v>
      </c>
      <c r="E67" s="1">
        <f>IFERROR(__xludf.DUMMYFUNCTION("""COMPUTED_VALUE"""),4680.02)</f>
        <v>4680.02</v>
      </c>
      <c r="G67" s="2">
        <f>IFERROR(__xludf.DUMMYFUNCTION("""COMPUTED_VALUE"""),45387.66666666667)</f>
        <v>45387.66667</v>
      </c>
      <c r="H67" s="1">
        <f>IFERROR(__xludf.DUMMYFUNCTION("""COMPUTED_VALUE"""),4634.13)</f>
        <v>4634.13</v>
      </c>
      <c r="J67" s="2">
        <f>IFERROR(__xludf.DUMMYFUNCTION("""COMPUTED_VALUE"""),45387.66666666667)</f>
        <v>45387.66667</v>
      </c>
      <c r="K67" s="1">
        <f>IFERROR(__xludf.DUMMYFUNCTION("""COMPUTED_VALUE"""),4668.87)</f>
        <v>4668.87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IFERROR(__xludf.DUMMYFUNCTION("""COMPUTED_VALUE"""),4689.78)</f>
        <v>4689.78</v>
      </c>
      <c r="D68" s="2">
        <f>IFERROR(__xludf.DUMMYFUNCTION("""COMPUTED_VALUE"""),45390.66666666667)</f>
        <v>45390.66667</v>
      </c>
      <c r="E68" s="1">
        <f>IFERROR(__xludf.DUMMYFUNCTION("""COMPUTED_VALUE"""),4703.54)</f>
        <v>4703.54</v>
      </c>
      <c r="G68" s="2">
        <f>IFERROR(__xludf.DUMMYFUNCTION("""COMPUTED_VALUE"""),45390.66666666667)</f>
        <v>45390.66667</v>
      </c>
      <c r="H68" s="1">
        <f>IFERROR(__xludf.DUMMYFUNCTION("""COMPUTED_VALUE"""),4675.11)</f>
        <v>4675.11</v>
      </c>
      <c r="J68" s="2">
        <f>IFERROR(__xludf.DUMMYFUNCTION("""COMPUTED_VALUE"""),45390.66666666667)</f>
        <v>45390.66667</v>
      </c>
      <c r="K68" s="1">
        <f>IFERROR(__xludf.DUMMYFUNCTION("""COMPUTED_VALUE"""),4687.35)</f>
        <v>4687.35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IFERROR(__xludf.DUMMYFUNCTION("""COMPUTED_VALUE"""),4704.69)</f>
        <v>4704.69</v>
      </c>
      <c r="D69" s="2">
        <f>IFERROR(__xludf.DUMMYFUNCTION("""COMPUTED_VALUE"""),45391.66666666667)</f>
        <v>45391.66667</v>
      </c>
      <c r="E69" s="1">
        <f>IFERROR(__xludf.DUMMYFUNCTION("""COMPUTED_VALUE"""),4712.67)</f>
        <v>4712.67</v>
      </c>
      <c r="G69" s="2">
        <f>IFERROR(__xludf.DUMMYFUNCTION("""COMPUTED_VALUE"""),45391.66666666667)</f>
        <v>45391.66667</v>
      </c>
      <c r="H69" s="1">
        <f>IFERROR(__xludf.DUMMYFUNCTION("""COMPUTED_VALUE"""),4661.36)</f>
        <v>4661.36</v>
      </c>
      <c r="J69" s="2">
        <f>IFERROR(__xludf.DUMMYFUNCTION("""COMPUTED_VALUE"""),45391.66666666667)</f>
        <v>45391.66667</v>
      </c>
      <c r="K69" s="1">
        <f>IFERROR(__xludf.DUMMYFUNCTION("""COMPUTED_VALUE"""),4694.62)</f>
        <v>4694.62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IFERROR(__xludf.DUMMYFUNCTION("""COMPUTED_VALUE"""),4614.53)</f>
        <v>4614.53</v>
      </c>
      <c r="D70" s="2">
        <f>IFERROR(__xludf.DUMMYFUNCTION("""COMPUTED_VALUE"""),45392.66666666667)</f>
        <v>45392.66667</v>
      </c>
      <c r="E70" s="1">
        <f>IFERROR(__xludf.DUMMYFUNCTION("""COMPUTED_VALUE"""),4630.26)</f>
        <v>4630.26</v>
      </c>
      <c r="G70" s="2">
        <f>IFERROR(__xludf.DUMMYFUNCTION("""COMPUTED_VALUE"""),45392.66666666667)</f>
        <v>45392.66667</v>
      </c>
      <c r="H70" s="1">
        <f>IFERROR(__xludf.DUMMYFUNCTION("""COMPUTED_VALUE"""),4569.43)</f>
        <v>4569.43</v>
      </c>
      <c r="J70" s="2">
        <f>IFERROR(__xludf.DUMMYFUNCTION("""COMPUTED_VALUE"""),45392.66666666667)</f>
        <v>45392.66667</v>
      </c>
      <c r="K70" s="1">
        <f>IFERROR(__xludf.DUMMYFUNCTION("""COMPUTED_VALUE"""),4587.97)</f>
        <v>4587.97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IFERROR(__xludf.DUMMYFUNCTION("""COMPUTED_VALUE"""),4601.46)</f>
        <v>4601.46</v>
      </c>
      <c r="D71" s="2">
        <f>IFERROR(__xludf.DUMMYFUNCTION("""COMPUTED_VALUE"""),45393.66666666667)</f>
        <v>45393.66667</v>
      </c>
      <c r="E71" s="1">
        <f>IFERROR(__xludf.DUMMYFUNCTION("""COMPUTED_VALUE"""),4602.66)</f>
        <v>4602.66</v>
      </c>
      <c r="G71" s="2">
        <f>IFERROR(__xludf.DUMMYFUNCTION("""COMPUTED_VALUE"""),45393.66666666667)</f>
        <v>45393.66667</v>
      </c>
      <c r="H71" s="1">
        <f>IFERROR(__xludf.DUMMYFUNCTION("""COMPUTED_VALUE"""),4548.98)</f>
        <v>4548.98</v>
      </c>
      <c r="J71" s="2">
        <f>IFERROR(__xludf.DUMMYFUNCTION("""COMPUTED_VALUE"""),45393.66666666667)</f>
        <v>45393.66667</v>
      </c>
      <c r="K71" s="1">
        <f>IFERROR(__xludf.DUMMYFUNCTION("""COMPUTED_VALUE"""),4576.11)</f>
        <v>4576.11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IFERROR(__xludf.DUMMYFUNCTION("""COMPUTED_VALUE"""),4553.94)</f>
        <v>4553.94</v>
      </c>
      <c r="D72" s="2">
        <f>IFERROR(__xludf.DUMMYFUNCTION("""COMPUTED_VALUE"""),45394.66666666667)</f>
        <v>45394.66667</v>
      </c>
      <c r="E72" s="1">
        <f>IFERROR(__xludf.DUMMYFUNCTION("""COMPUTED_VALUE"""),4567.13)</f>
        <v>4567.13</v>
      </c>
      <c r="G72" s="2">
        <f>IFERROR(__xludf.DUMMYFUNCTION("""COMPUTED_VALUE"""),45394.66666666667)</f>
        <v>45394.66667</v>
      </c>
      <c r="H72" s="1">
        <f>IFERROR(__xludf.DUMMYFUNCTION("""COMPUTED_VALUE"""),4489.34)</f>
        <v>4489.34</v>
      </c>
      <c r="J72" s="2">
        <f>IFERROR(__xludf.DUMMYFUNCTION("""COMPUTED_VALUE"""),45394.66666666667)</f>
        <v>45394.66667</v>
      </c>
      <c r="K72" s="1">
        <f>IFERROR(__xludf.DUMMYFUNCTION("""COMPUTED_VALUE"""),4503.01)</f>
        <v>4503.01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IFERROR(__xludf.DUMMYFUNCTION("""COMPUTED_VALUE"""),4540.03)</f>
        <v>4540.03</v>
      </c>
      <c r="D73" s="2">
        <f>IFERROR(__xludf.DUMMYFUNCTION("""COMPUTED_VALUE"""),45397.66666666667)</f>
        <v>45397.66667</v>
      </c>
      <c r="E73" s="1">
        <f>IFERROR(__xludf.DUMMYFUNCTION("""COMPUTED_VALUE"""),4555.5)</f>
        <v>4555.5</v>
      </c>
      <c r="G73" s="2">
        <f>IFERROR(__xludf.DUMMYFUNCTION("""COMPUTED_VALUE"""),45397.66666666667)</f>
        <v>45397.66667</v>
      </c>
      <c r="H73" s="1">
        <f>IFERROR(__xludf.DUMMYFUNCTION("""COMPUTED_VALUE"""),4435.21)</f>
        <v>4435.21</v>
      </c>
      <c r="J73" s="2">
        <f>IFERROR(__xludf.DUMMYFUNCTION("""COMPUTED_VALUE"""),45397.66666666667)</f>
        <v>45397.66667</v>
      </c>
      <c r="K73" s="1">
        <f>IFERROR(__xludf.DUMMYFUNCTION("""COMPUTED_VALUE"""),4454.14)</f>
        <v>4454.14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IFERROR(__xludf.DUMMYFUNCTION("""COMPUTED_VALUE"""),4434.42)</f>
        <v>4434.42</v>
      </c>
      <c r="D74" s="2">
        <f>IFERROR(__xludf.DUMMYFUNCTION("""COMPUTED_VALUE"""),45398.66666666667)</f>
        <v>45398.66667</v>
      </c>
      <c r="E74" s="1">
        <f>IFERROR(__xludf.DUMMYFUNCTION("""COMPUTED_VALUE"""),4445.69)</f>
        <v>4445.69</v>
      </c>
      <c r="G74" s="2">
        <f>IFERROR(__xludf.DUMMYFUNCTION("""COMPUTED_VALUE"""),45398.66666666667)</f>
        <v>45398.66667</v>
      </c>
      <c r="H74" s="1">
        <f>IFERROR(__xludf.DUMMYFUNCTION("""COMPUTED_VALUE"""),4393.89)</f>
        <v>4393.89</v>
      </c>
      <c r="J74" s="2">
        <f>IFERROR(__xludf.DUMMYFUNCTION("""COMPUTED_VALUE"""),45398.66666666667)</f>
        <v>45398.66667</v>
      </c>
      <c r="K74" s="1">
        <f>IFERROR(__xludf.DUMMYFUNCTION("""COMPUTED_VALUE"""),4424.14)</f>
        <v>4424.14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IFERROR(__xludf.DUMMYFUNCTION("""COMPUTED_VALUE"""),4453.7)</f>
        <v>4453.7</v>
      </c>
      <c r="D75" s="2">
        <f>IFERROR(__xludf.DUMMYFUNCTION("""COMPUTED_VALUE"""),45399.66666666667)</f>
        <v>45399.66667</v>
      </c>
      <c r="E75" s="1">
        <f>IFERROR(__xludf.DUMMYFUNCTION("""COMPUTED_VALUE"""),4462.79)</f>
        <v>4462.79</v>
      </c>
      <c r="G75" s="2">
        <f>IFERROR(__xludf.DUMMYFUNCTION("""COMPUTED_VALUE"""),45399.66666666667)</f>
        <v>45399.66667</v>
      </c>
      <c r="H75" s="1">
        <f>IFERROR(__xludf.DUMMYFUNCTION("""COMPUTED_VALUE"""),4404.03)</f>
        <v>4404.03</v>
      </c>
      <c r="J75" s="2">
        <f>IFERROR(__xludf.DUMMYFUNCTION("""COMPUTED_VALUE"""),45399.66666666667)</f>
        <v>45399.66667</v>
      </c>
      <c r="K75" s="1">
        <f>IFERROR(__xludf.DUMMYFUNCTION("""COMPUTED_VALUE"""),4409.92)</f>
        <v>4409.92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IFERROR(__xludf.DUMMYFUNCTION("""COMPUTED_VALUE"""),4431.19)</f>
        <v>4431.19</v>
      </c>
      <c r="D76" s="2">
        <f>IFERROR(__xludf.DUMMYFUNCTION("""COMPUTED_VALUE"""),45400.66666666667)</f>
        <v>45400.66667</v>
      </c>
      <c r="E76" s="1">
        <f>IFERROR(__xludf.DUMMYFUNCTION("""COMPUTED_VALUE"""),4450.21)</f>
        <v>4450.21</v>
      </c>
      <c r="G76" s="2">
        <f>IFERROR(__xludf.DUMMYFUNCTION("""COMPUTED_VALUE"""),45400.66666666667)</f>
        <v>45400.66667</v>
      </c>
      <c r="H76" s="1">
        <f>IFERROR(__xludf.DUMMYFUNCTION("""COMPUTED_VALUE"""),4395.13)</f>
        <v>4395.13</v>
      </c>
      <c r="J76" s="2">
        <f>IFERROR(__xludf.DUMMYFUNCTION("""COMPUTED_VALUE"""),45400.66666666667)</f>
        <v>45400.66667</v>
      </c>
      <c r="K76" s="1">
        <f>IFERROR(__xludf.DUMMYFUNCTION("""COMPUTED_VALUE"""),4409.6)</f>
        <v>4409.6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IFERROR(__xludf.DUMMYFUNCTION("""COMPUTED_VALUE"""),4407.28)</f>
        <v>4407.28</v>
      </c>
      <c r="D77" s="2">
        <f>IFERROR(__xludf.DUMMYFUNCTION("""COMPUTED_VALUE"""),45401.66666666667)</f>
        <v>45401.66667</v>
      </c>
      <c r="E77" s="1">
        <f>IFERROR(__xludf.DUMMYFUNCTION("""COMPUTED_VALUE"""),4446.19)</f>
        <v>4446.19</v>
      </c>
      <c r="G77" s="2">
        <f>IFERROR(__xludf.DUMMYFUNCTION("""COMPUTED_VALUE"""),45401.66666666667)</f>
        <v>45401.66667</v>
      </c>
      <c r="H77" s="1">
        <f>IFERROR(__xludf.DUMMYFUNCTION("""COMPUTED_VALUE"""),4404.4)</f>
        <v>4404.4</v>
      </c>
      <c r="J77" s="2">
        <f>IFERROR(__xludf.DUMMYFUNCTION("""COMPUTED_VALUE"""),45401.66666666667)</f>
        <v>45401.66667</v>
      </c>
      <c r="K77" s="1">
        <f>IFERROR(__xludf.DUMMYFUNCTION("""COMPUTED_VALUE"""),4437.44)</f>
        <v>4437.44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IFERROR(__xludf.DUMMYFUNCTION("""COMPUTED_VALUE"""),4454.29)</f>
        <v>4454.29</v>
      </c>
      <c r="D78" s="2">
        <f>IFERROR(__xludf.DUMMYFUNCTION("""COMPUTED_VALUE"""),45404.66666666667)</f>
        <v>45404.66667</v>
      </c>
      <c r="E78" s="1">
        <f>IFERROR(__xludf.DUMMYFUNCTION("""COMPUTED_VALUE"""),4506.32)</f>
        <v>4506.32</v>
      </c>
      <c r="G78" s="2">
        <f>IFERROR(__xludf.DUMMYFUNCTION("""COMPUTED_VALUE"""),45404.66666666667)</f>
        <v>45404.66667</v>
      </c>
      <c r="H78" s="1">
        <f>IFERROR(__xludf.DUMMYFUNCTION("""COMPUTED_VALUE"""),4428.46)</f>
        <v>4428.46</v>
      </c>
      <c r="J78" s="2">
        <f>IFERROR(__xludf.DUMMYFUNCTION("""COMPUTED_VALUE"""),45404.66666666667)</f>
        <v>45404.66667</v>
      </c>
      <c r="K78" s="1">
        <f>IFERROR(__xludf.DUMMYFUNCTION("""COMPUTED_VALUE"""),4480.88)</f>
        <v>4480.88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IFERROR(__xludf.DUMMYFUNCTION("""COMPUTED_VALUE"""),4477.6)</f>
        <v>4477.6</v>
      </c>
      <c r="D79" s="2">
        <f>IFERROR(__xludf.DUMMYFUNCTION("""COMPUTED_VALUE"""),45405.66666666667)</f>
        <v>45405.66667</v>
      </c>
      <c r="E79" s="1">
        <f>IFERROR(__xludf.DUMMYFUNCTION("""COMPUTED_VALUE"""),4536.15)</f>
        <v>4536.15</v>
      </c>
      <c r="G79" s="2">
        <f>IFERROR(__xludf.DUMMYFUNCTION("""COMPUTED_VALUE"""),45405.66666666667)</f>
        <v>45405.66667</v>
      </c>
      <c r="H79" s="1">
        <f>IFERROR(__xludf.DUMMYFUNCTION("""COMPUTED_VALUE"""),4472.81)</f>
        <v>4472.81</v>
      </c>
      <c r="J79" s="2">
        <f>IFERROR(__xludf.DUMMYFUNCTION("""COMPUTED_VALUE"""),45405.66666666667)</f>
        <v>45405.66667</v>
      </c>
      <c r="K79" s="1">
        <f>IFERROR(__xludf.DUMMYFUNCTION("""COMPUTED_VALUE"""),4521.59)</f>
        <v>4521.59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IFERROR(__xludf.DUMMYFUNCTION("""COMPUTED_VALUE"""),4517.49)</f>
        <v>4517.49</v>
      </c>
      <c r="D80" s="2">
        <f>IFERROR(__xludf.DUMMYFUNCTION("""COMPUTED_VALUE"""),45406.66666666667)</f>
        <v>45406.66667</v>
      </c>
      <c r="E80" s="1">
        <f>IFERROR(__xludf.DUMMYFUNCTION("""COMPUTED_VALUE"""),4538.41)</f>
        <v>4538.41</v>
      </c>
      <c r="G80" s="2">
        <f>IFERROR(__xludf.DUMMYFUNCTION("""COMPUTED_VALUE"""),45406.66666666667)</f>
        <v>45406.66667</v>
      </c>
      <c r="H80" s="1">
        <f>IFERROR(__xludf.DUMMYFUNCTION("""COMPUTED_VALUE"""),4504.8)</f>
        <v>4504.8</v>
      </c>
      <c r="J80" s="2">
        <f>IFERROR(__xludf.DUMMYFUNCTION("""COMPUTED_VALUE"""),45406.66666666667)</f>
        <v>45406.66667</v>
      </c>
      <c r="K80" s="1">
        <f>IFERROR(__xludf.DUMMYFUNCTION("""COMPUTED_VALUE"""),4534.14)</f>
        <v>4534.14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IFERROR(__xludf.DUMMYFUNCTION("""COMPUTED_VALUE"""),4496.6)</f>
        <v>4496.6</v>
      </c>
      <c r="D81" s="2">
        <f>IFERROR(__xludf.DUMMYFUNCTION("""COMPUTED_VALUE"""),45407.66666666667)</f>
        <v>45407.66667</v>
      </c>
      <c r="E81" s="1">
        <f>IFERROR(__xludf.DUMMYFUNCTION("""COMPUTED_VALUE"""),4508.25)</f>
        <v>4508.25</v>
      </c>
      <c r="G81" s="2">
        <f>IFERROR(__xludf.DUMMYFUNCTION("""COMPUTED_VALUE"""),45407.66666666667)</f>
        <v>45407.66667</v>
      </c>
      <c r="H81" s="1">
        <f>IFERROR(__xludf.DUMMYFUNCTION("""COMPUTED_VALUE"""),4453.62)</f>
        <v>4453.62</v>
      </c>
      <c r="J81" s="2">
        <f>IFERROR(__xludf.DUMMYFUNCTION("""COMPUTED_VALUE"""),45407.66666666667)</f>
        <v>45407.66667</v>
      </c>
      <c r="K81" s="1">
        <f>IFERROR(__xludf.DUMMYFUNCTION("""COMPUTED_VALUE"""),4500.52)</f>
        <v>4500.52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IFERROR(__xludf.DUMMYFUNCTION("""COMPUTED_VALUE"""),4502.56)</f>
        <v>4502.56</v>
      </c>
      <c r="D82" s="2">
        <f>IFERROR(__xludf.DUMMYFUNCTION("""COMPUTED_VALUE"""),45408.66666666667)</f>
        <v>45408.66667</v>
      </c>
      <c r="E82" s="1">
        <f>IFERROR(__xludf.DUMMYFUNCTION("""COMPUTED_VALUE"""),4530.23)</f>
        <v>4530.23</v>
      </c>
      <c r="G82" s="2">
        <f>IFERROR(__xludf.DUMMYFUNCTION("""COMPUTED_VALUE"""),45408.66666666667)</f>
        <v>45408.66667</v>
      </c>
      <c r="H82" s="1">
        <f>IFERROR(__xludf.DUMMYFUNCTION("""COMPUTED_VALUE"""),4495.38)</f>
        <v>4495.38</v>
      </c>
      <c r="J82" s="2">
        <f>IFERROR(__xludf.DUMMYFUNCTION("""COMPUTED_VALUE"""),45408.66666666667)</f>
        <v>45408.66667</v>
      </c>
      <c r="K82" s="1">
        <f>IFERROR(__xludf.DUMMYFUNCTION("""COMPUTED_VALUE"""),4514.44)</f>
        <v>4514.44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IFERROR(__xludf.DUMMYFUNCTION("""COMPUTED_VALUE"""),4530.75)</f>
        <v>4530.75</v>
      </c>
      <c r="D83" s="2">
        <f>IFERROR(__xludf.DUMMYFUNCTION("""COMPUTED_VALUE"""),45411.66666666667)</f>
        <v>45411.66667</v>
      </c>
      <c r="E83" s="1">
        <f>IFERROR(__xludf.DUMMYFUNCTION("""COMPUTED_VALUE"""),4555.52)</f>
        <v>4555.52</v>
      </c>
      <c r="G83" s="2">
        <f>IFERROR(__xludf.DUMMYFUNCTION("""COMPUTED_VALUE"""),45411.66666666667)</f>
        <v>45411.66667</v>
      </c>
      <c r="H83" s="1">
        <f>IFERROR(__xludf.DUMMYFUNCTION("""COMPUTED_VALUE"""),4530.75)</f>
        <v>4530.75</v>
      </c>
      <c r="J83" s="2">
        <f>IFERROR(__xludf.DUMMYFUNCTION("""COMPUTED_VALUE"""),45411.66666666667)</f>
        <v>45411.66667</v>
      </c>
      <c r="K83" s="1">
        <f>IFERROR(__xludf.DUMMYFUNCTION("""COMPUTED_VALUE"""),4550.55)</f>
        <v>4550.55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IFERROR(__xludf.DUMMYFUNCTION("""COMPUTED_VALUE"""),4520.23)</f>
        <v>4520.23</v>
      </c>
      <c r="D84" s="2">
        <f>IFERROR(__xludf.DUMMYFUNCTION("""COMPUTED_VALUE"""),45412.66666666667)</f>
        <v>45412.66667</v>
      </c>
      <c r="E84" s="1">
        <f>IFERROR(__xludf.DUMMYFUNCTION("""COMPUTED_VALUE"""),4531.06)</f>
        <v>4531.06</v>
      </c>
      <c r="G84" s="2">
        <f>IFERROR(__xludf.DUMMYFUNCTION("""COMPUTED_VALUE"""),45412.66666666667)</f>
        <v>45412.66667</v>
      </c>
      <c r="H84" s="1">
        <f>IFERROR(__xludf.DUMMYFUNCTION("""COMPUTED_VALUE"""),4472.06)</f>
        <v>4472.06</v>
      </c>
      <c r="J84" s="2">
        <f>IFERROR(__xludf.DUMMYFUNCTION("""COMPUTED_VALUE"""),45412.66666666667)</f>
        <v>45412.66667</v>
      </c>
      <c r="K84" s="1">
        <f>IFERROR(__xludf.DUMMYFUNCTION("""COMPUTED_VALUE"""),4472.78)</f>
        <v>4472.78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IFERROR(__xludf.DUMMYFUNCTION("""COMPUTED_VALUE"""),4468.53)</f>
        <v>4468.53</v>
      </c>
      <c r="D85" s="2">
        <f>IFERROR(__xludf.DUMMYFUNCTION("""COMPUTED_VALUE"""),45413.66666666667)</f>
        <v>45413.66667</v>
      </c>
      <c r="E85" s="1">
        <f>IFERROR(__xludf.DUMMYFUNCTION("""COMPUTED_VALUE"""),4545.64)</f>
        <v>4545.64</v>
      </c>
      <c r="G85" s="2">
        <f>IFERROR(__xludf.DUMMYFUNCTION("""COMPUTED_VALUE"""),45413.66666666667)</f>
        <v>45413.66667</v>
      </c>
      <c r="H85" s="1">
        <f>IFERROR(__xludf.DUMMYFUNCTION("""COMPUTED_VALUE"""),4457.75)</f>
        <v>4457.75</v>
      </c>
      <c r="J85" s="2">
        <f>IFERROR(__xludf.DUMMYFUNCTION("""COMPUTED_VALUE"""),45413.66666666667)</f>
        <v>45413.66667</v>
      </c>
      <c r="K85" s="1">
        <f>IFERROR(__xludf.DUMMYFUNCTION("""COMPUTED_VALUE"""),4475.22)</f>
        <v>4475.22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IFERROR(__xludf.DUMMYFUNCTION("""COMPUTED_VALUE"""),4513.8)</f>
        <v>4513.8</v>
      </c>
      <c r="D86" s="2">
        <f>IFERROR(__xludf.DUMMYFUNCTION("""COMPUTED_VALUE"""),45414.66666666667)</f>
        <v>45414.66667</v>
      </c>
      <c r="E86" s="1">
        <f>IFERROR(__xludf.DUMMYFUNCTION("""COMPUTED_VALUE"""),4532.5)</f>
        <v>4532.5</v>
      </c>
      <c r="G86" s="2">
        <f>IFERROR(__xludf.DUMMYFUNCTION("""COMPUTED_VALUE"""),45414.66666666667)</f>
        <v>45414.66667</v>
      </c>
      <c r="H86" s="1">
        <f>IFERROR(__xludf.DUMMYFUNCTION("""COMPUTED_VALUE"""),4468.07)</f>
        <v>4468.07</v>
      </c>
      <c r="J86" s="2">
        <f>IFERROR(__xludf.DUMMYFUNCTION("""COMPUTED_VALUE"""),45414.66666666667)</f>
        <v>45414.66667</v>
      </c>
      <c r="K86" s="1">
        <f>IFERROR(__xludf.DUMMYFUNCTION("""COMPUTED_VALUE"""),4524.59)</f>
        <v>4524.59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IFERROR(__xludf.DUMMYFUNCTION("""COMPUTED_VALUE"""),4576.55)</f>
        <v>4576.55</v>
      </c>
      <c r="D87" s="2">
        <f>IFERROR(__xludf.DUMMYFUNCTION("""COMPUTED_VALUE"""),45415.66666666667)</f>
        <v>45415.66667</v>
      </c>
      <c r="E87" s="1">
        <f>IFERROR(__xludf.DUMMYFUNCTION("""COMPUTED_VALUE"""),4601.45)</f>
        <v>4601.45</v>
      </c>
      <c r="G87" s="2">
        <f>IFERROR(__xludf.DUMMYFUNCTION("""COMPUTED_VALUE"""),45415.66666666667)</f>
        <v>45415.66667</v>
      </c>
      <c r="H87" s="1">
        <f>IFERROR(__xludf.DUMMYFUNCTION("""COMPUTED_VALUE"""),4546.76)</f>
        <v>4546.76</v>
      </c>
      <c r="J87" s="2">
        <f>IFERROR(__xludf.DUMMYFUNCTION("""COMPUTED_VALUE"""),45415.66666666667)</f>
        <v>45415.66667</v>
      </c>
      <c r="K87" s="1">
        <f>IFERROR(__xludf.DUMMYFUNCTION("""COMPUTED_VALUE"""),4561.64)</f>
        <v>4561.64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IFERROR(__xludf.DUMMYFUNCTION("""COMPUTED_VALUE"""),4596.96)</f>
        <v>4596.96</v>
      </c>
      <c r="D88" s="2">
        <f>IFERROR(__xludf.DUMMYFUNCTION("""COMPUTED_VALUE"""),45418.66666666667)</f>
        <v>45418.66667</v>
      </c>
      <c r="E88" s="1">
        <f>IFERROR(__xludf.DUMMYFUNCTION("""COMPUTED_VALUE"""),4616.58)</f>
        <v>4616.58</v>
      </c>
      <c r="G88" s="2">
        <f>IFERROR(__xludf.DUMMYFUNCTION("""COMPUTED_VALUE"""),45418.66666666667)</f>
        <v>45418.66667</v>
      </c>
      <c r="H88" s="1">
        <f>IFERROR(__xludf.DUMMYFUNCTION("""COMPUTED_VALUE"""),4586.02)</f>
        <v>4586.02</v>
      </c>
      <c r="J88" s="2">
        <f>IFERROR(__xludf.DUMMYFUNCTION("""COMPUTED_VALUE"""),45418.66666666667)</f>
        <v>45418.66667</v>
      </c>
      <c r="K88" s="1">
        <f>IFERROR(__xludf.DUMMYFUNCTION("""COMPUTED_VALUE"""),4616.57)</f>
        <v>4616.57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IFERROR(__xludf.DUMMYFUNCTION("""COMPUTED_VALUE"""),4615.46)</f>
        <v>4615.46</v>
      </c>
      <c r="D89" s="2">
        <f>IFERROR(__xludf.DUMMYFUNCTION("""COMPUTED_VALUE"""),45419.66666666667)</f>
        <v>45419.66667</v>
      </c>
      <c r="E89" s="1">
        <f>IFERROR(__xludf.DUMMYFUNCTION("""COMPUTED_VALUE"""),4635.21)</f>
        <v>4635.21</v>
      </c>
      <c r="G89" s="2">
        <f>IFERROR(__xludf.DUMMYFUNCTION("""COMPUTED_VALUE"""),45419.66666666667)</f>
        <v>45419.66667</v>
      </c>
      <c r="H89" s="1">
        <f>IFERROR(__xludf.DUMMYFUNCTION("""COMPUTED_VALUE"""),4603.44)</f>
        <v>4603.44</v>
      </c>
      <c r="J89" s="2">
        <f>IFERROR(__xludf.DUMMYFUNCTION("""COMPUTED_VALUE"""),45419.66666666667)</f>
        <v>45419.66667</v>
      </c>
      <c r="K89" s="1">
        <f>IFERROR(__xludf.DUMMYFUNCTION("""COMPUTED_VALUE"""),4603.44)</f>
        <v>4603.44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IFERROR(__xludf.DUMMYFUNCTION("""COMPUTED_VALUE"""),4585.78)</f>
        <v>4585.78</v>
      </c>
      <c r="D90" s="2">
        <f>IFERROR(__xludf.DUMMYFUNCTION("""COMPUTED_VALUE"""),45420.66666666667)</f>
        <v>45420.66667</v>
      </c>
      <c r="E90" s="1">
        <f>IFERROR(__xludf.DUMMYFUNCTION("""COMPUTED_VALUE"""),4621.33)</f>
        <v>4621.33</v>
      </c>
      <c r="G90" s="2">
        <f>IFERROR(__xludf.DUMMYFUNCTION("""COMPUTED_VALUE"""),45420.66666666667)</f>
        <v>45420.66667</v>
      </c>
      <c r="H90" s="1">
        <f>IFERROR(__xludf.DUMMYFUNCTION("""COMPUTED_VALUE"""),4584.96)</f>
        <v>4584.96</v>
      </c>
      <c r="J90" s="2">
        <f>IFERROR(__xludf.DUMMYFUNCTION("""COMPUTED_VALUE"""),45420.66666666667)</f>
        <v>45420.66667</v>
      </c>
      <c r="K90" s="1">
        <f>IFERROR(__xludf.DUMMYFUNCTION("""COMPUTED_VALUE"""),4617.31)</f>
        <v>4617.31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IFERROR(__xludf.DUMMYFUNCTION("""COMPUTED_VALUE"""),4621.06)</f>
        <v>4621.06</v>
      </c>
      <c r="D91" s="2">
        <f>IFERROR(__xludf.DUMMYFUNCTION("""COMPUTED_VALUE"""),45421.66666666667)</f>
        <v>45421.66667</v>
      </c>
      <c r="E91" s="1">
        <f>IFERROR(__xludf.DUMMYFUNCTION("""COMPUTED_VALUE"""),4663.64)</f>
        <v>4663.64</v>
      </c>
      <c r="G91" s="2">
        <f>IFERROR(__xludf.DUMMYFUNCTION("""COMPUTED_VALUE"""),45421.66666666667)</f>
        <v>45421.66667</v>
      </c>
      <c r="H91" s="1">
        <f>IFERROR(__xludf.DUMMYFUNCTION("""COMPUTED_VALUE"""),4614.08)</f>
        <v>4614.08</v>
      </c>
      <c r="J91" s="2">
        <f>IFERROR(__xludf.DUMMYFUNCTION("""COMPUTED_VALUE"""),45421.66666666667)</f>
        <v>45421.66667</v>
      </c>
      <c r="K91" s="1">
        <f>IFERROR(__xludf.DUMMYFUNCTION("""COMPUTED_VALUE"""),4661.96)</f>
        <v>4661.96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IFERROR(__xludf.DUMMYFUNCTION("""COMPUTED_VALUE"""),4679.33)</f>
        <v>4679.33</v>
      </c>
      <c r="D92" s="2">
        <f>IFERROR(__xludf.DUMMYFUNCTION("""COMPUTED_VALUE"""),45422.66666666667)</f>
        <v>45422.66667</v>
      </c>
      <c r="E92" s="1">
        <f>IFERROR(__xludf.DUMMYFUNCTION("""COMPUTED_VALUE"""),4683.82)</f>
        <v>4683.82</v>
      </c>
      <c r="G92" s="2">
        <f>IFERROR(__xludf.DUMMYFUNCTION("""COMPUTED_VALUE"""),45422.66666666667)</f>
        <v>45422.66667</v>
      </c>
      <c r="H92" s="1">
        <f>IFERROR(__xludf.DUMMYFUNCTION("""COMPUTED_VALUE"""),4645.18)</f>
        <v>4645.18</v>
      </c>
      <c r="J92" s="2">
        <f>IFERROR(__xludf.DUMMYFUNCTION("""COMPUTED_VALUE"""),45422.66666666667)</f>
        <v>45422.66667</v>
      </c>
      <c r="K92" s="1">
        <f>IFERROR(__xludf.DUMMYFUNCTION("""COMPUTED_VALUE"""),4654.37)</f>
        <v>4654.37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IFERROR(__xludf.DUMMYFUNCTION("""COMPUTED_VALUE"""),4682.73)</f>
        <v>4682.73</v>
      </c>
      <c r="D93" s="2">
        <f>IFERROR(__xludf.DUMMYFUNCTION("""COMPUTED_VALUE"""),45425.66666666667)</f>
        <v>45425.66667</v>
      </c>
      <c r="E93" s="1">
        <f>IFERROR(__xludf.DUMMYFUNCTION("""COMPUTED_VALUE"""),4701.93)</f>
        <v>4701.93</v>
      </c>
      <c r="G93" s="2">
        <f>IFERROR(__xludf.DUMMYFUNCTION("""COMPUTED_VALUE"""),45425.66666666667)</f>
        <v>45425.66667</v>
      </c>
      <c r="H93" s="1">
        <f>IFERROR(__xludf.DUMMYFUNCTION("""COMPUTED_VALUE"""),4667.43)</f>
        <v>4667.43</v>
      </c>
      <c r="J93" s="2">
        <f>IFERROR(__xludf.DUMMYFUNCTION("""COMPUTED_VALUE"""),45425.66666666667)</f>
        <v>45425.66667</v>
      </c>
      <c r="K93" s="1">
        <f>IFERROR(__xludf.DUMMYFUNCTION("""COMPUTED_VALUE"""),4668.63)</f>
        <v>4668.63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IFERROR(__xludf.DUMMYFUNCTION("""COMPUTED_VALUE"""),4724.3)</f>
        <v>4724.3</v>
      </c>
      <c r="D94" s="2">
        <f>IFERROR(__xludf.DUMMYFUNCTION("""COMPUTED_VALUE"""),45426.66666666667)</f>
        <v>45426.66667</v>
      </c>
      <c r="E94" s="1">
        <f>IFERROR(__xludf.DUMMYFUNCTION("""COMPUTED_VALUE"""),4734.85)</f>
        <v>4734.85</v>
      </c>
      <c r="G94" s="2">
        <f>IFERROR(__xludf.DUMMYFUNCTION("""COMPUTED_VALUE"""),45426.66666666667)</f>
        <v>45426.66667</v>
      </c>
      <c r="H94" s="1">
        <f>IFERROR(__xludf.DUMMYFUNCTION("""COMPUTED_VALUE"""),4691.19)</f>
        <v>4691.19</v>
      </c>
      <c r="J94" s="2">
        <f>IFERROR(__xludf.DUMMYFUNCTION("""COMPUTED_VALUE"""),45426.66666666667)</f>
        <v>45426.66667</v>
      </c>
      <c r="K94" s="1">
        <f>IFERROR(__xludf.DUMMYFUNCTION("""COMPUTED_VALUE"""),4716.83)</f>
        <v>4716.83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IFERROR(__xludf.DUMMYFUNCTION("""COMPUTED_VALUE"""),4749.83)</f>
        <v>4749.83</v>
      </c>
      <c r="D95" s="2">
        <f>IFERROR(__xludf.DUMMYFUNCTION("""COMPUTED_VALUE"""),45427.66666666667)</f>
        <v>45427.66667</v>
      </c>
      <c r="E95" s="1">
        <f>IFERROR(__xludf.DUMMYFUNCTION("""COMPUTED_VALUE"""),4757.82)</f>
        <v>4757.82</v>
      </c>
      <c r="G95" s="2">
        <f>IFERROR(__xludf.DUMMYFUNCTION("""COMPUTED_VALUE"""),45427.66666666667)</f>
        <v>45427.66667</v>
      </c>
      <c r="H95" s="1">
        <f>IFERROR(__xludf.DUMMYFUNCTION("""COMPUTED_VALUE"""),4727.96)</f>
        <v>4727.96</v>
      </c>
      <c r="J95" s="2">
        <f>IFERROR(__xludf.DUMMYFUNCTION("""COMPUTED_VALUE"""),45427.66666666667)</f>
        <v>45427.66667</v>
      </c>
      <c r="K95" s="1">
        <f>IFERROR(__xludf.DUMMYFUNCTION("""COMPUTED_VALUE"""),4746.99)</f>
        <v>4746.99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IFERROR(__xludf.DUMMYFUNCTION("""COMPUTED_VALUE"""),4737.83)</f>
        <v>4737.83</v>
      </c>
      <c r="D96" s="2">
        <f>IFERROR(__xludf.DUMMYFUNCTION("""COMPUTED_VALUE"""),45428.66666666667)</f>
        <v>45428.66667</v>
      </c>
      <c r="E96" s="1">
        <f>IFERROR(__xludf.DUMMYFUNCTION("""COMPUTED_VALUE"""),4746.13)</f>
        <v>4746.13</v>
      </c>
      <c r="G96" s="2">
        <f>IFERROR(__xludf.DUMMYFUNCTION("""COMPUTED_VALUE"""),45428.66666666667)</f>
        <v>45428.66667</v>
      </c>
      <c r="H96" s="1">
        <f>IFERROR(__xludf.DUMMYFUNCTION("""COMPUTED_VALUE"""),4712.82)</f>
        <v>4712.82</v>
      </c>
      <c r="J96" s="2">
        <f>IFERROR(__xludf.DUMMYFUNCTION("""COMPUTED_VALUE"""),45428.66666666667)</f>
        <v>45428.66667</v>
      </c>
      <c r="K96" s="1">
        <f>IFERROR(__xludf.DUMMYFUNCTION("""COMPUTED_VALUE"""),4713.04)</f>
        <v>4713.04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IFERROR(__xludf.DUMMYFUNCTION("""COMPUTED_VALUE"""),4718.56)</f>
        <v>4718.56</v>
      </c>
      <c r="D97" s="2">
        <f>IFERROR(__xludf.DUMMYFUNCTION("""COMPUTED_VALUE"""),45429.66666666667)</f>
        <v>45429.66667</v>
      </c>
      <c r="E97" s="1">
        <f>IFERROR(__xludf.DUMMYFUNCTION("""COMPUTED_VALUE"""),4719.62)</f>
        <v>4719.62</v>
      </c>
      <c r="G97" s="2">
        <f>IFERROR(__xludf.DUMMYFUNCTION("""COMPUTED_VALUE"""),45429.66666666667)</f>
        <v>45429.66667</v>
      </c>
      <c r="H97" s="1">
        <f>IFERROR(__xludf.DUMMYFUNCTION("""COMPUTED_VALUE"""),4703.3)</f>
        <v>4703.3</v>
      </c>
      <c r="J97" s="2">
        <f>IFERROR(__xludf.DUMMYFUNCTION("""COMPUTED_VALUE"""),45429.66666666667)</f>
        <v>45429.66667</v>
      </c>
      <c r="K97" s="1">
        <f>IFERROR(__xludf.DUMMYFUNCTION("""COMPUTED_VALUE"""),4712.36)</f>
        <v>4712.36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IFERROR(__xludf.DUMMYFUNCTION("""COMPUTED_VALUE"""),4714.55)</f>
        <v>4714.55</v>
      </c>
      <c r="D98" s="2">
        <f>IFERROR(__xludf.DUMMYFUNCTION("""COMPUTED_VALUE"""),45432.66666666667)</f>
        <v>45432.66667</v>
      </c>
      <c r="E98" s="1">
        <f>IFERROR(__xludf.DUMMYFUNCTION("""COMPUTED_VALUE"""),4731.26)</f>
        <v>4731.26</v>
      </c>
      <c r="G98" s="2">
        <f>IFERROR(__xludf.DUMMYFUNCTION("""COMPUTED_VALUE"""),45432.66666666667)</f>
        <v>45432.66667</v>
      </c>
      <c r="H98" s="1">
        <f>IFERROR(__xludf.DUMMYFUNCTION("""COMPUTED_VALUE"""),4706.3)</f>
        <v>4706.3</v>
      </c>
      <c r="J98" s="2">
        <f>IFERROR(__xludf.DUMMYFUNCTION("""COMPUTED_VALUE"""),45432.66666666667)</f>
        <v>45432.66667</v>
      </c>
      <c r="K98" s="1">
        <f>IFERROR(__xludf.DUMMYFUNCTION("""COMPUTED_VALUE"""),4713.34)</f>
        <v>4713.34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IFERROR(__xludf.DUMMYFUNCTION("""COMPUTED_VALUE"""),4699.63)</f>
        <v>4699.63</v>
      </c>
      <c r="D99" s="2">
        <f>IFERROR(__xludf.DUMMYFUNCTION("""COMPUTED_VALUE"""),45433.66666666667)</f>
        <v>45433.66667</v>
      </c>
      <c r="E99" s="1">
        <f>IFERROR(__xludf.DUMMYFUNCTION("""COMPUTED_VALUE"""),4713.67)</f>
        <v>4713.67</v>
      </c>
      <c r="G99" s="2">
        <f>IFERROR(__xludf.DUMMYFUNCTION("""COMPUTED_VALUE"""),45433.66666666667)</f>
        <v>45433.66667</v>
      </c>
      <c r="H99" s="1">
        <f>IFERROR(__xludf.DUMMYFUNCTION("""COMPUTED_VALUE"""),4694.69)</f>
        <v>4694.69</v>
      </c>
      <c r="J99" s="2">
        <f>IFERROR(__xludf.DUMMYFUNCTION("""COMPUTED_VALUE"""),45433.66666666667)</f>
        <v>45433.66667</v>
      </c>
      <c r="K99" s="1">
        <f>IFERROR(__xludf.DUMMYFUNCTION("""COMPUTED_VALUE"""),4709.27)</f>
        <v>4709.27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IFERROR(__xludf.DUMMYFUNCTION("""COMPUTED_VALUE"""),4692.16)</f>
        <v>4692.16</v>
      </c>
      <c r="D100" s="2">
        <f>IFERROR(__xludf.DUMMYFUNCTION("""COMPUTED_VALUE"""),45434.66666666667)</f>
        <v>45434.66667</v>
      </c>
      <c r="E100" s="1">
        <f>IFERROR(__xludf.DUMMYFUNCTION("""COMPUTED_VALUE"""),4697.48)</f>
        <v>4697.48</v>
      </c>
      <c r="G100" s="2">
        <f>IFERROR(__xludf.DUMMYFUNCTION("""COMPUTED_VALUE"""),45434.66666666667)</f>
        <v>45434.66667</v>
      </c>
      <c r="H100" s="1">
        <f>IFERROR(__xludf.DUMMYFUNCTION("""COMPUTED_VALUE"""),4656.8)</f>
        <v>4656.8</v>
      </c>
      <c r="J100" s="2">
        <f>IFERROR(__xludf.DUMMYFUNCTION("""COMPUTED_VALUE"""),45434.66666666667)</f>
        <v>45434.66667</v>
      </c>
      <c r="K100" s="1">
        <f>IFERROR(__xludf.DUMMYFUNCTION("""COMPUTED_VALUE"""),4671.51)</f>
        <v>4671.51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IFERROR(__xludf.DUMMYFUNCTION("""COMPUTED_VALUE"""),4685.49)</f>
        <v>4685.49</v>
      </c>
      <c r="D101" s="2">
        <f>IFERROR(__xludf.DUMMYFUNCTION("""COMPUTED_VALUE"""),45435.66666666667)</f>
        <v>45435.66667</v>
      </c>
      <c r="E101" s="1">
        <f>IFERROR(__xludf.DUMMYFUNCTION("""COMPUTED_VALUE"""),4685.49)</f>
        <v>4685.49</v>
      </c>
      <c r="G101" s="2">
        <f>IFERROR(__xludf.DUMMYFUNCTION("""COMPUTED_VALUE"""),45435.66666666667)</f>
        <v>45435.66667</v>
      </c>
      <c r="H101" s="1">
        <f>IFERROR(__xludf.DUMMYFUNCTION("""COMPUTED_VALUE"""),4599.53)</f>
        <v>4599.53</v>
      </c>
      <c r="J101" s="2">
        <f>IFERROR(__xludf.DUMMYFUNCTION("""COMPUTED_VALUE"""),45435.66666666667)</f>
        <v>45435.66667</v>
      </c>
      <c r="K101" s="1">
        <f>IFERROR(__xludf.DUMMYFUNCTION("""COMPUTED_VALUE"""),4603.33)</f>
        <v>4603.33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IFERROR(__xludf.DUMMYFUNCTION("""COMPUTED_VALUE"""),4628.19)</f>
        <v>4628.19</v>
      </c>
      <c r="D102" s="2">
        <f>IFERROR(__xludf.DUMMYFUNCTION("""COMPUTED_VALUE"""),45436.66666666667)</f>
        <v>45436.66667</v>
      </c>
      <c r="E102" s="1">
        <f>IFERROR(__xludf.DUMMYFUNCTION("""COMPUTED_VALUE"""),4648.06)</f>
        <v>4648.06</v>
      </c>
      <c r="G102" s="2">
        <f>IFERROR(__xludf.DUMMYFUNCTION("""COMPUTED_VALUE"""),45436.66666666667)</f>
        <v>45436.66667</v>
      </c>
      <c r="H102" s="1">
        <f>IFERROR(__xludf.DUMMYFUNCTION("""COMPUTED_VALUE"""),4618.17)</f>
        <v>4618.17</v>
      </c>
      <c r="J102" s="2">
        <f>IFERROR(__xludf.DUMMYFUNCTION("""COMPUTED_VALUE"""),45436.66666666667)</f>
        <v>45436.66667</v>
      </c>
      <c r="K102" s="1">
        <f>IFERROR(__xludf.DUMMYFUNCTION("""COMPUTED_VALUE"""),4646.16)</f>
        <v>4646.16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IFERROR(__xludf.DUMMYFUNCTION("""COMPUTED_VALUE"""),4665.41)</f>
        <v>4665.41</v>
      </c>
      <c r="D103" s="2">
        <f>IFERROR(__xludf.DUMMYFUNCTION("""COMPUTED_VALUE"""),45440.66666666667)</f>
        <v>45440.66667</v>
      </c>
      <c r="E103" s="1">
        <f>IFERROR(__xludf.DUMMYFUNCTION("""COMPUTED_VALUE"""),4668.93)</f>
        <v>4668.93</v>
      </c>
      <c r="G103" s="2">
        <f>IFERROR(__xludf.DUMMYFUNCTION("""COMPUTED_VALUE"""),45440.66666666667)</f>
        <v>45440.66667</v>
      </c>
      <c r="H103" s="1">
        <f>IFERROR(__xludf.DUMMYFUNCTION("""COMPUTED_VALUE"""),4621.08)</f>
        <v>4621.08</v>
      </c>
      <c r="J103" s="2">
        <f>IFERROR(__xludf.DUMMYFUNCTION("""COMPUTED_VALUE"""),45440.66666666667)</f>
        <v>45440.66667</v>
      </c>
      <c r="K103" s="1">
        <f>IFERROR(__xludf.DUMMYFUNCTION("""COMPUTED_VALUE"""),4631.59)</f>
        <v>4631.59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IFERROR(__xludf.DUMMYFUNCTION("""COMPUTED_VALUE"""),4582.03)</f>
        <v>4582.03</v>
      </c>
      <c r="D104" s="2">
        <f>IFERROR(__xludf.DUMMYFUNCTION("""COMPUTED_VALUE"""),45441.66666666667)</f>
        <v>45441.66667</v>
      </c>
      <c r="E104" s="1">
        <f>IFERROR(__xludf.DUMMYFUNCTION("""COMPUTED_VALUE"""),4587.63)</f>
        <v>4587.63</v>
      </c>
      <c r="G104" s="2">
        <f>IFERROR(__xludf.DUMMYFUNCTION("""COMPUTED_VALUE"""),45441.66666666667)</f>
        <v>45441.66667</v>
      </c>
      <c r="H104" s="1">
        <f>IFERROR(__xludf.DUMMYFUNCTION("""COMPUTED_VALUE"""),4567.65)</f>
        <v>4567.65</v>
      </c>
      <c r="J104" s="2">
        <f>IFERROR(__xludf.DUMMYFUNCTION("""COMPUTED_VALUE"""),45441.66666666667)</f>
        <v>45441.66667</v>
      </c>
      <c r="K104" s="1">
        <f>IFERROR(__xludf.DUMMYFUNCTION("""COMPUTED_VALUE"""),4576.19)</f>
        <v>4576.19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IFERROR(__xludf.DUMMYFUNCTION("""COMPUTED_VALUE"""),4586.4)</f>
        <v>4586.4</v>
      </c>
      <c r="D105" s="2">
        <f>IFERROR(__xludf.DUMMYFUNCTION("""COMPUTED_VALUE"""),45442.66666666667)</f>
        <v>45442.66667</v>
      </c>
      <c r="E105" s="1">
        <f>IFERROR(__xludf.DUMMYFUNCTION("""COMPUTED_VALUE"""),4621.56)</f>
        <v>4621.56</v>
      </c>
      <c r="G105" s="2">
        <f>IFERROR(__xludf.DUMMYFUNCTION("""COMPUTED_VALUE"""),45442.66666666667)</f>
        <v>45442.66667</v>
      </c>
      <c r="H105" s="1">
        <f>IFERROR(__xludf.DUMMYFUNCTION("""COMPUTED_VALUE"""),4579.02)</f>
        <v>4579.02</v>
      </c>
      <c r="J105" s="2">
        <f>IFERROR(__xludf.DUMMYFUNCTION("""COMPUTED_VALUE"""),45442.66666666667)</f>
        <v>45442.66667</v>
      </c>
      <c r="K105" s="1">
        <f>IFERROR(__xludf.DUMMYFUNCTION("""COMPUTED_VALUE"""),4620.48)</f>
        <v>4620.48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IFERROR(__xludf.DUMMYFUNCTION("""COMPUTED_VALUE"""),4638.59)</f>
        <v>4638.59</v>
      </c>
      <c r="D106" s="2">
        <f>IFERROR(__xludf.DUMMYFUNCTION("""COMPUTED_VALUE"""),45443.66666666667)</f>
        <v>45443.66667</v>
      </c>
      <c r="E106" s="1">
        <f>IFERROR(__xludf.DUMMYFUNCTION("""COMPUTED_VALUE"""),4675.3)</f>
        <v>4675.3</v>
      </c>
      <c r="G106" s="2">
        <f>IFERROR(__xludf.DUMMYFUNCTION("""COMPUTED_VALUE"""),45443.66666666667)</f>
        <v>45443.66667</v>
      </c>
      <c r="H106" s="1">
        <f>IFERROR(__xludf.DUMMYFUNCTION("""COMPUTED_VALUE"""),4614.39)</f>
        <v>4614.39</v>
      </c>
      <c r="J106" s="2">
        <f>IFERROR(__xludf.DUMMYFUNCTION("""COMPUTED_VALUE"""),45443.66666666667)</f>
        <v>45443.66667</v>
      </c>
      <c r="K106" s="1">
        <f>IFERROR(__xludf.DUMMYFUNCTION("""COMPUTED_VALUE"""),4674.73)</f>
        <v>4674.73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IFERROR(__xludf.DUMMYFUNCTION("""COMPUTED_VALUE"""),4709.11)</f>
        <v>4709.11</v>
      </c>
      <c r="D107" s="2">
        <f>IFERROR(__xludf.DUMMYFUNCTION("""COMPUTED_VALUE"""),45446.66666666667)</f>
        <v>45446.66667</v>
      </c>
      <c r="E107" s="1">
        <f>IFERROR(__xludf.DUMMYFUNCTION("""COMPUTED_VALUE"""),4709.56)</f>
        <v>4709.56</v>
      </c>
      <c r="G107" s="2">
        <f>IFERROR(__xludf.DUMMYFUNCTION("""COMPUTED_VALUE"""),45446.66666666667)</f>
        <v>45446.66667</v>
      </c>
      <c r="H107" s="1">
        <f>IFERROR(__xludf.DUMMYFUNCTION("""COMPUTED_VALUE"""),4613.21)</f>
        <v>4613.21</v>
      </c>
      <c r="J107" s="2">
        <f>IFERROR(__xludf.DUMMYFUNCTION("""COMPUTED_VALUE"""),45446.66666666667)</f>
        <v>45446.66667</v>
      </c>
      <c r="K107" s="1">
        <f>IFERROR(__xludf.DUMMYFUNCTION("""COMPUTED_VALUE"""),4641.29)</f>
        <v>4641.29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IFERROR(__xludf.DUMMYFUNCTION("""COMPUTED_VALUE"""),4605.6)</f>
        <v>4605.6</v>
      </c>
      <c r="D108" s="2">
        <f>IFERROR(__xludf.DUMMYFUNCTION("""COMPUTED_VALUE"""),45447.66666666667)</f>
        <v>45447.66667</v>
      </c>
      <c r="E108" s="1">
        <f>IFERROR(__xludf.DUMMYFUNCTION("""COMPUTED_VALUE"""),4620.78)</f>
        <v>4620.78</v>
      </c>
      <c r="G108" s="2">
        <f>IFERROR(__xludf.DUMMYFUNCTION("""COMPUTED_VALUE"""),45447.66666666667)</f>
        <v>45447.66667</v>
      </c>
      <c r="H108" s="1">
        <f>IFERROR(__xludf.DUMMYFUNCTION("""COMPUTED_VALUE"""),4576.2)</f>
        <v>4576.2</v>
      </c>
      <c r="J108" s="2">
        <f>IFERROR(__xludf.DUMMYFUNCTION("""COMPUTED_VALUE"""),45447.66666666667)</f>
        <v>45447.66667</v>
      </c>
      <c r="K108" s="1">
        <f>IFERROR(__xludf.DUMMYFUNCTION("""COMPUTED_VALUE"""),4579.8)</f>
        <v>4579.8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IFERROR(__xludf.DUMMYFUNCTION("""COMPUTED_VALUE"""),4590.69)</f>
        <v>4590.69</v>
      </c>
      <c r="D109" s="2">
        <f>IFERROR(__xludf.DUMMYFUNCTION("""COMPUTED_VALUE"""),45448.66666666667)</f>
        <v>45448.66667</v>
      </c>
      <c r="E109" s="1">
        <f>IFERROR(__xludf.DUMMYFUNCTION("""COMPUTED_VALUE"""),4609.4)</f>
        <v>4609.4</v>
      </c>
      <c r="G109" s="2">
        <f>IFERROR(__xludf.DUMMYFUNCTION("""COMPUTED_VALUE"""),45448.66666666667)</f>
        <v>45448.66667</v>
      </c>
      <c r="H109" s="1">
        <f>IFERROR(__xludf.DUMMYFUNCTION("""COMPUTED_VALUE"""),4565.81)</f>
        <v>4565.81</v>
      </c>
      <c r="J109" s="2">
        <f>IFERROR(__xludf.DUMMYFUNCTION("""COMPUTED_VALUE"""),45448.66666666667)</f>
        <v>45448.66667</v>
      </c>
      <c r="K109" s="1">
        <f>IFERROR(__xludf.DUMMYFUNCTION("""COMPUTED_VALUE"""),4607.94)</f>
        <v>4607.94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IFERROR(__xludf.DUMMYFUNCTION("""COMPUTED_VALUE"""),4597.56)</f>
        <v>4597.56</v>
      </c>
      <c r="D110" s="2">
        <f>IFERROR(__xludf.DUMMYFUNCTION("""COMPUTED_VALUE"""),45449.66666666667)</f>
        <v>45449.66667</v>
      </c>
      <c r="E110" s="1">
        <f>IFERROR(__xludf.DUMMYFUNCTION("""COMPUTED_VALUE"""),4611.8)</f>
        <v>4611.8</v>
      </c>
      <c r="G110" s="2">
        <f>IFERROR(__xludf.DUMMYFUNCTION("""COMPUTED_VALUE"""),45449.66666666667)</f>
        <v>45449.66667</v>
      </c>
      <c r="H110" s="1">
        <f>IFERROR(__xludf.DUMMYFUNCTION("""COMPUTED_VALUE"""),4576.41)</f>
        <v>4576.41</v>
      </c>
      <c r="J110" s="2">
        <f>IFERROR(__xludf.DUMMYFUNCTION("""COMPUTED_VALUE"""),45449.66666666667)</f>
        <v>45449.66667</v>
      </c>
      <c r="K110" s="1">
        <f>IFERROR(__xludf.DUMMYFUNCTION("""COMPUTED_VALUE"""),4593.35)</f>
        <v>4593.35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IFERROR(__xludf.DUMMYFUNCTION("""COMPUTED_VALUE"""),4550.14)</f>
        <v>4550.14</v>
      </c>
      <c r="D111" s="2">
        <f>IFERROR(__xludf.DUMMYFUNCTION("""COMPUTED_VALUE"""),45450.66666666667)</f>
        <v>45450.66667</v>
      </c>
      <c r="E111" s="1">
        <f>IFERROR(__xludf.DUMMYFUNCTION("""COMPUTED_VALUE"""),4583.4)</f>
        <v>4583.4</v>
      </c>
      <c r="G111" s="2">
        <f>IFERROR(__xludf.DUMMYFUNCTION("""COMPUTED_VALUE"""),45450.66666666667)</f>
        <v>45450.66667</v>
      </c>
      <c r="H111" s="1">
        <f>IFERROR(__xludf.DUMMYFUNCTION("""COMPUTED_VALUE"""),4543.33)</f>
        <v>4543.33</v>
      </c>
      <c r="J111" s="2">
        <f>IFERROR(__xludf.DUMMYFUNCTION("""COMPUTED_VALUE"""),45450.66666666667)</f>
        <v>45450.66667</v>
      </c>
      <c r="K111" s="1">
        <f>IFERROR(__xludf.DUMMYFUNCTION("""COMPUTED_VALUE"""),4557.26)</f>
        <v>4557.26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IFERROR(__xludf.DUMMYFUNCTION("""COMPUTED_VALUE"""),4527.77)</f>
        <v>4527.77</v>
      </c>
      <c r="D112" s="2">
        <f>IFERROR(__xludf.DUMMYFUNCTION("""COMPUTED_VALUE"""),45453.66666666667)</f>
        <v>45453.66667</v>
      </c>
      <c r="E112" s="1">
        <f>IFERROR(__xludf.DUMMYFUNCTION("""COMPUTED_VALUE"""),4573.22)</f>
        <v>4573.22</v>
      </c>
      <c r="G112" s="2">
        <f>IFERROR(__xludf.DUMMYFUNCTION("""COMPUTED_VALUE"""),45453.66666666667)</f>
        <v>45453.66667</v>
      </c>
      <c r="H112" s="1">
        <f>IFERROR(__xludf.DUMMYFUNCTION("""COMPUTED_VALUE"""),4523.73)</f>
        <v>4523.73</v>
      </c>
      <c r="J112" s="2">
        <f>IFERROR(__xludf.DUMMYFUNCTION("""COMPUTED_VALUE"""),45453.66666666667)</f>
        <v>45453.66667</v>
      </c>
      <c r="K112" s="1">
        <f>IFERROR(__xludf.DUMMYFUNCTION("""COMPUTED_VALUE"""),4567.2)</f>
        <v>4567.2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IFERROR(__xludf.DUMMYFUNCTION("""COMPUTED_VALUE"""),4542.16)</f>
        <v>4542.16</v>
      </c>
      <c r="D113" s="2">
        <f>IFERROR(__xludf.DUMMYFUNCTION("""COMPUTED_VALUE"""),45454.66666666667)</f>
        <v>45454.66667</v>
      </c>
      <c r="E113" s="1">
        <f>IFERROR(__xludf.DUMMYFUNCTION("""COMPUTED_VALUE"""),4554.37)</f>
        <v>4554.37</v>
      </c>
      <c r="G113" s="2">
        <f>IFERROR(__xludf.DUMMYFUNCTION("""COMPUTED_VALUE"""),45454.66666666667)</f>
        <v>45454.66667</v>
      </c>
      <c r="H113" s="1">
        <f>IFERROR(__xludf.DUMMYFUNCTION("""COMPUTED_VALUE"""),4513.79)</f>
        <v>4513.79</v>
      </c>
      <c r="J113" s="2">
        <f>IFERROR(__xludf.DUMMYFUNCTION("""COMPUTED_VALUE"""),45454.66666666667)</f>
        <v>45454.66667</v>
      </c>
      <c r="K113" s="1">
        <f>IFERROR(__xludf.DUMMYFUNCTION("""COMPUTED_VALUE"""),4546.55)</f>
        <v>4546.55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IFERROR(__xludf.DUMMYFUNCTION("""COMPUTED_VALUE"""),4617.27)</f>
        <v>4617.27</v>
      </c>
      <c r="D114" s="2">
        <f>IFERROR(__xludf.DUMMYFUNCTION("""COMPUTED_VALUE"""),45455.66666666667)</f>
        <v>45455.66667</v>
      </c>
      <c r="E114" s="1">
        <f>IFERROR(__xludf.DUMMYFUNCTION("""COMPUTED_VALUE"""),4641.3)</f>
        <v>4641.3</v>
      </c>
      <c r="G114" s="2">
        <f>IFERROR(__xludf.DUMMYFUNCTION("""COMPUTED_VALUE"""),45455.66666666667)</f>
        <v>45455.66667</v>
      </c>
      <c r="H114" s="1">
        <f>IFERROR(__xludf.DUMMYFUNCTION("""COMPUTED_VALUE"""),4567.87)</f>
        <v>4567.87</v>
      </c>
      <c r="J114" s="2">
        <f>IFERROR(__xludf.DUMMYFUNCTION("""COMPUTED_VALUE"""),45455.66666666667)</f>
        <v>45455.66667</v>
      </c>
      <c r="K114" s="1">
        <f>IFERROR(__xludf.DUMMYFUNCTION("""COMPUTED_VALUE"""),4579.57)</f>
        <v>4579.57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IFERROR(__xludf.DUMMYFUNCTION("""COMPUTED_VALUE"""),4571.67)</f>
        <v>4571.67</v>
      </c>
      <c r="D115" s="2">
        <f>IFERROR(__xludf.DUMMYFUNCTION("""COMPUTED_VALUE"""),45456.66666666667)</f>
        <v>45456.66667</v>
      </c>
      <c r="E115" s="1">
        <f>IFERROR(__xludf.DUMMYFUNCTION("""COMPUTED_VALUE"""),4572.12)</f>
        <v>4572.12</v>
      </c>
      <c r="G115" s="2">
        <f>IFERROR(__xludf.DUMMYFUNCTION("""COMPUTED_VALUE"""),45456.66666666667)</f>
        <v>45456.66667</v>
      </c>
      <c r="H115" s="1">
        <f>IFERROR(__xludf.DUMMYFUNCTION("""COMPUTED_VALUE"""),4523.44)</f>
        <v>4523.44</v>
      </c>
      <c r="J115" s="2">
        <f>IFERROR(__xludf.DUMMYFUNCTION("""COMPUTED_VALUE"""),45456.66666666667)</f>
        <v>45456.66667</v>
      </c>
      <c r="K115" s="1">
        <f>IFERROR(__xludf.DUMMYFUNCTION("""COMPUTED_VALUE"""),4549.9)</f>
        <v>4549.9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IFERROR(__xludf.DUMMYFUNCTION("""COMPUTED_VALUE"""),4509.81)</f>
        <v>4509.81</v>
      </c>
      <c r="D116" s="2">
        <f>IFERROR(__xludf.DUMMYFUNCTION("""COMPUTED_VALUE"""),45457.66666666667)</f>
        <v>45457.66667</v>
      </c>
      <c r="E116" s="1">
        <f>IFERROR(__xludf.DUMMYFUNCTION("""COMPUTED_VALUE"""),4516.49)</f>
        <v>4516.49</v>
      </c>
      <c r="G116" s="2">
        <f>IFERROR(__xludf.DUMMYFUNCTION("""COMPUTED_VALUE"""),45457.66666666667)</f>
        <v>45457.66667</v>
      </c>
      <c r="H116" s="1">
        <f>IFERROR(__xludf.DUMMYFUNCTION("""COMPUTED_VALUE"""),4471.64)</f>
        <v>4471.64</v>
      </c>
      <c r="J116" s="2">
        <f>IFERROR(__xludf.DUMMYFUNCTION("""COMPUTED_VALUE"""),45457.66666666667)</f>
        <v>45457.66667</v>
      </c>
      <c r="K116" s="1">
        <f>IFERROR(__xludf.DUMMYFUNCTION("""COMPUTED_VALUE"""),4494.0)</f>
        <v>4494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IFERROR(__xludf.DUMMYFUNCTION("""COMPUTED_VALUE"""),4482.71)</f>
        <v>4482.71</v>
      </c>
      <c r="D117" s="2">
        <f>IFERROR(__xludf.DUMMYFUNCTION("""COMPUTED_VALUE"""),45460.66666666667)</f>
        <v>45460.66667</v>
      </c>
      <c r="E117" s="1">
        <f>IFERROR(__xludf.DUMMYFUNCTION("""COMPUTED_VALUE"""),4521.37)</f>
        <v>4521.37</v>
      </c>
      <c r="G117" s="2">
        <f>IFERROR(__xludf.DUMMYFUNCTION("""COMPUTED_VALUE"""),45460.66666666667)</f>
        <v>45460.66667</v>
      </c>
      <c r="H117" s="1">
        <f>IFERROR(__xludf.DUMMYFUNCTION("""COMPUTED_VALUE"""),4468.99)</f>
        <v>4468.99</v>
      </c>
      <c r="J117" s="2">
        <f>IFERROR(__xludf.DUMMYFUNCTION("""COMPUTED_VALUE"""),45460.66666666667)</f>
        <v>45460.66667</v>
      </c>
      <c r="K117" s="1">
        <f>IFERROR(__xludf.DUMMYFUNCTION("""COMPUTED_VALUE"""),4518.84)</f>
        <v>4518.84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IFERROR(__xludf.DUMMYFUNCTION("""COMPUTED_VALUE"""),4521.1)</f>
        <v>4521.1</v>
      </c>
      <c r="D118" s="2">
        <f>IFERROR(__xludf.DUMMYFUNCTION("""COMPUTED_VALUE"""),45461.66666666667)</f>
        <v>45461.66667</v>
      </c>
      <c r="E118" s="1">
        <f>IFERROR(__xludf.DUMMYFUNCTION("""COMPUTED_VALUE"""),4545.81)</f>
        <v>4545.81</v>
      </c>
      <c r="G118" s="2">
        <f>IFERROR(__xludf.DUMMYFUNCTION("""COMPUTED_VALUE"""),45461.66666666667)</f>
        <v>45461.66667</v>
      </c>
      <c r="H118" s="1">
        <f>IFERROR(__xludf.DUMMYFUNCTION("""COMPUTED_VALUE"""),4520.15)</f>
        <v>4520.15</v>
      </c>
      <c r="J118" s="2">
        <f>IFERROR(__xludf.DUMMYFUNCTION("""COMPUTED_VALUE"""),45461.66666666667)</f>
        <v>45461.66667</v>
      </c>
      <c r="K118" s="1">
        <f>IFERROR(__xludf.DUMMYFUNCTION("""COMPUTED_VALUE"""),4529.07)</f>
        <v>4529.07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IFERROR(__xludf.DUMMYFUNCTION("""COMPUTED_VALUE"""),4523.27)</f>
        <v>4523.27</v>
      </c>
      <c r="D119" s="2">
        <f>IFERROR(__xludf.DUMMYFUNCTION("""COMPUTED_VALUE"""),45463.66666666667)</f>
        <v>45463.66667</v>
      </c>
      <c r="E119" s="1">
        <f>IFERROR(__xludf.DUMMYFUNCTION("""COMPUTED_VALUE"""),4544.86)</f>
        <v>4544.86</v>
      </c>
      <c r="G119" s="2">
        <f>IFERROR(__xludf.DUMMYFUNCTION("""COMPUTED_VALUE"""),45463.66666666667)</f>
        <v>45463.66667</v>
      </c>
      <c r="H119" s="1">
        <f>IFERROR(__xludf.DUMMYFUNCTION("""COMPUTED_VALUE"""),4520.51)</f>
        <v>4520.51</v>
      </c>
      <c r="J119" s="2">
        <f>IFERROR(__xludf.DUMMYFUNCTION("""COMPUTED_VALUE"""),45463.66666666667)</f>
        <v>45463.66667</v>
      </c>
      <c r="K119" s="1">
        <f>IFERROR(__xludf.DUMMYFUNCTION("""COMPUTED_VALUE"""),4531.65)</f>
        <v>4531.65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IFERROR(__xludf.DUMMYFUNCTION("""COMPUTED_VALUE"""),4532.15)</f>
        <v>4532.15</v>
      </c>
      <c r="D120" s="2">
        <f>IFERROR(__xludf.DUMMYFUNCTION("""COMPUTED_VALUE"""),45464.66666666667)</f>
        <v>45464.66667</v>
      </c>
      <c r="E120" s="1">
        <f>IFERROR(__xludf.DUMMYFUNCTION("""COMPUTED_VALUE"""),4539.53)</f>
        <v>4539.53</v>
      </c>
      <c r="G120" s="2">
        <f>IFERROR(__xludf.DUMMYFUNCTION("""COMPUTED_VALUE"""),45464.66666666667)</f>
        <v>45464.66667</v>
      </c>
      <c r="H120" s="1">
        <f>IFERROR(__xludf.DUMMYFUNCTION("""COMPUTED_VALUE"""),4502.92)</f>
        <v>4502.92</v>
      </c>
      <c r="J120" s="2">
        <f>IFERROR(__xludf.DUMMYFUNCTION("""COMPUTED_VALUE"""),45464.66666666667)</f>
        <v>45464.66667</v>
      </c>
      <c r="K120" s="1">
        <f>IFERROR(__xludf.DUMMYFUNCTION("""COMPUTED_VALUE"""),4539.29)</f>
        <v>4539.29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IFERROR(__xludf.DUMMYFUNCTION("""COMPUTED_VALUE"""),4546.12)</f>
        <v>4546.12</v>
      </c>
      <c r="D121" s="2">
        <f>IFERROR(__xludf.DUMMYFUNCTION("""COMPUTED_VALUE"""),45467.66666666667)</f>
        <v>45467.66667</v>
      </c>
      <c r="E121" s="1">
        <f>IFERROR(__xludf.DUMMYFUNCTION("""COMPUTED_VALUE"""),4602.23)</f>
        <v>4602.23</v>
      </c>
      <c r="G121" s="2">
        <f>IFERROR(__xludf.DUMMYFUNCTION("""COMPUTED_VALUE"""),45467.66666666667)</f>
        <v>45467.66667</v>
      </c>
      <c r="H121" s="1">
        <f>IFERROR(__xludf.DUMMYFUNCTION("""COMPUTED_VALUE"""),4542.02)</f>
        <v>4542.02</v>
      </c>
      <c r="J121" s="2">
        <f>IFERROR(__xludf.DUMMYFUNCTION("""COMPUTED_VALUE"""),45467.66666666667)</f>
        <v>45467.66667</v>
      </c>
      <c r="K121" s="1">
        <f>IFERROR(__xludf.DUMMYFUNCTION("""COMPUTED_VALUE"""),4581.57)</f>
        <v>4581.57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IFERROR(__xludf.DUMMYFUNCTION("""COMPUTED_VALUE"""),4576.57)</f>
        <v>4576.57</v>
      </c>
      <c r="D122" s="2">
        <f>IFERROR(__xludf.DUMMYFUNCTION("""COMPUTED_VALUE"""),45468.66666666667)</f>
        <v>45468.66667</v>
      </c>
      <c r="E122" s="1">
        <f>IFERROR(__xludf.DUMMYFUNCTION("""COMPUTED_VALUE"""),4576.57)</f>
        <v>4576.57</v>
      </c>
      <c r="G122" s="2">
        <f>IFERROR(__xludf.DUMMYFUNCTION("""COMPUTED_VALUE"""),45468.66666666667)</f>
        <v>45468.66667</v>
      </c>
      <c r="H122" s="1">
        <f>IFERROR(__xludf.DUMMYFUNCTION("""COMPUTED_VALUE"""),4526.67)</f>
        <v>4526.67</v>
      </c>
      <c r="J122" s="2">
        <f>IFERROR(__xludf.DUMMYFUNCTION("""COMPUTED_VALUE"""),45468.66666666667)</f>
        <v>45468.66667</v>
      </c>
      <c r="K122" s="1">
        <f>IFERROR(__xludf.DUMMYFUNCTION("""COMPUTED_VALUE"""),4539.72)</f>
        <v>4539.72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IFERROR(__xludf.DUMMYFUNCTION("""COMPUTED_VALUE"""),4517.33)</f>
        <v>4517.33</v>
      </c>
      <c r="D123" s="2">
        <f>IFERROR(__xludf.DUMMYFUNCTION("""COMPUTED_VALUE"""),45469.66666666667)</f>
        <v>45469.66667</v>
      </c>
      <c r="E123" s="1">
        <f>IFERROR(__xludf.DUMMYFUNCTION("""COMPUTED_VALUE"""),4531.42)</f>
        <v>4531.42</v>
      </c>
      <c r="G123" s="2">
        <f>IFERROR(__xludf.DUMMYFUNCTION("""COMPUTED_VALUE"""),45469.66666666667)</f>
        <v>45469.66667</v>
      </c>
      <c r="H123" s="1">
        <f>IFERROR(__xludf.DUMMYFUNCTION("""COMPUTED_VALUE"""),4505.7)</f>
        <v>4505.7</v>
      </c>
      <c r="J123" s="2">
        <f>IFERROR(__xludf.DUMMYFUNCTION("""COMPUTED_VALUE"""),45469.66666666667)</f>
        <v>45469.66667</v>
      </c>
      <c r="K123" s="1">
        <f>IFERROR(__xludf.DUMMYFUNCTION("""COMPUTED_VALUE"""),4528.97)</f>
        <v>4528.97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IFERROR(__xludf.DUMMYFUNCTION("""COMPUTED_VALUE"""),4522.21)</f>
        <v>4522.21</v>
      </c>
      <c r="D124" s="2">
        <f>IFERROR(__xludf.DUMMYFUNCTION("""COMPUTED_VALUE"""),45470.66666666667)</f>
        <v>45470.66667</v>
      </c>
      <c r="E124" s="1">
        <f>IFERROR(__xludf.DUMMYFUNCTION("""COMPUTED_VALUE"""),4531.07)</f>
        <v>4531.07</v>
      </c>
      <c r="G124" s="2">
        <f>IFERROR(__xludf.DUMMYFUNCTION("""COMPUTED_VALUE"""),45470.66666666667)</f>
        <v>45470.66667</v>
      </c>
      <c r="H124" s="1">
        <f>IFERROR(__xludf.DUMMYFUNCTION("""COMPUTED_VALUE"""),4507.8)</f>
        <v>4507.8</v>
      </c>
      <c r="J124" s="2">
        <f>IFERROR(__xludf.DUMMYFUNCTION("""COMPUTED_VALUE"""),45470.66666666667)</f>
        <v>45470.66667</v>
      </c>
      <c r="K124" s="1">
        <f>IFERROR(__xludf.DUMMYFUNCTION("""COMPUTED_VALUE"""),4530.85)</f>
        <v>4530.85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IFERROR(__xludf.DUMMYFUNCTION("""COMPUTED_VALUE"""),4544.57)</f>
        <v>4544.57</v>
      </c>
      <c r="D125" s="2">
        <f>IFERROR(__xludf.DUMMYFUNCTION("""COMPUTED_VALUE"""),45471.66666666667)</f>
        <v>45471.66667</v>
      </c>
      <c r="E125" s="1">
        <f>IFERROR(__xludf.DUMMYFUNCTION("""COMPUTED_VALUE"""),4570.09)</f>
        <v>4570.09</v>
      </c>
      <c r="G125" s="2">
        <f>IFERROR(__xludf.DUMMYFUNCTION("""COMPUTED_VALUE"""),45471.66666666667)</f>
        <v>45471.66667</v>
      </c>
      <c r="H125" s="1">
        <f>IFERROR(__xludf.DUMMYFUNCTION("""COMPUTED_VALUE"""),4525.81)</f>
        <v>4525.81</v>
      </c>
      <c r="J125" s="2">
        <f>IFERROR(__xludf.DUMMYFUNCTION("""COMPUTED_VALUE"""),45471.66666666667)</f>
        <v>45471.66667</v>
      </c>
      <c r="K125" s="1">
        <f>IFERROR(__xludf.DUMMYFUNCTION("""COMPUTED_VALUE"""),4553.5)</f>
        <v>4553.5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IFERROR(__xludf.DUMMYFUNCTION("""COMPUTED_VALUE"""),4566.12)</f>
        <v>4566.12</v>
      </c>
      <c r="D126" s="2">
        <f>IFERROR(__xludf.DUMMYFUNCTION("""COMPUTED_VALUE"""),45474.66666666667)</f>
        <v>45474.66667</v>
      </c>
      <c r="E126" s="1">
        <f>IFERROR(__xludf.DUMMYFUNCTION("""COMPUTED_VALUE"""),4571.73)</f>
        <v>4571.73</v>
      </c>
      <c r="G126" s="2">
        <f>IFERROR(__xludf.DUMMYFUNCTION("""COMPUTED_VALUE"""),45474.66666666667)</f>
        <v>45474.66667</v>
      </c>
      <c r="H126" s="1">
        <f>IFERROR(__xludf.DUMMYFUNCTION("""COMPUTED_VALUE"""),4508.34)</f>
        <v>4508.34</v>
      </c>
      <c r="J126" s="2">
        <f>IFERROR(__xludf.DUMMYFUNCTION("""COMPUTED_VALUE"""),45474.66666666667)</f>
        <v>45474.66667</v>
      </c>
      <c r="K126" s="1">
        <f>IFERROR(__xludf.DUMMYFUNCTION("""COMPUTED_VALUE"""),4510.55)</f>
        <v>4510.55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IFERROR(__xludf.DUMMYFUNCTION("""COMPUTED_VALUE"""),4503.64)</f>
        <v>4503.64</v>
      </c>
      <c r="D127" s="2">
        <f>IFERROR(__xludf.DUMMYFUNCTION("""COMPUTED_VALUE"""),45475.66666666667)</f>
        <v>45475.66667</v>
      </c>
      <c r="E127" s="1">
        <f>IFERROR(__xludf.DUMMYFUNCTION("""COMPUTED_VALUE"""),4526.54)</f>
        <v>4526.54</v>
      </c>
      <c r="G127" s="2">
        <f>IFERROR(__xludf.DUMMYFUNCTION("""COMPUTED_VALUE"""),45475.66666666667)</f>
        <v>45475.66667</v>
      </c>
      <c r="H127" s="1">
        <f>IFERROR(__xludf.DUMMYFUNCTION("""COMPUTED_VALUE"""),4501.02)</f>
        <v>4501.02</v>
      </c>
      <c r="J127" s="2">
        <f>IFERROR(__xludf.DUMMYFUNCTION("""COMPUTED_VALUE"""),45475.66666666667)</f>
        <v>45475.66667</v>
      </c>
      <c r="K127" s="1">
        <f>IFERROR(__xludf.DUMMYFUNCTION("""COMPUTED_VALUE"""),4524.19)</f>
        <v>4524.19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IFERROR(__xludf.DUMMYFUNCTION("""COMPUTED_VALUE"""),4537.35)</f>
        <v>4537.35</v>
      </c>
      <c r="D128" s="2">
        <f>IFERROR(__xludf.DUMMYFUNCTION("""COMPUTED_VALUE"""),45476.54166666667)</f>
        <v>45476.54167</v>
      </c>
      <c r="E128" s="1">
        <f>IFERROR(__xludf.DUMMYFUNCTION("""COMPUTED_VALUE"""),4561.59)</f>
        <v>4561.59</v>
      </c>
      <c r="G128" s="2">
        <f>IFERROR(__xludf.DUMMYFUNCTION("""COMPUTED_VALUE"""),45476.54166666667)</f>
        <v>45476.54167</v>
      </c>
      <c r="H128" s="1">
        <f>IFERROR(__xludf.DUMMYFUNCTION("""COMPUTED_VALUE"""),4527.8)</f>
        <v>4527.8</v>
      </c>
      <c r="J128" s="2">
        <f>IFERROR(__xludf.DUMMYFUNCTION("""COMPUTED_VALUE"""),45476.54166666667)</f>
        <v>45476.54167</v>
      </c>
      <c r="K128" s="1">
        <f>IFERROR(__xludf.DUMMYFUNCTION("""COMPUTED_VALUE"""),4530.37)</f>
        <v>4530.37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IFERROR(__xludf.DUMMYFUNCTION("""COMPUTED_VALUE"""),4520.31)</f>
        <v>4520.31</v>
      </c>
      <c r="D129" s="2">
        <f>IFERROR(__xludf.DUMMYFUNCTION("""COMPUTED_VALUE"""),45478.66666666667)</f>
        <v>45478.66667</v>
      </c>
      <c r="E129" s="1">
        <f>IFERROR(__xludf.DUMMYFUNCTION("""COMPUTED_VALUE"""),4526.11)</f>
        <v>4526.11</v>
      </c>
      <c r="G129" s="2">
        <f>IFERROR(__xludf.DUMMYFUNCTION("""COMPUTED_VALUE"""),45478.66666666667)</f>
        <v>45478.66667</v>
      </c>
      <c r="H129" s="1">
        <f>IFERROR(__xludf.DUMMYFUNCTION("""COMPUTED_VALUE"""),4481.7)</f>
        <v>4481.7</v>
      </c>
      <c r="J129" s="2">
        <f>IFERROR(__xludf.DUMMYFUNCTION("""COMPUTED_VALUE"""),45478.66666666667)</f>
        <v>45478.66667</v>
      </c>
      <c r="K129" s="1">
        <f>IFERROR(__xludf.DUMMYFUNCTION("""COMPUTED_VALUE"""),4490.02)</f>
        <v>4490.02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IFERROR(__xludf.DUMMYFUNCTION("""COMPUTED_VALUE"""),4508.97)</f>
        <v>4508.97</v>
      </c>
      <c r="D130" s="2">
        <f>IFERROR(__xludf.DUMMYFUNCTION("""COMPUTED_VALUE"""),45481.66666666667)</f>
        <v>45481.66667</v>
      </c>
      <c r="E130" s="1">
        <f>IFERROR(__xludf.DUMMYFUNCTION("""COMPUTED_VALUE"""),4528.45)</f>
        <v>4528.45</v>
      </c>
      <c r="G130" s="2">
        <f>IFERROR(__xludf.DUMMYFUNCTION("""COMPUTED_VALUE"""),45481.66666666667)</f>
        <v>45481.66667</v>
      </c>
      <c r="H130" s="1">
        <f>IFERROR(__xludf.DUMMYFUNCTION("""COMPUTED_VALUE"""),4498.02)</f>
        <v>4498.02</v>
      </c>
      <c r="J130" s="2">
        <f>IFERROR(__xludf.DUMMYFUNCTION("""COMPUTED_VALUE"""),45481.66666666667)</f>
        <v>45481.66667</v>
      </c>
      <c r="K130" s="1">
        <f>IFERROR(__xludf.DUMMYFUNCTION("""COMPUTED_VALUE"""),4510.37)</f>
        <v>4510.37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IFERROR(__xludf.DUMMYFUNCTION("""COMPUTED_VALUE"""),4499.33)</f>
        <v>4499.33</v>
      </c>
      <c r="D131" s="2">
        <f>IFERROR(__xludf.DUMMYFUNCTION("""COMPUTED_VALUE"""),45482.66666666667)</f>
        <v>45482.66667</v>
      </c>
      <c r="E131" s="1">
        <f>IFERROR(__xludf.DUMMYFUNCTION("""COMPUTED_VALUE"""),4537.14)</f>
        <v>4537.14</v>
      </c>
      <c r="G131" s="2">
        <f>IFERROR(__xludf.DUMMYFUNCTION("""COMPUTED_VALUE"""),45482.66666666667)</f>
        <v>45482.66667</v>
      </c>
      <c r="H131" s="1">
        <f>IFERROR(__xludf.DUMMYFUNCTION("""COMPUTED_VALUE"""),4494.45)</f>
        <v>4494.45</v>
      </c>
      <c r="J131" s="2">
        <f>IFERROR(__xludf.DUMMYFUNCTION("""COMPUTED_VALUE"""),45482.66666666667)</f>
        <v>45482.66667</v>
      </c>
      <c r="K131" s="1">
        <f>IFERROR(__xludf.DUMMYFUNCTION("""COMPUTED_VALUE"""),4502.96)</f>
        <v>4502.96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IFERROR(__xludf.DUMMYFUNCTION("""COMPUTED_VALUE"""),4518.96)</f>
        <v>4518.96</v>
      </c>
      <c r="D132" s="2">
        <f>IFERROR(__xludf.DUMMYFUNCTION("""COMPUTED_VALUE"""),45483.66666666667)</f>
        <v>45483.66667</v>
      </c>
      <c r="E132" s="1">
        <f>IFERROR(__xludf.DUMMYFUNCTION("""COMPUTED_VALUE"""),4554.95)</f>
        <v>4554.95</v>
      </c>
      <c r="G132" s="2">
        <f>IFERROR(__xludf.DUMMYFUNCTION("""COMPUTED_VALUE"""),45483.66666666667)</f>
        <v>45483.66667</v>
      </c>
      <c r="H132" s="1">
        <f>IFERROR(__xludf.DUMMYFUNCTION("""COMPUTED_VALUE"""),4511.64)</f>
        <v>4511.64</v>
      </c>
      <c r="J132" s="2">
        <f>IFERROR(__xludf.DUMMYFUNCTION("""COMPUTED_VALUE"""),45483.66666666667)</f>
        <v>45483.66667</v>
      </c>
      <c r="K132" s="1">
        <f>IFERROR(__xludf.DUMMYFUNCTION("""COMPUTED_VALUE"""),4554.02)</f>
        <v>4554.02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IFERROR(__xludf.DUMMYFUNCTION("""COMPUTED_VALUE"""),4603.09)</f>
        <v>4603.09</v>
      </c>
      <c r="D133" s="2">
        <f>IFERROR(__xludf.DUMMYFUNCTION("""COMPUTED_VALUE"""),45484.66666666667)</f>
        <v>45484.66667</v>
      </c>
      <c r="E133" s="1">
        <f>IFERROR(__xludf.DUMMYFUNCTION("""COMPUTED_VALUE"""),4663.24)</f>
        <v>4663.24</v>
      </c>
      <c r="G133" s="2">
        <f>IFERROR(__xludf.DUMMYFUNCTION("""COMPUTED_VALUE"""),45484.66666666667)</f>
        <v>45484.66667</v>
      </c>
      <c r="H133" s="1">
        <f>IFERROR(__xludf.DUMMYFUNCTION("""COMPUTED_VALUE"""),4601.92)</f>
        <v>4601.92</v>
      </c>
      <c r="J133" s="2">
        <f>IFERROR(__xludf.DUMMYFUNCTION("""COMPUTED_VALUE"""),45484.66666666667)</f>
        <v>45484.66667</v>
      </c>
      <c r="K133" s="1">
        <f>IFERROR(__xludf.DUMMYFUNCTION("""COMPUTED_VALUE"""),4657.99)</f>
        <v>4657.99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IFERROR(__xludf.DUMMYFUNCTION("""COMPUTED_VALUE"""),4684.05)</f>
        <v>4684.05</v>
      </c>
      <c r="D134" s="2">
        <f>IFERROR(__xludf.DUMMYFUNCTION("""COMPUTED_VALUE"""),45485.66666666667)</f>
        <v>45485.66667</v>
      </c>
      <c r="E134" s="1">
        <f>IFERROR(__xludf.DUMMYFUNCTION("""COMPUTED_VALUE"""),4719.97)</f>
        <v>4719.97</v>
      </c>
      <c r="G134" s="2">
        <f>IFERROR(__xludf.DUMMYFUNCTION("""COMPUTED_VALUE"""),45485.66666666667)</f>
        <v>45485.66667</v>
      </c>
      <c r="H134" s="1">
        <f>IFERROR(__xludf.DUMMYFUNCTION("""COMPUTED_VALUE"""),4678.02)</f>
        <v>4678.02</v>
      </c>
      <c r="J134" s="2">
        <f>IFERROR(__xludf.DUMMYFUNCTION("""COMPUTED_VALUE"""),45485.66666666667)</f>
        <v>45485.66667</v>
      </c>
      <c r="K134" s="1">
        <f>IFERROR(__xludf.DUMMYFUNCTION("""COMPUTED_VALUE"""),4699.2)</f>
        <v>4699.2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IFERROR(__xludf.DUMMYFUNCTION("""COMPUTED_VALUE"""),4712.72)</f>
        <v>4712.72</v>
      </c>
      <c r="D135" s="2">
        <f>IFERROR(__xludf.DUMMYFUNCTION("""COMPUTED_VALUE"""),45488.66666666667)</f>
        <v>45488.66667</v>
      </c>
      <c r="E135" s="1">
        <f>IFERROR(__xludf.DUMMYFUNCTION("""COMPUTED_VALUE"""),4755.2)</f>
        <v>4755.2</v>
      </c>
      <c r="G135" s="2">
        <f>IFERROR(__xludf.DUMMYFUNCTION("""COMPUTED_VALUE"""),45488.66666666667)</f>
        <v>45488.66667</v>
      </c>
      <c r="H135" s="1">
        <f>IFERROR(__xludf.DUMMYFUNCTION("""COMPUTED_VALUE"""),4703.5)</f>
        <v>4703.5</v>
      </c>
      <c r="J135" s="2">
        <f>IFERROR(__xludf.DUMMYFUNCTION("""COMPUTED_VALUE"""),45488.66666666667)</f>
        <v>45488.66667</v>
      </c>
      <c r="K135" s="1">
        <f>IFERROR(__xludf.DUMMYFUNCTION("""COMPUTED_VALUE"""),4726.0)</f>
        <v>4726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IFERROR(__xludf.DUMMYFUNCTION("""COMPUTED_VALUE"""),4746.71)</f>
        <v>4746.71</v>
      </c>
      <c r="D136" s="2">
        <f>IFERROR(__xludf.DUMMYFUNCTION("""COMPUTED_VALUE"""),45489.66666666667)</f>
        <v>45489.66667</v>
      </c>
      <c r="E136" s="1">
        <f>IFERROR(__xludf.DUMMYFUNCTION("""COMPUTED_VALUE"""),4837.23)</f>
        <v>4837.23</v>
      </c>
      <c r="G136" s="2">
        <f>IFERROR(__xludf.DUMMYFUNCTION("""COMPUTED_VALUE"""),45489.66666666667)</f>
        <v>45489.66667</v>
      </c>
      <c r="H136" s="1">
        <f>IFERROR(__xludf.DUMMYFUNCTION("""COMPUTED_VALUE"""),4740.01)</f>
        <v>4740.01</v>
      </c>
      <c r="J136" s="2">
        <f>IFERROR(__xludf.DUMMYFUNCTION("""COMPUTED_VALUE"""),45489.66666666667)</f>
        <v>45489.66667</v>
      </c>
      <c r="K136" s="1">
        <f>IFERROR(__xludf.DUMMYFUNCTION("""COMPUTED_VALUE"""),4835.55)</f>
        <v>4835.55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IFERROR(__xludf.DUMMYFUNCTION("""COMPUTED_VALUE"""),4802.76)</f>
        <v>4802.76</v>
      </c>
      <c r="D137" s="2">
        <f>IFERROR(__xludf.DUMMYFUNCTION("""COMPUTED_VALUE"""),45490.66666666667)</f>
        <v>45490.66667</v>
      </c>
      <c r="E137" s="1">
        <f>IFERROR(__xludf.DUMMYFUNCTION("""COMPUTED_VALUE"""),4857.58)</f>
        <v>4857.58</v>
      </c>
      <c r="G137" s="2">
        <f>IFERROR(__xludf.DUMMYFUNCTION("""COMPUTED_VALUE"""),45490.66666666667)</f>
        <v>45490.66667</v>
      </c>
      <c r="H137" s="1">
        <f>IFERROR(__xludf.DUMMYFUNCTION("""COMPUTED_VALUE"""),4799.62)</f>
        <v>4799.62</v>
      </c>
      <c r="J137" s="2">
        <f>IFERROR(__xludf.DUMMYFUNCTION("""COMPUTED_VALUE"""),45490.66666666667)</f>
        <v>45490.66667</v>
      </c>
      <c r="K137" s="1">
        <f>IFERROR(__xludf.DUMMYFUNCTION("""COMPUTED_VALUE"""),4801.37)</f>
        <v>4801.37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IFERROR(__xludf.DUMMYFUNCTION("""COMPUTED_VALUE"""),4794.62)</f>
        <v>4794.62</v>
      </c>
      <c r="D138" s="2">
        <f>IFERROR(__xludf.DUMMYFUNCTION("""COMPUTED_VALUE"""),45491.66666666667)</f>
        <v>45491.66667</v>
      </c>
      <c r="E138" s="1">
        <f>IFERROR(__xludf.DUMMYFUNCTION("""COMPUTED_VALUE"""),4856.09)</f>
        <v>4856.09</v>
      </c>
      <c r="G138" s="2">
        <f>IFERROR(__xludf.DUMMYFUNCTION("""COMPUTED_VALUE"""),45491.66666666667)</f>
        <v>45491.66667</v>
      </c>
      <c r="H138" s="1">
        <f>IFERROR(__xludf.DUMMYFUNCTION("""COMPUTED_VALUE"""),4743.23)</f>
        <v>4743.23</v>
      </c>
      <c r="J138" s="2">
        <f>IFERROR(__xludf.DUMMYFUNCTION("""COMPUTED_VALUE"""),45491.66666666667)</f>
        <v>45491.66667</v>
      </c>
      <c r="K138" s="1">
        <f>IFERROR(__xludf.DUMMYFUNCTION("""COMPUTED_VALUE"""),4755.25)</f>
        <v>4755.25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IFERROR(__xludf.DUMMYFUNCTION("""COMPUTED_VALUE"""),4751.11)</f>
        <v>4751.11</v>
      </c>
      <c r="D139" s="2">
        <f>IFERROR(__xludf.DUMMYFUNCTION("""COMPUTED_VALUE"""),45492.66666666667)</f>
        <v>45492.66667</v>
      </c>
      <c r="E139" s="1">
        <f>IFERROR(__xludf.DUMMYFUNCTION("""COMPUTED_VALUE"""),4753.04)</f>
        <v>4753.04</v>
      </c>
      <c r="G139" s="2">
        <f>IFERROR(__xludf.DUMMYFUNCTION("""COMPUTED_VALUE"""),45492.66666666667)</f>
        <v>45492.66667</v>
      </c>
      <c r="H139" s="1">
        <f>IFERROR(__xludf.DUMMYFUNCTION("""COMPUTED_VALUE"""),4712.82)</f>
        <v>4712.82</v>
      </c>
      <c r="J139" s="2">
        <f>IFERROR(__xludf.DUMMYFUNCTION("""COMPUTED_VALUE"""),45492.66666666667)</f>
        <v>45492.66667</v>
      </c>
      <c r="K139" s="1">
        <f>IFERROR(__xludf.DUMMYFUNCTION("""COMPUTED_VALUE"""),4729.65)</f>
        <v>4729.65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IFERROR(__xludf.DUMMYFUNCTION("""COMPUTED_VALUE"""),4742.39)</f>
        <v>4742.39</v>
      </c>
      <c r="D140" s="2">
        <f>IFERROR(__xludf.DUMMYFUNCTION("""COMPUTED_VALUE"""),45495.66666666667)</f>
        <v>45495.66667</v>
      </c>
      <c r="E140" s="1">
        <f>IFERROR(__xludf.DUMMYFUNCTION("""COMPUTED_VALUE"""),4777.44)</f>
        <v>4777.44</v>
      </c>
      <c r="G140" s="2">
        <f>IFERROR(__xludf.DUMMYFUNCTION("""COMPUTED_VALUE"""),45495.66666666667)</f>
        <v>45495.66667</v>
      </c>
      <c r="H140" s="1">
        <f>IFERROR(__xludf.DUMMYFUNCTION("""COMPUTED_VALUE"""),4699.92)</f>
        <v>4699.92</v>
      </c>
      <c r="J140" s="2">
        <f>IFERROR(__xludf.DUMMYFUNCTION("""COMPUTED_VALUE"""),45495.66666666667)</f>
        <v>45495.66667</v>
      </c>
      <c r="K140" s="1">
        <f>IFERROR(__xludf.DUMMYFUNCTION("""COMPUTED_VALUE"""),4776.2)</f>
        <v>4776.2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IFERROR(__xludf.DUMMYFUNCTION("""COMPUTED_VALUE"""),4763.41)</f>
        <v>4763.41</v>
      </c>
      <c r="D141" s="2">
        <f>IFERROR(__xludf.DUMMYFUNCTION("""COMPUTED_VALUE"""),45496.66666666667)</f>
        <v>45496.66667</v>
      </c>
      <c r="E141" s="1">
        <f>IFERROR(__xludf.DUMMYFUNCTION("""COMPUTED_VALUE"""),4797.92)</f>
        <v>4797.92</v>
      </c>
      <c r="G141" s="2">
        <f>IFERROR(__xludf.DUMMYFUNCTION("""COMPUTED_VALUE"""),45496.66666666667)</f>
        <v>45496.66667</v>
      </c>
      <c r="H141" s="1">
        <f>IFERROR(__xludf.DUMMYFUNCTION("""COMPUTED_VALUE"""),4753.86)</f>
        <v>4753.86</v>
      </c>
      <c r="J141" s="2">
        <f>IFERROR(__xludf.DUMMYFUNCTION("""COMPUTED_VALUE"""),45496.66666666667)</f>
        <v>45496.66667</v>
      </c>
      <c r="K141" s="1">
        <f>IFERROR(__xludf.DUMMYFUNCTION("""COMPUTED_VALUE"""),4786.92)</f>
        <v>4786.92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IFERROR(__xludf.DUMMYFUNCTION("""COMPUTED_VALUE"""),4777.55)</f>
        <v>4777.55</v>
      </c>
      <c r="D142" s="2">
        <f>IFERROR(__xludf.DUMMYFUNCTION("""COMPUTED_VALUE"""),45497.66666666667)</f>
        <v>45497.66667</v>
      </c>
      <c r="E142" s="1">
        <f>IFERROR(__xludf.DUMMYFUNCTION("""COMPUTED_VALUE"""),4803.11)</f>
        <v>4803.11</v>
      </c>
      <c r="G142" s="2">
        <f>IFERROR(__xludf.DUMMYFUNCTION("""COMPUTED_VALUE"""),45497.66666666667)</f>
        <v>45497.66667</v>
      </c>
      <c r="H142" s="1">
        <f>IFERROR(__xludf.DUMMYFUNCTION("""COMPUTED_VALUE"""),4704.3)</f>
        <v>4704.3</v>
      </c>
      <c r="J142" s="2">
        <f>IFERROR(__xludf.DUMMYFUNCTION("""COMPUTED_VALUE"""),45497.66666666667)</f>
        <v>45497.66667</v>
      </c>
      <c r="K142" s="1">
        <f>IFERROR(__xludf.DUMMYFUNCTION("""COMPUTED_VALUE"""),4704.62)</f>
        <v>4704.62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IFERROR(__xludf.DUMMYFUNCTION("""COMPUTED_VALUE"""),4709.62)</f>
        <v>4709.62</v>
      </c>
      <c r="D143" s="2">
        <f>IFERROR(__xludf.DUMMYFUNCTION("""COMPUTED_VALUE"""),45498.66666666667)</f>
        <v>45498.66667</v>
      </c>
      <c r="E143" s="1">
        <f>IFERROR(__xludf.DUMMYFUNCTION("""COMPUTED_VALUE"""),4799.85)</f>
        <v>4799.85</v>
      </c>
      <c r="G143" s="2">
        <f>IFERROR(__xludf.DUMMYFUNCTION("""COMPUTED_VALUE"""),45498.66666666667)</f>
        <v>45498.66667</v>
      </c>
      <c r="H143" s="1">
        <f>IFERROR(__xludf.DUMMYFUNCTION("""COMPUTED_VALUE"""),4696.38)</f>
        <v>4696.38</v>
      </c>
      <c r="J143" s="2">
        <f>IFERROR(__xludf.DUMMYFUNCTION("""COMPUTED_VALUE"""),45498.66666666667)</f>
        <v>45498.66667</v>
      </c>
      <c r="K143" s="1">
        <f>IFERROR(__xludf.DUMMYFUNCTION("""COMPUTED_VALUE"""),4743.47)</f>
        <v>4743.47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IFERROR(__xludf.DUMMYFUNCTION("""COMPUTED_VALUE"""),4787.48)</f>
        <v>4787.48</v>
      </c>
      <c r="D144" s="2">
        <f>IFERROR(__xludf.DUMMYFUNCTION("""COMPUTED_VALUE"""),45499.66666666667)</f>
        <v>45499.66667</v>
      </c>
      <c r="E144" s="1">
        <f>IFERROR(__xludf.DUMMYFUNCTION("""COMPUTED_VALUE"""),4831.72)</f>
        <v>4831.72</v>
      </c>
      <c r="G144" s="2">
        <f>IFERROR(__xludf.DUMMYFUNCTION("""COMPUTED_VALUE"""),45499.66666666667)</f>
        <v>45499.66667</v>
      </c>
      <c r="H144" s="1">
        <f>IFERROR(__xludf.DUMMYFUNCTION("""COMPUTED_VALUE"""),4783.62)</f>
        <v>4783.62</v>
      </c>
      <c r="J144" s="2">
        <f>IFERROR(__xludf.DUMMYFUNCTION("""COMPUTED_VALUE"""),45499.66666666667)</f>
        <v>45499.66667</v>
      </c>
      <c r="K144" s="1">
        <f>IFERROR(__xludf.DUMMYFUNCTION("""COMPUTED_VALUE"""),4822.37)</f>
        <v>4822.37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IFERROR(__xludf.DUMMYFUNCTION("""COMPUTED_VALUE"""),4831.21)</f>
        <v>4831.21</v>
      </c>
      <c r="D145" s="2">
        <f>IFERROR(__xludf.DUMMYFUNCTION("""COMPUTED_VALUE"""),45502.66666666667)</f>
        <v>45502.66667</v>
      </c>
      <c r="E145" s="1">
        <f>IFERROR(__xludf.DUMMYFUNCTION("""COMPUTED_VALUE"""),4835.53)</f>
        <v>4835.53</v>
      </c>
      <c r="G145" s="2">
        <f>IFERROR(__xludf.DUMMYFUNCTION("""COMPUTED_VALUE"""),45502.66666666667)</f>
        <v>45502.66667</v>
      </c>
      <c r="H145" s="1">
        <f>IFERROR(__xludf.DUMMYFUNCTION("""COMPUTED_VALUE"""),4798.76)</f>
        <v>4798.76</v>
      </c>
      <c r="J145" s="2">
        <f>IFERROR(__xludf.DUMMYFUNCTION("""COMPUTED_VALUE"""),45502.66666666667)</f>
        <v>45502.66667</v>
      </c>
      <c r="K145" s="1">
        <f>IFERROR(__xludf.DUMMYFUNCTION("""COMPUTED_VALUE"""),4816.02)</f>
        <v>4816.02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IFERROR(__xludf.DUMMYFUNCTION("""COMPUTED_VALUE"""),4830.13)</f>
        <v>4830.13</v>
      </c>
      <c r="D146" s="2">
        <f>IFERROR(__xludf.DUMMYFUNCTION("""COMPUTED_VALUE"""),45503.66666666667)</f>
        <v>45503.66667</v>
      </c>
      <c r="E146" s="1">
        <f>IFERROR(__xludf.DUMMYFUNCTION("""COMPUTED_VALUE"""),4847.85)</f>
        <v>4847.85</v>
      </c>
      <c r="G146" s="2">
        <f>IFERROR(__xludf.DUMMYFUNCTION("""COMPUTED_VALUE"""),45503.66666666667)</f>
        <v>45503.66667</v>
      </c>
      <c r="H146" s="1">
        <f>IFERROR(__xludf.DUMMYFUNCTION("""COMPUTED_VALUE"""),4810.67)</f>
        <v>4810.67</v>
      </c>
      <c r="J146" s="2">
        <f>IFERROR(__xludf.DUMMYFUNCTION("""COMPUTED_VALUE"""),45503.66666666667)</f>
        <v>45503.66667</v>
      </c>
      <c r="K146" s="1">
        <f>IFERROR(__xludf.DUMMYFUNCTION("""COMPUTED_VALUE"""),4831.97)</f>
        <v>4831.97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IFERROR(__xludf.DUMMYFUNCTION("""COMPUTED_VALUE"""),4874.33)</f>
        <v>4874.33</v>
      </c>
      <c r="D147" s="2">
        <f>IFERROR(__xludf.DUMMYFUNCTION("""COMPUTED_VALUE"""),45504.66666666667)</f>
        <v>45504.66667</v>
      </c>
      <c r="E147" s="1">
        <f>IFERROR(__xludf.DUMMYFUNCTION("""COMPUTED_VALUE"""),4924.73)</f>
        <v>4924.73</v>
      </c>
      <c r="G147" s="2">
        <f>IFERROR(__xludf.DUMMYFUNCTION("""COMPUTED_VALUE"""),45504.66666666667)</f>
        <v>45504.66667</v>
      </c>
      <c r="H147" s="1">
        <f>IFERROR(__xludf.DUMMYFUNCTION("""COMPUTED_VALUE"""),4832.78)</f>
        <v>4832.78</v>
      </c>
      <c r="J147" s="2">
        <f>IFERROR(__xludf.DUMMYFUNCTION("""COMPUTED_VALUE"""),45504.66666666667)</f>
        <v>45504.66667</v>
      </c>
      <c r="K147" s="1">
        <f>IFERROR(__xludf.DUMMYFUNCTION("""COMPUTED_VALUE"""),4856.11)</f>
        <v>4856.11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IFERROR(__xludf.DUMMYFUNCTION("""COMPUTED_VALUE"""),4867.45)</f>
        <v>4867.45</v>
      </c>
      <c r="D148" s="2">
        <f>IFERROR(__xludf.DUMMYFUNCTION("""COMPUTED_VALUE"""),45505.66666666667)</f>
        <v>45505.66667</v>
      </c>
      <c r="E148" s="1">
        <f>IFERROR(__xludf.DUMMYFUNCTION("""COMPUTED_VALUE"""),4887.79)</f>
        <v>4887.79</v>
      </c>
      <c r="G148" s="2">
        <f>IFERROR(__xludf.DUMMYFUNCTION("""COMPUTED_VALUE"""),45505.66666666667)</f>
        <v>45505.66667</v>
      </c>
      <c r="H148" s="1">
        <f>IFERROR(__xludf.DUMMYFUNCTION("""COMPUTED_VALUE"""),4719.71)</f>
        <v>4719.71</v>
      </c>
      <c r="J148" s="2">
        <f>IFERROR(__xludf.DUMMYFUNCTION("""COMPUTED_VALUE"""),45505.66666666667)</f>
        <v>45505.66667</v>
      </c>
      <c r="K148" s="1">
        <f>IFERROR(__xludf.DUMMYFUNCTION("""COMPUTED_VALUE"""),4751.38)</f>
        <v>4751.38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IFERROR(__xludf.DUMMYFUNCTION("""COMPUTED_VALUE"""),4668.92)</f>
        <v>4668.92</v>
      </c>
      <c r="D149" s="2">
        <f>IFERROR(__xludf.DUMMYFUNCTION("""COMPUTED_VALUE"""),45506.66666666667)</f>
        <v>45506.66667</v>
      </c>
      <c r="E149" s="1">
        <f>IFERROR(__xludf.DUMMYFUNCTION("""COMPUTED_VALUE"""),4668.92)</f>
        <v>4668.92</v>
      </c>
      <c r="G149" s="2">
        <f>IFERROR(__xludf.DUMMYFUNCTION("""COMPUTED_VALUE"""),45506.66666666667)</f>
        <v>45506.66667</v>
      </c>
      <c r="H149" s="1">
        <f>IFERROR(__xludf.DUMMYFUNCTION("""COMPUTED_VALUE"""),4571.1)</f>
        <v>4571.1</v>
      </c>
      <c r="J149" s="2">
        <f>IFERROR(__xludf.DUMMYFUNCTION("""COMPUTED_VALUE"""),45506.66666666667)</f>
        <v>45506.66667</v>
      </c>
      <c r="K149" s="1">
        <f>IFERROR(__xludf.DUMMYFUNCTION("""COMPUTED_VALUE"""),4616.77)</f>
        <v>4616.77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IFERROR(__xludf.DUMMYFUNCTION("""COMPUTED_VALUE"""),4477.51)</f>
        <v>4477.51</v>
      </c>
      <c r="D150" s="2">
        <f>IFERROR(__xludf.DUMMYFUNCTION("""COMPUTED_VALUE"""),45509.66666666667)</f>
        <v>45509.66667</v>
      </c>
      <c r="E150" s="1">
        <f>IFERROR(__xludf.DUMMYFUNCTION("""COMPUTED_VALUE"""),4536.73)</f>
        <v>4536.73</v>
      </c>
      <c r="G150" s="2">
        <f>IFERROR(__xludf.DUMMYFUNCTION("""COMPUTED_VALUE"""),45509.66666666667)</f>
        <v>45509.66667</v>
      </c>
      <c r="H150" s="1">
        <f>IFERROR(__xludf.DUMMYFUNCTION("""COMPUTED_VALUE"""),4410.04)</f>
        <v>4410.04</v>
      </c>
      <c r="J150" s="2">
        <f>IFERROR(__xludf.DUMMYFUNCTION("""COMPUTED_VALUE"""),45509.66666666667)</f>
        <v>45509.66667</v>
      </c>
      <c r="K150" s="1">
        <f>IFERROR(__xludf.DUMMYFUNCTION("""COMPUTED_VALUE"""),4488.66)</f>
        <v>4488.66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IFERROR(__xludf.DUMMYFUNCTION("""COMPUTED_VALUE"""),4490.86)</f>
        <v>4490.86</v>
      </c>
      <c r="D151" s="2">
        <f>IFERROR(__xludf.DUMMYFUNCTION("""COMPUTED_VALUE"""),45510.66666666667)</f>
        <v>45510.66667</v>
      </c>
      <c r="E151" s="1">
        <f>IFERROR(__xludf.DUMMYFUNCTION("""COMPUTED_VALUE"""),4589.99)</f>
        <v>4589.99</v>
      </c>
      <c r="G151" s="2">
        <f>IFERROR(__xludf.DUMMYFUNCTION("""COMPUTED_VALUE"""),45510.66666666667)</f>
        <v>45510.66667</v>
      </c>
      <c r="H151" s="1">
        <f>IFERROR(__xludf.DUMMYFUNCTION("""COMPUTED_VALUE"""),4477.33)</f>
        <v>4477.33</v>
      </c>
      <c r="J151" s="2">
        <f>IFERROR(__xludf.DUMMYFUNCTION("""COMPUTED_VALUE"""),45510.66666666667)</f>
        <v>45510.66667</v>
      </c>
      <c r="K151" s="1">
        <f>IFERROR(__xludf.DUMMYFUNCTION("""COMPUTED_VALUE"""),4532.48)</f>
        <v>4532.48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IFERROR(__xludf.DUMMYFUNCTION("""COMPUTED_VALUE"""),4588.09)</f>
        <v>4588.09</v>
      </c>
      <c r="D152" s="2">
        <f>IFERROR(__xludf.DUMMYFUNCTION("""COMPUTED_VALUE"""),45511.66666666667)</f>
        <v>45511.66667</v>
      </c>
      <c r="E152" s="1">
        <f>IFERROR(__xludf.DUMMYFUNCTION("""COMPUTED_VALUE"""),4612.86)</f>
        <v>4612.86</v>
      </c>
      <c r="G152" s="2">
        <f>IFERROR(__xludf.DUMMYFUNCTION("""COMPUTED_VALUE"""),45511.66666666667)</f>
        <v>45511.66667</v>
      </c>
      <c r="H152" s="1">
        <f>IFERROR(__xludf.DUMMYFUNCTION("""COMPUTED_VALUE"""),4493.93)</f>
        <v>4493.93</v>
      </c>
      <c r="J152" s="2">
        <f>IFERROR(__xludf.DUMMYFUNCTION("""COMPUTED_VALUE"""),45511.66666666667)</f>
        <v>45511.66667</v>
      </c>
      <c r="K152" s="1">
        <f>IFERROR(__xludf.DUMMYFUNCTION("""COMPUTED_VALUE"""),4495.82)</f>
        <v>4495.82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IFERROR(__xludf.DUMMYFUNCTION("""COMPUTED_VALUE"""),4532.16)</f>
        <v>4532.16</v>
      </c>
      <c r="D153" s="2">
        <f>IFERROR(__xludf.DUMMYFUNCTION("""COMPUTED_VALUE"""),45512.66666666667)</f>
        <v>45512.66667</v>
      </c>
      <c r="E153" s="1">
        <f>IFERROR(__xludf.DUMMYFUNCTION("""COMPUTED_VALUE"""),4594.51)</f>
        <v>4594.51</v>
      </c>
      <c r="G153" s="2">
        <f>IFERROR(__xludf.DUMMYFUNCTION("""COMPUTED_VALUE"""),45512.66666666667)</f>
        <v>45512.66667</v>
      </c>
      <c r="H153" s="1">
        <f>IFERROR(__xludf.DUMMYFUNCTION("""COMPUTED_VALUE"""),4529.54)</f>
        <v>4529.54</v>
      </c>
      <c r="J153" s="2">
        <f>IFERROR(__xludf.DUMMYFUNCTION("""COMPUTED_VALUE"""),45512.66666666667)</f>
        <v>45512.66667</v>
      </c>
      <c r="K153" s="1">
        <f>IFERROR(__xludf.DUMMYFUNCTION("""COMPUTED_VALUE"""),4590.78)</f>
        <v>4590.78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IFERROR(__xludf.DUMMYFUNCTION("""COMPUTED_VALUE"""),4591.07)</f>
        <v>4591.07</v>
      </c>
      <c r="D154" s="2">
        <f>IFERROR(__xludf.DUMMYFUNCTION("""COMPUTED_VALUE"""),45513.66666666667)</f>
        <v>45513.66667</v>
      </c>
      <c r="E154" s="1">
        <f>IFERROR(__xludf.DUMMYFUNCTION("""COMPUTED_VALUE"""),4610.11)</f>
        <v>4610.11</v>
      </c>
      <c r="G154" s="2">
        <f>IFERROR(__xludf.DUMMYFUNCTION("""COMPUTED_VALUE"""),45513.66666666667)</f>
        <v>45513.66667</v>
      </c>
      <c r="H154" s="1">
        <f>IFERROR(__xludf.DUMMYFUNCTION("""COMPUTED_VALUE"""),4558.46)</f>
        <v>4558.46</v>
      </c>
      <c r="J154" s="2">
        <f>IFERROR(__xludf.DUMMYFUNCTION("""COMPUTED_VALUE"""),45513.66666666667)</f>
        <v>45513.66667</v>
      </c>
      <c r="K154" s="1">
        <f>IFERROR(__xludf.DUMMYFUNCTION("""COMPUTED_VALUE"""),4600.24)</f>
        <v>4600.24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IFERROR(__xludf.DUMMYFUNCTION("""COMPUTED_VALUE"""),4604.16)</f>
        <v>4604.16</v>
      </c>
      <c r="D155" s="2">
        <f>IFERROR(__xludf.DUMMYFUNCTION("""COMPUTED_VALUE"""),45516.66666666667)</f>
        <v>45516.66667</v>
      </c>
      <c r="E155" s="1">
        <f>IFERROR(__xludf.DUMMYFUNCTION("""COMPUTED_VALUE"""),4618.57)</f>
        <v>4618.57</v>
      </c>
      <c r="G155" s="2">
        <f>IFERROR(__xludf.DUMMYFUNCTION("""COMPUTED_VALUE"""),45516.66666666667)</f>
        <v>45516.66667</v>
      </c>
      <c r="H155" s="1">
        <f>IFERROR(__xludf.DUMMYFUNCTION("""COMPUTED_VALUE"""),4562.57)</f>
        <v>4562.57</v>
      </c>
      <c r="J155" s="2">
        <f>IFERROR(__xludf.DUMMYFUNCTION("""COMPUTED_VALUE"""),45516.66666666667)</f>
        <v>45516.66667</v>
      </c>
      <c r="K155" s="1">
        <f>IFERROR(__xludf.DUMMYFUNCTION("""COMPUTED_VALUE"""),4568.9)</f>
        <v>4568.9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IFERROR(__xludf.DUMMYFUNCTION("""COMPUTED_VALUE"""),4594.24)</f>
        <v>4594.24</v>
      </c>
      <c r="D156" s="2">
        <f>IFERROR(__xludf.DUMMYFUNCTION("""COMPUTED_VALUE"""),45517.66666666667)</f>
        <v>45517.66667</v>
      </c>
      <c r="E156" s="1">
        <f>IFERROR(__xludf.DUMMYFUNCTION("""COMPUTED_VALUE"""),4638.66)</f>
        <v>4638.66</v>
      </c>
      <c r="G156" s="2">
        <f>IFERROR(__xludf.DUMMYFUNCTION("""COMPUTED_VALUE"""),45517.66666666667)</f>
        <v>45517.66667</v>
      </c>
      <c r="H156" s="1">
        <f>IFERROR(__xludf.DUMMYFUNCTION("""COMPUTED_VALUE"""),4579.56)</f>
        <v>4579.56</v>
      </c>
      <c r="J156" s="2">
        <f>IFERROR(__xludf.DUMMYFUNCTION("""COMPUTED_VALUE"""),45517.66666666667)</f>
        <v>45517.66667</v>
      </c>
      <c r="K156" s="1">
        <f>IFERROR(__xludf.DUMMYFUNCTION("""COMPUTED_VALUE"""),4631.82)</f>
        <v>4631.82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IFERROR(__xludf.DUMMYFUNCTION("""COMPUTED_VALUE"""),4646.03)</f>
        <v>4646.03</v>
      </c>
      <c r="D157" s="2">
        <f>IFERROR(__xludf.DUMMYFUNCTION("""COMPUTED_VALUE"""),45518.66666666667)</f>
        <v>45518.66667</v>
      </c>
      <c r="E157" s="1">
        <f>IFERROR(__xludf.DUMMYFUNCTION("""COMPUTED_VALUE"""),4648.15)</f>
        <v>4648.15</v>
      </c>
      <c r="G157" s="2">
        <f>IFERROR(__xludf.DUMMYFUNCTION("""COMPUTED_VALUE"""),45518.66666666667)</f>
        <v>45518.66667</v>
      </c>
      <c r="H157" s="1">
        <f>IFERROR(__xludf.DUMMYFUNCTION("""COMPUTED_VALUE"""),4618.39)</f>
        <v>4618.39</v>
      </c>
      <c r="J157" s="2">
        <f>IFERROR(__xludf.DUMMYFUNCTION("""COMPUTED_VALUE"""),45518.66666666667)</f>
        <v>45518.66667</v>
      </c>
      <c r="K157" s="1">
        <f>IFERROR(__xludf.DUMMYFUNCTION("""COMPUTED_VALUE"""),4631.91)</f>
        <v>4631.91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IFERROR(__xludf.DUMMYFUNCTION("""COMPUTED_VALUE"""),4687.87)</f>
        <v>4687.87</v>
      </c>
      <c r="D158" s="2">
        <f>IFERROR(__xludf.DUMMYFUNCTION("""COMPUTED_VALUE"""),45519.66666666667)</f>
        <v>45519.66667</v>
      </c>
      <c r="E158" s="1">
        <f>IFERROR(__xludf.DUMMYFUNCTION("""COMPUTED_VALUE"""),4726.83)</f>
        <v>4726.83</v>
      </c>
      <c r="G158" s="2">
        <f>IFERROR(__xludf.DUMMYFUNCTION("""COMPUTED_VALUE"""),45519.66666666667)</f>
        <v>45519.66667</v>
      </c>
      <c r="H158" s="1">
        <f>IFERROR(__xludf.DUMMYFUNCTION("""COMPUTED_VALUE"""),4681.04)</f>
        <v>4681.04</v>
      </c>
      <c r="J158" s="2">
        <f>IFERROR(__xludf.DUMMYFUNCTION("""COMPUTED_VALUE"""),45519.66666666667)</f>
        <v>45519.66667</v>
      </c>
      <c r="K158" s="1">
        <f>IFERROR(__xludf.DUMMYFUNCTION("""COMPUTED_VALUE"""),4711.84)</f>
        <v>4711.84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IFERROR(__xludf.DUMMYFUNCTION("""COMPUTED_VALUE"""),4701.4)</f>
        <v>4701.4</v>
      </c>
      <c r="D159" s="2">
        <f>IFERROR(__xludf.DUMMYFUNCTION("""COMPUTED_VALUE"""),45520.66666666667)</f>
        <v>45520.66667</v>
      </c>
      <c r="E159" s="1">
        <f>IFERROR(__xludf.DUMMYFUNCTION("""COMPUTED_VALUE"""),4732.37)</f>
        <v>4732.37</v>
      </c>
      <c r="G159" s="2">
        <f>IFERROR(__xludf.DUMMYFUNCTION("""COMPUTED_VALUE"""),45520.66666666667)</f>
        <v>45520.66667</v>
      </c>
      <c r="H159" s="1">
        <f>IFERROR(__xludf.DUMMYFUNCTION("""COMPUTED_VALUE"""),4700.4)</f>
        <v>4700.4</v>
      </c>
      <c r="J159" s="2">
        <f>IFERROR(__xludf.DUMMYFUNCTION("""COMPUTED_VALUE"""),45520.66666666667)</f>
        <v>45520.66667</v>
      </c>
      <c r="K159" s="1">
        <f>IFERROR(__xludf.DUMMYFUNCTION("""COMPUTED_VALUE"""),4720.54)</f>
        <v>4720.54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IFERROR(__xludf.DUMMYFUNCTION("""COMPUTED_VALUE"""),4727.1)</f>
        <v>4727.1</v>
      </c>
      <c r="D160" s="2">
        <f>IFERROR(__xludf.DUMMYFUNCTION("""COMPUTED_VALUE"""),45523.66666666667)</f>
        <v>45523.66667</v>
      </c>
      <c r="E160" s="1">
        <f>IFERROR(__xludf.DUMMYFUNCTION("""COMPUTED_VALUE"""),4758.15)</f>
        <v>4758.15</v>
      </c>
      <c r="G160" s="2">
        <f>IFERROR(__xludf.DUMMYFUNCTION("""COMPUTED_VALUE"""),45523.66666666667)</f>
        <v>45523.66667</v>
      </c>
      <c r="H160" s="1">
        <f>IFERROR(__xludf.DUMMYFUNCTION("""COMPUTED_VALUE"""),4726.5)</f>
        <v>4726.5</v>
      </c>
      <c r="J160" s="2">
        <f>IFERROR(__xludf.DUMMYFUNCTION("""COMPUTED_VALUE"""),45523.66666666667)</f>
        <v>45523.66667</v>
      </c>
      <c r="K160" s="1">
        <f>IFERROR(__xludf.DUMMYFUNCTION("""COMPUTED_VALUE"""),4758.15)</f>
        <v>4758.15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IFERROR(__xludf.DUMMYFUNCTION("""COMPUTED_VALUE"""),4748.84)</f>
        <v>4748.84</v>
      </c>
      <c r="D161" s="2">
        <f>IFERROR(__xludf.DUMMYFUNCTION("""COMPUTED_VALUE"""),45524.66666666667)</f>
        <v>45524.66667</v>
      </c>
      <c r="E161" s="1">
        <f>IFERROR(__xludf.DUMMYFUNCTION("""COMPUTED_VALUE"""),4751.17)</f>
        <v>4751.17</v>
      </c>
      <c r="G161" s="2">
        <f>IFERROR(__xludf.DUMMYFUNCTION("""COMPUTED_VALUE"""),45524.66666666667)</f>
        <v>45524.66667</v>
      </c>
      <c r="H161" s="1">
        <f>IFERROR(__xludf.DUMMYFUNCTION("""COMPUTED_VALUE"""),4713.72)</f>
        <v>4713.72</v>
      </c>
      <c r="J161" s="2">
        <f>IFERROR(__xludf.DUMMYFUNCTION("""COMPUTED_VALUE"""),45524.66666666667)</f>
        <v>45524.66667</v>
      </c>
      <c r="K161" s="1">
        <f>IFERROR(__xludf.DUMMYFUNCTION("""COMPUTED_VALUE"""),4718.43)</f>
        <v>4718.43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IFERROR(__xludf.DUMMYFUNCTION("""COMPUTED_VALUE"""),4742.47)</f>
        <v>4742.47</v>
      </c>
      <c r="D162" s="2">
        <f>IFERROR(__xludf.DUMMYFUNCTION("""COMPUTED_VALUE"""),45525.66666666667)</f>
        <v>45525.66667</v>
      </c>
      <c r="E162" s="1">
        <f>IFERROR(__xludf.DUMMYFUNCTION("""COMPUTED_VALUE"""),4769.01)</f>
        <v>4769.01</v>
      </c>
      <c r="G162" s="2">
        <f>IFERROR(__xludf.DUMMYFUNCTION("""COMPUTED_VALUE"""),45525.66666666667)</f>
        <v>45525.66667</v>
      </c>
      <c r="H162" s="1">
        <f>IFERROR(__xludf.DUMMYFUNCTION("""COMPUTED_VALUE"""),4726.58)</f>
        <v>4726.58</v>
      </c>
      <c r="J162" s="2">
        <f>IFERROR(__xludf.DUMMYFUNCTION("""COMPUTED_VALUE"""),45525.66666666667)</f>
        <v>45525.66667</v>
      </c>
      <c r="K162" s="1">
        <f>IFERROR(__xludf.DUMMYFUNCTION("""COMPUTED_VALUE"""),4768.8)</f>
        <v>4768.8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IFERROR(__xludf.DUMMYFUNCTION("""COMPUTED_VALUE"""),4773.73)</f>
        <v>4773.73</v>
      </c>
      <c r="D163" s="2">
        <f>IFERROR(__xludf.DUMMYFUNCTION("""COMPUTED_VALUE"""),45526.66666666667)</f>
        <v>45526.66667</v>
      </c>
      <c r="E163" s="1">
        <f>IFERROR(__xludf.DUMMYFUNCTION("""COMPUTED_VALUE"""),4785.21)</f>
        <v>4785.21</v>
      </c>
      <c r="G163" s="2">
        <f>IFERROR(__xludf.DUMMYFUNCTION("""COMPUTED_VALUE"""),45526.66666666667)</f>
        <v>45526.66667</v>
      </c>
      <c r="H163" s="1">
        <f>IFERROR(__xludf.DUMMYFUNCTION("""COMPUTED_VALUE"""),4747.91)</f>
        <v>4747.91</v>
      </c>
      <c r="J163" s="2">
        <f>IFERROR(__xludf.DUMMYFUNCTION("""COMPUTED_VALUE"""),45526.66666666667)</f>
        <v>45526.66667</v>
      </c>
      <c r="K163" s="1">
        <f>IFERROR(__xludf.DUMMYFUNCTION("""COMPUTED_VALUE"""),4753.47)</f>
        <v>4753.47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IFERROR(__xludf.DUMMYFUNCTION("""COMPUTED_VALUE"""),4781.97)</f>
        <v>4781.97</v>
      </c>
      <c r="D164" s="2">
        <f>IFERROR(__xludf.DUMMYFUNCTION("""COMPUTED_VALUE"""),45527.66666666667)</f>
        <v>45527.66667</v>
      </c>
      <c r="E164" s="1">
        <f>IFERROR(__xludf.DUMMYFUNCTION("""COMPUTED_VALUE"""),4872.78)</f>
        <v>4872.78</v>
      </c>
      <c r="G164" s="2">
        <f>IFERROR(__xludf.DUMMYFUNCTION("""COMPUTED_VALUE"""),45527.66666666667)</f>
        <v>45527.66667</v>
      </c>
      <c r="H164" s="1">
        <f>IFERROR(__xludf.DUMMYFUNCTION("""COMPUTED_VALUE"""),4778.32)</f>
        <v>4778.32</v>
      </c>
      <c r="J164" s="2">
        <f>IFERROR(__xludf.DUMMYFUNCTION("""COMPUTED_VALUE"""),45527.66666666667)</f>
        <v>45527.66667</v>
      </c>
      <c r="K164" s="1">
        <f>IFERROR(__xludf.DUMMYFUNCTION("""COMPUTED_VALUE"""),4865.44)</f>
        <v>4865.44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IFERROR(__xludf.DUMMYFUNCTION("""COMPUTED_VALUE"""),4891.43)</f>
        <v>4891.43</v>
      </c>
      <c r="D165" s="2">
        <f>IFERROR(__xludf.DUMMYFUNCTION("""COMPUTED_VALUE"""),45530.66666666667)</f>
        <v>45530.66667</v>
      </c>
      <c r="E165" s="1">
        <f>IFERROR(__xludf.DUMMYFUNCTION("""COMPUTED_VALUE"""),4906.17)</f>
        <v>4906.17</v>
      </c>
      <c r="G165" s="2">
        <f>IFERROR(__xludf.DUMMYFUNCTION("""COMPUTED_VALUE"""),45530.66666666667)</f>
        <v>45530.66667</v>
      </c>
      <c r="H165" s="1">
        <f>IFERROR(__xludf.DUMMYFUNCTION("""COMPUTED_VALUE"""),4856.12)</f>
        <v>4856.12</v>
      </c>
      <c r="J165" s="2">
        <f>IFERROR(__xludf.DUMMYFUNCTION("""COMPUTED_VALUE"""),45530.66666666667)</f>
        <v>45530.66667</v>
      </c>
      <c r="K165" s="1">
        <f>IFERROR(__xludf.DUMMYFUNCTION("""COMPUTED_VALUE"""),4858.79)</f>
        <v>4858.79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IFERROR(__xludf.DUMMYFUNCTION("""COMPUTED_VALUE"""),4837.55)</f>
        <v>4837.55</v>
      </c>
      <c r="D166" s="2">
        <f>IFERROR(__xludf.DUMMYFUNCTION("""COMPUTED_VALUE"""),45531.66666666667)</f>
        <v>45531.66667</v>
      </c>
      <c r="E166" s="1">
        <f>IFERROR(__xludf.DUMMYFUNCTION("""COMPUTED_VALUE"""),4856.06)</f>
        <v>4856.06</v>
      </c>
      <c r="G166" s="2">
        <f>IFERROR(__xludf.DUMMYFUNCTION("""COMPUTED_VALUE"""),45531.66666666667)</f>
        <v>45531.66667</v>
      </c>
      <c r="H166" s="1">
        <f>IFERROR(__xludf.DUMMYFUNCTION("""COMPUTED_VALUE"""),4831.75)</f>
        <v>4831.75</v>
      </c>
      <c r="J166" s="2">
        <f>IFERROR(__xludf.DUMMYFUNCTION("""COMPUTED_VALUE"""),45531.66666666667)</f>
        <v>45531.66667</v>
      </c>
      <c r="K166" s="1">
        <f>IFERROR(__xludf.DUMMYFUNCTION("""COMPUTED_VALUE"""),4848.13)</f>
        <v>4848.13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IFERROR(__xludf.DUMMYFUNCTION("""COMPUTED_VALUE"""),4832.03)</f>
        <v>4832.03</v>
      </c>
      <c r="D167" s="2">
        <f>IFERROR(__xludf.DUMMYFUNCTION("""COMPUTED_VALUE"""),45532.66666666667)</f>
        <v>45532.66667</v>
      </c>
      <c r="E167" s="1">
        <f>IFERROR(__xludf.DUMMYFUNCTION("""COMPUTED_VALUE"""),4849.52)</f>
        <v>4849.52</v>
      </c>
      <c r="G167" s="2">
        <f>IFERROR(__xludf.DUMMYFUNCTION("""COMPUTED_VALUE"""),45532.66666666667)</f>
        <v>45532.66667</v>
      </c>
      <c r="H167" s="1">
        <f>IFERROR(__xludf.DUMMYFUNCTION("""COMPUTED_VALUE"""),4806.6)</f>
        <v>4806.6</v>
      </c>
      <c r="J167" s="2">
        <f>IFERROR(__xludf.DUMMYFUNCTION("""COMPUTED_VALUE"""),45532.66666666667)</f>
        <v>45532.66667</v>
      </c>
      <c r="K167" s="1">
        <f>IFERROR(__xludf.DUMMYFUNCTION("""COMPUTED_VALUE"""),4824.64)</f>
        <v>4824.64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IFERROR(__xludf.DUMMYFUNCTION("""COMPUTED_VALUE"""),4843.49)</f>
        <v>4843.49</v>
      </c>
      <c r="D168" s="2">
        <f>IFERROR(__xludf.DUMMYFUNCTION("""COMPUTED_VALUE"""),45533.66666666667)</f>
        <v>45533.66667</v>
      </c>
      <c r="E168" s="1">
        <f>IFERROR(__xludf.DUMMYFUNCTION("""COMPUTED_VALUE"""),4871.76)</f>
        <v>4871.76</v>
      </c>
      <c r="G168" s="2">
        <f>IFERROR(__xludf.DUMMYFUNCTION("""COMPUTED_VALUE"""),45533.66666666667)</f>
        <v>45533.66667</v>
      </c>
      <c r="H168" s="1">
        <f>IFERROR(__xludf.DUMMYFUNCTION("""COMPUTED_VALUE"""),4807.69)</f>
        <v>4807.69</v>
      </c>
      <c r="J168" s="2">
        <f>IFERROR(__xludf.DUMMYFUNCTION("""COMPUTED_VALUE"""),45533.66666666667)</f>
        <v>45533.66667</v>
      </c>
      <c r="K168" s="1">
        <f>IFERROR(__xludf.DUMMYFUNCTION("""COMPUTED_VALUE"""),4838.57)</f>
        <v>4838.57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IFERROR(__xludf.DUMMYFUNCTION("""COMPUTED_VALUE"""),4853.96)</f>
        <v>4853.96</v>
      </c>
      <c r="D169" s="2">
        <f>IFERROR(__xludf.DUMMYFUNCTION("""COMPUTED_VALUE"""),45534.66666666667)</f>
        <v>45534.66667</v>
      </c>
      <c r="E169" s="1">
        <f>IFERROR(__xludf.DUMMYFUNCTION("""COMPUTED_VALUE"""),4876.91)</f>
        <v>4876.91</v>
      </c>
      <c r="G169" s="2">
        <f>IFERROR(__xludf.DUMMYFUNCTION("""COMPUTED_VALUE"""),45534.66666666667)</f>
        <v>45534.66667</v>
      </c>
      <c r="H169" s="1">
        <f>IFERROR(__xludf.DUMMYFUNCTION("""COMPUTED_VALUE"""),4819.19)</f>
        <v>4819.19</v>
      </c>
      <c r="J169" s="2">
        <f>IFERROR(__xludf.DUMMYFUNCTION("""COMPUTED_VALUE"""),45534.66666666667)</f>
        <v>45534.66667</v>
      </c>
      <c r="K169" s="1">
        <f>IFERROR(__xludf.DUMMYFUNCTION("""COMPUTED_VALUE"""),4875.48)</f>
        <v>4875.48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IFERROR(__xludf.DUMMYFUNCTION("""COMPUTED_VALUE"""),4840.49)</f>
        <v>4840.49</v>
      </c>
      <c r="D170" s="2">
        <f>IFERROR(__xludf.DUMMYFUNCTION("""COMPUTED_VALUE"""),45538.66666666667)</f>
        <v>45538.66667</v>
      </c>
      <c r="E170" s="1">
        <f>IFERROR(__xludf.DUMMYFUNCTION("""COMPUTED_VALUE"""),4858.33)</f>
        <v>4858.33</v>
      </c>
      <c r="G170" s="2">
        <f>IFERROR(__xludf.DUMMYFUNCTION("""COMPUTED_VALUE"""),45538.66666666667)</f>
        <v>45538.66667</v>
      </c>
      <c r="H170" s="1">
        <f>IFERROR(__xludf.DUMMYFUNCTION("""COMPUTED_VALUE"""),4761.32)</f>
        <v>4761.32</v>
      </c>
      <c r="J170" s="2">
        <f>IFERROR(__xludf.DUMMYFUNCTION("""COMPUTED_VALUE"""),45538.66666666667)</f>
        <v>45538.66667</v>
      </c>
      <c r="K170" s="1">
        <f>IFERROR(__xludf.DUMMYFUNCTION("""COMPUTED_VALUE"""),4775.95)</f>
        <v>4775.95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IFERROR(__xludf.DUMMYFUNCTION("""COMPUTED_VALUE"""),4762.07)</f>
        <v>4762.07</v>
      </c>
      <c r="D171" s="2">
        <f>IFERROR(__xludf.DUMMYFUNCTION("""COMPUTED_VALUE"""),45539.66666666667)</f>
        <v>45539.66667</v>
      </c>
      <c r="E171" s="1">
        <f>IFERROR(__xludf.DUMMYFUNCTION("""COMPUTED_VALUE"""),4801.27)</f>
        <v>4801.27</v>
      </c>
      <c r="G171" s="2">
        <f>IFERROR(__xludf.DUMMYFUNCTION("""COMPUTED_VALUE"""),45539.66666666667)</f>
        <v>45539.66667</v>
      </c>
      <c r="H171" s="1">
        <f>IFERROR(__xludf.DUMMYFUNCTION("""COMPUTED_VALUE"""),4752.32)</f>
        <v>4752.32</v>
      </c>
      <c r="J171" s="2">
        <f>IFERROR(__xludf.DUMMYFUNCTION("""COMPUTED_VALUE"""),45539.66666666667)</f>
        <v>45539.66667</v>
      </c>
      <c r="K171" s="1">
        <f>IFERROR(__xludf.DUMMYFUNCTION("""COMPUTED_VALUE"""),4765.03)</f>
        <v>4765.03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IFERROR(__xludf.DUMMYFUNCTION("""COMPUTED_VALUE"""),4779.01)</f>
        <v>4779.01</v>
      </c>
      <c r="D172" s="2">
        <f>IFERROR(__xludf.DUMMYFUNCTION("""COMPUTED_VALUE"""),45540.66666666667)</f>
        <v>45540.66667</v>
      </c>
      <c r="E172" s="1">
        <f>IFERROR(__xludf.DUMMYFUNCTION("""COMPUTED_VALUE"""),4781.51)</f>
        <v>4781.51</v>
      </c>
      <c r="G172" s="2">
        <f>IFERROR(__xludf.DUMMYFUNCTION("""COMPUTED_VALUE"""),45540.66666666667)</f>
        <v>45540.66667</v>
      </c>
      <c r="H172" s="1">
        <f>IFERROR(__xludf.DUMMYFUNCTION("""COMPUTED_VALUE"""),4721.84)</f>
        <v>4721.84</v>
      </c>
      <c r="J172" s="2">
        <f>IFERROR(__xludf.DUMMYFUNCTION("""COMPUTED_VALUE"""),45540.66666666667)</f>
        <v>45540.66667</v>
      </c>
      <c r="K172" s="1">
        <f>IFERROR(__xludf.DUMMYFUNCTION("""COMPUTED_VALUE"""),4733.32)</f>
        <v>4733.32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IFERROR(__xludf.DUMMYFUNCTION("""COMPUTED_VALUE"""),4735.61)</f>
        <v>4735.61</v>
      </c>
      <c r="D173" s="2">
        <f>IFERROR(__xludf.DUMMYFUNCTION("""COMPUTED_VALUE"""),45541.66666666667)</f>
        <v>45541.66667</v>
      </c>
      <c r="E173" s="1">
        <f>IFERROR(__xludf.DUMMYFUNCTION("""COMPUTED_VALUE"""),4762.07)</f>
        <v>4762.07</v>
      </c>
      <c r="G173" s="2">
        <f>IFERROR(__xludf.DUMMYFUNCTION("""COMPUTED_VALUE"""),45541.66666666667)</f>
        <v>45541.66667</v>
      </c>
      <c r="H173" s="1">
        <f>IFERROR(__xludf.DUMMYFUNCTION("""COMPUTED_VALUE"""),4659.48)</f>
        <v>4659.48</v>
      </c>
      <c r="J173" s="2">
        <f>IFERROR(__xludf.DUMMYFUNCTION("""COMPUTED_VALUE"""),45541.66666666667)</f>
        <v>45541.66667</v>
      </c>
      <c r="K173" s="1">
        <f>IFERROR(__xludf.DUMMYFUNCTION("""COMPUTED_VALUE"""),4666.16)</f>
        <v>4666.16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IFERROR(__xludf.DUMMYFUNCTION("""COMPUTED_VALUE"""),4680.8)</f>
        <v>4680.8</v>
      </c>
      <c r="D174" s="2">
        <f>IFERROR(__xludf.DUMMYFUNCTION("""COMPUTED_VALUE"""),45544.66666666667)</f>
        <v>45544.66667</v>
      </c>
      <c r="E174" s="1">
        <f>IFERROR(__xludf.DUMMYFUNCTION("""COMPUTED_VALUE"""),4715.68)</f>
        <v>4715.68</v>
      </c>
      <c r="G174" s="2">
        <f>IFERROR(__xludf.DUMMYFUNCTION("""COMPUTED_VALUE"""),45544.66666666667)</f>
        <v>45544.66667</v>
      </c>
      <c r="H174" s="1">
        <f>IFERROR(__xludf.DUMMYFUNCTION("""COMPUTED_VALUE"""),4668.61)</f>
        <v>4668.61</v>
      </c>
      <c r="J174" s="2">
        <f>IFERROR(__xludf.DUMMYFUNCTION("""COMPUTED_VALUE"""),45544.66666666667)</f>
        <v>45544.66667</v>
      </c>
      <c r="K174" s="1">
        <f>IFERROR(__xludf.DUMMYFUNCTION("""COMPUTED_VALUE"""),4687.08)</f>
        <v>4687.08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IFERROR(__xludf.DUMMYFUNCTION("""COMPUTED_VALUE"""),4691.93)</f>
        <v>4691.93</v>
      </c>
      <c r="D175" s="2">
        <f>IFERROR(__xludf.DUMMYFUNCTION("""COMPUTED_VALUE"""),45545.66666666667)</f>
        <v>45545.66667</v>
      </c>
      <c r="E175" s="1">
        <f>IFERROR(__xludf.DUMMYFUNCTION("""COMPUTED_VALUE"""),4692.2)</f>
        <v>4692.2</v>
      </c>
      <c r="G175" s="2">
        <f>IFERROR(__xludf.DUMMYFUNCTION("""COMPUTED_VALUE"""),45545.66666666667)</f>
        <v>45545.66667</v>
      </c>
      <c r="H175" s="1">
        <f>IFERROR(__xludf.DUMMYFUNCTION("""COMPUTED_VALUE"""),4632.23)</f>
        <v>4632.23</v>
      </c>
      <c r="J175" s="2">
        <f>IFERROR(__xludf.DUMMYFUNCTION("""COMPUTED_VALUE"""),45545.66666666667)</f>
        <v>45545.66667</v>
      </c>
      <c r="K175" s="1">
        <f>IFERROR(__xludf.DUMMYFUNCTION("""COMPUTED_VALUE"""),4671.03)</f>
        <v>4671.03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IFERROR(__xludf.DUMMYFUNCTION("""COMPUTED_VALUE"""),4649.82)</f>
        <v>4649.82</v>
      </c>
      <c r="D176" s="2">
        <f>IFERROR(__xludf.DUMMYFUNCTION("""COMPUTED_VALUE"""),45546.66666666667)</f>
        <v>45546.66667</v>
      </c>
      <c r="E176" s="1">
        <f>IFERROR(__xludf.DUMMYFUNCTION("""COMPUTED_VALUE"""),4681.95)</f>
        <v>4681.95</v>
      </c>
      <c r="G176" s="2">
        <f>IFERROR(__xludf.DUMMYFUNCTION("""COMPUTED_VALUE"""),45546.66666666667)</f>
        <v>45546.66667</v>
      </c>
      <c r="H176" s="1">
        <f>IFERROR(__xludf.DUMMYFUNCTION("""COMPUTED_VALUE"""),4577.42)</f>
        <v>4577.42</v>
      </c>
      <c r="J176" s="2">
        <f>IFERROR(__xludf.DUMMYFUNCTION("""COMPUTED_VALUE"""),45546.66666666667)</f>
        <v>45546.66667</v>
      </c>
      <c r="K176" s="1">
        <f>IFERROR(__xludf.DUMMYFUNCTION("""COMPUTED_VALUE"""),4679.27)</f>
        <v>4679.27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IFERROR(__xludf.DUMMYFUNCTION("""COMPUTED_VALUE"""),4688.74)</f>
        <v>4688.74</v>
      </c>
      <c r="D177" s="2">
        <f>IFERROR(__xludf.DUMMYFUNCTION("""COMPUTED_VALUE"""),45547.66666666667)</f>
        <v>45547.66667</v>
      </c>
      <c r="E177" s="1">
        <f>IFERROR(__xludf.DUMMYFUNCTION("""COMPUTED_VALUE"""),4731.84)</f>
        <v>4731.84</v>
      </c>
      <c r="G177" s="2">
        <f>IFERROR(__xludf.DUMMYFUNCTION("""COMPUTED_VALUE"""),45547.66666666667)</f>
        <v>45547.66667</v>
      </c>
      <c r="H177" s="1">
        <f>IFERROR(__xludf.DUMMYFUNCTION("""COMPUTED_VALUE"""),4667.39)</f>
        <v>4667.39</v>
      </c>
      <c r="J177" s="2">
        <f>IFERROR(__xludf.DUMMYFUNCTION("""COMPUTED_VALUE"""),45547.66666666667)</f>
        <v>45547.66667</v>
      </c>
      <c r="K177" s="1">
        <f>IFERROR(__xludf.DUMMYFUNCTION("""COMPUTED_VALUE"""),4725.13)</f>
        <v>4725.13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IFERROR(__xludf.DUMMYFUNCTION("""COMPUTED_VALUE"""),4756.35)</f>
        <v>4756.35</v>
      </c>
      <c r="D178" s="2">
        <f>IFERROR(__xludf.DUMMYFUNCTION("""COMPUTED_VALUE"""),45548.66666666667)</f>
        <v>45548.66667</v>
      </c>
      <c r="E178" s="1">
        <f>IFERROR(__xludf.DUMMYFUNCTION("""COMPUTED_VALUE"""),4811.34)</f>
        <v>4811.34</v>
      </c>
      <c r="G178" s="2">
        <f>IFERROR(__xludf.DUMMYFUNCTION("""COMPUTED_VALUE"""),45548.66666666667)</f>
        <v>45548.66667</v>
      </c>
      <c r="H178" s="1">
        <f>IFERROR(__xludf.DUMMYFUNCTION("""COMPUTED_VALUE"""),4756.35)</f>
        <v>4756.35</v>
      </c>
      <c r="J178" s="2">
        <f>IFERROR(__xludf.DUMMYFUNCTION("""COMPUTED_VALUE"""),45548.66666666667)</f>
        <v>45548.66667</v>
      </c>
      <c r="K178" s="1">
        <f>IFERROR(__xludf.DUMMYFUNCTION("""COMPUTED_VALUE"""),4809.06)</f>
        <v>4809.06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IFERROR(__xludf.DUMMYFUNCTION("""COMPUTED_VALUE"""),4824.09)</f>
        <v>4824.09</v>
      </c>
      <c r="D179" s="2">
        <f>IFERROR(__xludf.DUMMYFUNCTION("""COMPUTED_VALUE"""),45551.66666666667)</f>
        <v>45551.66667</v>
      </c>
      <c r="E179" s="1">
        <f>IFERROR(__xludf.DUMMYFUNCTION("""COMPUTED_VALUE"""),4856.42)</f>
        <v>4856.42</v>
      </c>
      <c r="G179" s="2">
        <f>IFERROR(__xludf.DUMMYFUNCTION("""COMPUTED_VALUE"""),45551.66666666667)</f>
        <v>45551.66667</v>
      </c>
      <c r="H179" s="1">
        <f>IFERROR(__xludf.DUMMYFUNCTION("""COMPUTED_VALUE"""),4810.03)</f>
        <v>4810.03</v>
      </c>
      <c r="J179" s="2">
        <f>IFERROR(__xludf.DUMMYFUNCTION("""COMPUTED_VALUE"""),45551.66666666667)</f>
        <v>45551.66667</v>
      </c>
      <c r="K179" s="1">
        <f>IFERROR(__xludf.DUMMYFUNCTION("""COMPUTED_VALUE"""),4852.22)</f>
        <v>4852.22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IFERROR(__xludf.DUMMYFUNCTION("""COMPUTED_VALUE"""),4872.87)</f>
        <v>4872.87</v>
      </c>
      <c r="D180" s="2">
        <f>IFERROR(__xludf.DUMMYFUNCTION("""COMPUTED_VALUE"""),45552.66666666667)</f>
        <v>45552.66667</v>
      </c>
      <c r="E180" s="1">
        <f>IFERROR(__xludf.DUMMYFUNCTION("""COMPUTED_VALUE"""),4902.78)</f>
        <v>4902.78</v>
      </c>
      <c r="G180" s="2">
        <f>IFERROR(__xludf.DUMMYFUNCTION("""COMPUTED_VALUE"""),45552.66666666667)</f>
        <v>45552.66667</v>
      </c>
      <c r="H180" s="1">
        <f>IFERROR(__xludf.DUMMYFUNCTION("""COMPUTED_VALUE"""),4858.88)</f>
        <v>4858.88</v>
      </c>
      <c r="J180" s="2">
        <f>IFERROR(__xludf.DUMMYFUNCTION("""COMPUTED_VALUE"""),45552.66666666667)</f>
        <v>45552.66667</v>
      </c>
      <c r="K180" s="1">
        <f>IFERROR(__xludf.DUMMYFUNCTION("""COMPUTED_VALUE"""),4870.03)</f>
        <v>4870.03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IFERROR(__xludf.DUMMYFUNCTION("""COMPUTED_VALUE"""),4880.1)</f>
        <v>4880.1</v>
      </c>
      <c r="D181" s="2">
        <f>IFERROR(__xludf.DUMMYFUNCTION("""COMPUTED_VALUE"""),45553.66666666667)</f>
        <v>45553.66667</v>
      </c>
      <c r="E181" s="1">
        <f>IFERROR(__xludf.DUMMYFUNCTION("""COMPUTED_VALUE"""),4951.98)</f>
        <v>4951.98</v>
      </c>
      <c r="G181" s="2">
        <f>IFERROR(__xludf.DUMMYFUNCTION("""COMPUTED_VALUE"""),45553.66666666667)</f>
        <v>45553.66667</v>
      </c>
      <c r="H181" s="1">
        <f>IFERROR(__xludf.DUMMYFUNCTION("""COMPUTED_VALUE"""),4861.95)</f>
        <v>4861.95</v>
      </c>
      <c r="J181" s="2">
        <f>IFERROR(__xludf.DUMMYFUNCTION("""COMPUTED_VALUE"""),45553.66666666667)</f>
        <v>45553.66667</v>
      </c>
      <c r="K181" s="1">
        <f>IFERROR(__xludf.DUMMYFUNCTION("""COMPUTED_VALUE"""),4877.02)</f>
        <v>4877.02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IFERROR(__xludf.DUMMYFUNCTION("""COMPUTED_VALUE"""),4955.93)</f>
        <v>4955.93</v>
      </c>
      <c r="D182" s="2">
        <f>IFERROR(__xludf.DUMMYFUNCTION("""COMPUTED_VALUE"""),45554.66666666667)</f>
        <v>45554.66667</v>
      </c>
      <c r="E182" s="1">
        <f>IFERROR(__xludf.DUMMYFUNCTION("""COMPUTED_VALUE"""),4960.82)</f>
        <v>4960.82</v>
      </c>
      <c r="G182" s="2">
        <f>IFERROR(__xludf.DUMMYFUNCTION("""COMPUTED_VALUE"""),45554.66666666667)</f>
        <v>45554.66667</v>
      </c>
      <c r="H182" s="1">
        <f>IFERROR(__xludf.DUMMYFUNCTION("""COMPUTED_VALUE"""),4909.02)</f>
        <v>4909.02</v>
      </c>
      <c r="J182" s="2">
        <f>IFERROR(__xludf.DUMMYFUNCTION("""COMPUTED_VALUE"""),45554.66666666667)</f>
        <v>45554.66667</v>
      </c>
      <c r="K182" s="1">
        <f>IFERROR(__xludf.DUMMYFUNCTION("""COMPUTED_VALUE"""),4941.78)</f>
        <v>4941.78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IFERROR(__xludf.DUMMYFUNCTION("""COMPUTED_VALUE"""),4928.59)</f>
        <v>4928.59</v>
      </c>
      <c r="D183" s="2">
        <f>IFERROR(__xludf.DUMMYFUNCTION("""COMPUTED_VALUE"""),45555.66666666667)</f>
        <v>45555.66667</v>
      </c>
      <c r="E183" s="1">
        <f>IFERROR(__xludf.DUMMYFUNCTION("""COMPUTED_VALUE"""),4931.44)</f>
        <v>4931.44</v>
      </c>
      <c r="G183" s="2">
        <f>IFERROR(__xludf.DUMMYFUNCTION("""COMPUTED_VALUE"""),45555.66666666667)</f>
        <v>45555.66667</v>
      </c>
      <c r="H183" s="1">
        <f>IFERROR(__xludf.DUMMYFUNCTION("""COMPUTED_VALUE"""),4895.19)</f>
        <v>4895.19</v>
      </c>
      <c r="J183" s="2">
        <f>IFERROR(__xludf.DUMMYFUNCTION("""COMPUTED_VALUE"""),45555.66666666667)</f>
        <v>45555.66667</v>
      </c>
      <c r="K183" s="1">
        <f>IFERROR(__xludf.DUMMYFUNCTION("""COMPUTED_VALUE"""),4923.21)</f>
        <v>4923.21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IFERROR(__xludf.DUMMYFUNCTION("""COMPUTED_VALUE"""),4942.88)</f>
        <v>4942.88</v>
      </c>
      <c r="D184" s="2">
        <f>IFERROR(__xludf.DUMMYFUNCTION("""COMPUTED_VALUE"""),45558.66666666667)</f>
        <v>45558.66667</v>
      </c>
      <c r="E184" s="1">
        <f>IFERROR(__xludf.DUMMYFUNCTION("""COMPUTED_VALUE"""),4954.29)</f>
        <v>4954.29</v>
      </c>
      <c r="G184" s="2">
        <f>IFERROR(__xludf.DUMMYFUNCTION("""COMPUTED_VALUE"""),45558.66666666667)</f>
        <v>45558.66667</v>
      </c>
      <c r="H184" s="1">
        <f>IFERROR(__xludf.DUMMYFUNCTION("""COMPUTED_VALUE"""),4924.77)</f>
        <v>4924.77</v>
      </c>
      <c r="J184" s="2">
        <f>IFERROR(__xludf.DUMMYFUNCTION("""COMPUTED_VALUE"""),45558.66666666667)</f>
        <v>45558.66667</v>
      </c>
      <c r="K184" s="1">
        <f>IFERROR(__xludf.DUMMYFUNCTION("""COMPUTED_VALUE"""),4946.97)</f>
        <v>4946.97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IFERROR(__xludf.DUMMYFUNCTION("""COMPUTED_VALUE"""),4961.72)</f>
        <v>4961.72</v>
      </c>
      <c r="D185" s="2">
        <f>IFERROR(__xludf.DUMMYFUNCTION("""COMPUTED_VALUE"""),45559.66666666667)</f>
        <v>45559.66667</v>
      </c>
      <c r="E185" s="1">
        <f>IFERROR(__xludf.DUMMYFUNCTION("""COMPUTED_VALUE"""),4972.92)</f>
        <v>4972.92</v>
      </c>
      <c r="G185" s="2">
        <f>IFERROR(__xludf.DUMMYFUNCTION("""COMPUTED_VALUE"""),45559.66666666667)</f>
        <v>45559.66667</v>
      </c>
      <c r="H185" s="1">
        <f>IFERROR(__xludf.DUMMYFUNCTION("""COMPUTED_VALUE"""),4946.97)</f>
        <v>4946.97</v>
      </c>
      <c r="J185" s="2">
        <f>IFERROR(__xludf.DUMMYFUNCTION("""COMPUTED_VALUE"""),45559.66666666667)</f>
        <v>45559.66667</v>
      </c>
      <c r="K185" s="1">
        <f>IFERROR(__xludf.DUMMYFUNCTION("""COMPUTED_VALUE"""),4950.9)</f>
        <v>4950.9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IFERROR(__xludf.DUMMYFUNCTION("""COMPUTED_VALUE"""),4955.71)</f>
        <v>4955.71</v>
      </c>
      <c r="D186" s="2">
        <f>IFERROR(__xludf.DUMMYFUNCTION("""COMPUTED_VALUE"""),45560.66666666667)</f>
        <v>45560.66667</v>
      </c>
      <c r="E186" s="1">
        <f>IFERROR(__xludf.DUMMYFUNCTION("""COMPUTED_VALUE"""),4956.11)</f>
        <v>4956.11</v>
      </c>
      <c r="G186" s="2">
        <f>IFERROR(__xludf.DUMMYFUNCTION("""COMPUTED_VALUE"""),45560.66666666667)</f>
        <v>45560.66667</v>
      </c>
      <c r="H186" s="1">
        <f>IFERROR(__xludf.DUMMYFUNCTION("""COMPUTED_VALUE"""),4901.82)</f>
        <v>4901.82</v>
      </c>
      <c r="J186" s="2">
        <f>IFERROR(__xludf.DUMMYFUNCTION("""COMPUTED_VALUE"""),45560.66666666667)</f>
        <v>45560.66667</v>
      </c>
      <c r="K186" s="1">
        <f>IFERROR(__xludf.DUMMYFUNCTION("""COMPUTED_VALUE"""),4909.6)</f>
        <v>4909.6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IFERROR(__xludf.DUMMYFUNCTION("""COMPUTED_VALUE"""),4945.46)</f>
        <v>4945.46</v>
      </c>
      <c r="D187" s="2">
        <f>IFERROR(__xludf.DUMMYFUNCTION("""COMPUTED_VALUE"""),45561.66666666667)</f>
        <v>45561.66667</v>
      </c>
      <c r="E187" s="1">
        <f>IFERROR(__xludf.DUMMYFUNCTION("""COMPUTED_VALUE"""),4977.28)</f>
        <v>4977.28</v>
      </c>
      <c r="G187" s="2">
        <f>IFERROR(__xludf.DUMMYFUNCTION("""COMPUTED_VALUE"""),45561.66666666667)</f>
        <v>45561.66667</v>
      </c>
      <c r="H187" s="1">
        <f>IFERROR(__xludf.DUMMYFUNCTION("""COMPUTED_VALUE"""),4936.36)</f>
        <v>4936.36</v>
      </c>
      <c r="J187" s="2">
        <f>IFERROR(__xludf.DUMMYFUNCTION("""COMPUTED_VALUE"""),45561.66666666667)</f>
        <v>45561.66667</v>
      </c>
      <c r="K187" s="1">
        <f>IFERROR(__xludf.DUMMYFUNCTION("""COMPUTED_VALUE"""),4949.22)</f>
        <v>4949.22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IFERROR(__xludf.DUMMYFUNCTION("""COMPUTED_VALUE"""),4982.21)</f>
        <v>4982.21</v>
      </c>
      <c r="D188" s="2">
        <f>IFERROR(__xludf.DUMMYFUNCTION("""COMPUTED_VALUE"""),45562.66666666667)</f>
        <v>45562.66667</v>
      </c>
      <c r="E188" s="1">
        <f>IFERROR(__xludf.DUMMYFUNCTION("""COMPUTED_VALUE"""),5009.02)</f>
        <v>5009.02</v>
      </c>
      <c r="G188" s="2">
        <f>IFERROR(__xludf.DUMMYFUNCTION("""COMPUTED_VALUE"""),45562.66666666667)</f>
        <v>45562.66667</v>
      </c>
      <c r="H188" s="1">
        <f>IFERROR(__xludf.DUMMYFUNCTION("""COMPUTED_VALUE"""),4961.66)</f>
        <v>4961.66</v>
      </c>
      <c r="J188" s="2">
        <f>IFERROR(__xludf.DUMMYFUNCTION("""COMPUTED_VALUE"""),45562.66666666667)</f>
        <v>45562.66667</v>
      </c>
      <c r="K188" s="1">
        <f>IFERROR(__xludf.DUMMYFUNCTION("""COMPUTED_VALUE"""),4975.5)</f>
        <v>4975.5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IFERROR(__xludf.DUMMYFUNCTION("""COMPUTED_VALUE"""),4961.03)</f>
        <v>4961.03</v>
      </c>
      <c r="D189" s="2">
        <f>IFERROR(__xludf.DUMMYFUNCTION("""COMPUTED_VALUE"""),45565.66666666667)</f>
        <v>45565.66667</v>
      </c>
      <c r="E189" s="1">
        <f>IFERROR(__xludf.DUMMYFUNCTION("""COMPUTED_VALUE"""),4984.88)</f>
        <v>4984.88</v>
      </c>
      <c r="G189" s="2">
        <f>IFERROR(__xludf.DUMMYFUNCTION("""COMPUTED_VALUE"""),45565.66666666667)</f>
        <v>45565.66667</v>
      </c>
      <c r="H189" s="1">
        <f>IFERROR(__xludf.DUMMYFUNCTION("""COMPUTED_VALUE"""),4937.37)</f>
        <v>4937.37</v>
      </c>
      <c r="J189" s="2">
        <f>IFERROR(__xludf.DUMMYFUNCTION("""COMPUTED_VALUE"""),45565.66666666667)</f>
        <v>45565.66667</v>
      </c>
      <c r="K189" s="1">
        <f>IFERROR(__xludf.DUMMYFUNCTION("""COMPUTED_VALUE"""),4980.16)</f>
        <v>4980.16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IFERROR(__xludf.DUMMYFUNCTION("""COMPUTED_VALUE"""),4975.65)</f>
        <v>4975.65</v>
      </c>
      <c r="D190" s="2">
        <f>IFERROR(__xludf.DUMMYFUNCTION("""COMPUTED_VALUE"""),45566.66666666667)</f>
        <v>45566.66667</v>
      </c>
      <c r="E190" s="1">
        <f>IFERROR(__xludf.DUMMYFUNCTION("""COMPUTED_VALUE"""),4976.07)</f>
        <v>4976.07</v>
      </c>
      <c r="G190" s="2">
        <f>IFERROR(__xludf.DUMMYFUNCTION("""COMPUTED_VALUE"""),45566.66666666667)</f>
        <v>45566.66667</v>
      </c>
      <c r="H190" s="1">
        <f>IFERROR(__xludf.DUMMYFUNCTION("""COMPUTED_VALUE"""),4913.23)</f>
        <v>4913.23</v>
      </c>
      <c r="J190" s="2">
        <f>IFERROR(__xludf.DUMMYFUNCTION("""COMPUTED_VALUE"""),45566.66666666667)</f>
        <v>45566.66667</v>
      </c>
      <c r="K190" s="1">
        <f>IFERROR(__xludf.DUMMYFUNCTION("""COMPUTED_VALUE"""),4944.38)</f>
        <v>4944.38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IFERROR(__xludf.DUMMYFUNCTION("""COMPUTED_VALUE"""),4928.91)</f>
        <v>4928.91</v>
      </c>
      <c r="D191" s="2">
        <f>IFERROR(__xludf.DUMMYFUNCTION("""COMPUTED_VALUE"""),45567.66666666667)</f>
        <v>45567.66667</v>
      </c>
      <c r="E191" s="1">
        <f>IFERROR(__xludf.DUMMYFUNCTION("""COMPUTED_VALUE"""),4963.7)</f>
        <v>4963.7</v>
      </c>
      <c r="G191" s="2">
        <f>IFERROR(__xludf.DUMMYFUNCTION("""COMPUTED_VALUE"""),45567.66666666667)</f>
        <v>45567.66667</v>
      </c>
      <c r="H191" s="1">
        <f>IFERROR(__xludf.DUMMYFUNCTION("""COMPUTED_VALUE"""),4921.47)</f>
        <v>4921.47</v>
      </c>
      <c r="J191" s="2">
        <f>IFERROR(__xludf.DUMMYFUNCTION("""COMPUTED_VALUE"""),45567.66666666667)</f>
        <v>45567.66667</v>
      </c>
      <c r="K191" s="1">
        <f>IFERROR(__xludf.DUMMYFUNCTION("""COMPUTED_VALUE"""),4937.28)</f>
        <v>4937.28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IFERROR(__xludf.DUMMYFUNCTION("""COMPUTED_VALUE"""),4917.19)</f>
        <v>4917.19</v>
      </c>
      <c r="D192" s="2">
        <f>IFERROR(__xludf.DUMMYFUNCTION("""COMPUTED_VALUE"""),45568.66666666667)</f>
        <v>45568.66667</v>
      </c>
      <c r="E192" s="1">
        <f>IFERROR(__xludf.DUMMYFUNCTION("""COMPUTED_VALUE"""),4930.03)</f>
        <v>4930.03</v>
      </c>
      <c r="G192" s="2">
        <f>IFERROR(__xludf.DUMMYFUNCTION("""COMPUTED_VALUE"""),45568.66666666667)</f>
        <v>45568.66667</v>
      </c>
      <c r="H192" s="1">
        <f>IFERROR(__xludf.DUMMYFUNCTION("""COMPUTED_VALUE"""),4887.11)</f>
        <v>4887.11</v>
      </c>
      <c r="J192" s="2">
        <f>IFERROR(__xludf.DUMMYFUNCTION("""COMPUTED_VALUE"""),45568.66666666667)</f>
        <v>45568.66667</v>
      </c>
      <c r="K192" s="1">
        <f>IFERROR(__xludf.DUMMYFUNCTION("""COMPUTED_VALUE"""),4924.46)</f>
        <v>4924.46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IFERROR(__xludf.DUMMYFUNCTION("""COMPUTED_VALUE"""),4968.79)</f>
        <v>4968.79</v>
      </c>
      <c r="D193" s="2">
        <f>IFERROR(__xludf.DUMMYFUNCTION("""COMPUTED_VALUE"""),45569.66666666667)</f>
        <v>45569.66667</v>
      </c>
      <c r="E193" s="1">
        <f>IFERROR(__xludf.DUMMYFUNCTION("""COMPUTED_VALUE"""),4980.19)</f>
        <v>4980.19</v>
      </c>
      <c r="G193" s="2">
        <f>IFERROR(__xludf.DUMMYFUNCTION("""COMPUTED_VALUE"""),45569.66666666667)</f>
        <v>45569.66667</v>
      </c>
      <c r="H193" s="1">
        <f>IFERROR(__xludf.DUMMYFUNCTION("""COMPUTED_VALUE"""),4934.13)</f>
        <v>4934.13</v>
      </c>
      <c r="J193" s="2">
        <f>IFERROR(__xludf.DUMMYFUNCTION("""COMPUTED_VALUE"""),45569.66666666667)</f>
        <v>45569.66667</v>
      </c>
      <c r="K193" s="1">
        <f>IFERROR(__xludf.DUMMYFUNCTION("""COMPUTED_VALUE"""),4972.7)</f>
        <v>4972.7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IFERROR(__xludf.DUMMYFUNCTION("""COMPUTED_VALUE"""),4954.99)</f>
        <v>4954.99</v>
      </c>
      <c r="D194" s="2">
        <f>IFERROR(__xludf.DUMMYFUNCTION("""COMPUTED_VALUE"""),45572.66666666667)</f>
        <v>45572.66667</v>
      </c>
      <c r="E194" s="1">
        <f>IFERROR(__xludf.DUMMYFUNCTION("""COMPUTED_VALUE"""),4959.39)</f>
        <v>4959.39</v>
      </c>
      <c r="G194" s="2">
        <f>IFERROR(__xludf.DUMMYFUNCTION("""COMPUTED_VALUE"""),45572.66666666667)</f>
        <v>45572.66667</v>
      </c>
      <c r="H194" s="1">
        <f>IFERROR(__xludf.DUMMYFUNCTION("""COMPUTED_VALUE"""),4906.67)</f>
        <v>4906.67</v>
      </c>
      <c r="J194" s="2">
        <f>IFERROR(__xludf.DUMMYFUNCTION("""COMPUTED_VALUE"""),45572.66666666667)</f>
        <v>45572.66667</v>
      </c>
      <c r="K194" s="1">
        <f>IFERROR(__xludf.DUMMYFUNCTION("""COMPUTED_VALUE"""),4934.26)</f>
        <v>4934.26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IFERROR(__xludf.DUMMYFUNCTION("""COMPUTED_VALUE"""),4928.27)</f>
        <v>4928.27</v>
      </c>
      <c r="D195" s="2">
        <f>IFERROR(__xludf.DUMMYFUNCTION("""COMPUTED_VALUE"""),45573.66666666667)</f>
        <v>45573.66667</v>
      </c>
      <c r="E195" s="1">
        <f>IFERROR(__xludf.DUMMYFUNCTION("""COMPUTED_VALUE"""),4938.55)</f>
        <v>4938.55</v>
      </c>
      <c r="G195" s="2">
        <f>IFERROR(__xludf.DUMMYFUNCTION("""COMPUTED_VALUE"""),45573.66666666667)</f>
        <v>45573.66667</v>
      </c>
      <c r="H195" s="1">
        <f>IFERROR(__xludf.DUMMYFUNCTION("""COMPUTED_VALUE"""),4901.23)</f>
        <v>4901.23</v>
      </c>
      <c r="J195" s="2">
        <f>IFERROR(__xludf.DUMMYFUNCTION("""COMPUTED_VALUE"""),45573.66666666667)</f>
        <v>45573.66667</v>
      </c>
      <c r="K195" s="1">
        <f>IFERROR(__xludf.DUMMYFUNCTION("""COMPUTED_VALUE"""),4919.77)</f>
        <v>4919.77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IFERROR(__xludf.DUMMYFUNCTION("""COMPUTED_VALUE"""),4916.54)</f>
        <v>4916.54</v>
      </c>
      <c r="D196" s="2">
        <f>IFERROR(__xludf.DUMMYFUNCTION("""COMPUTED_VALUE"""),45574.66666666667)</f>
        <v>45574.66667</v>
      </c>
      <c r="E196" s="1">
        <f>IFERROR(__xludf.DUMMYFUNCTION("""COMPUTED_VALUE"""),4960.0)</f>
        <v>4960</v>
      </c>
      <c r="G196" s="2">
        <f>IFERROR(__xludf.DUMMYFUNCTION("""COMPUTED_VALUE"""),45574.66666666667)</f>
        <v>45574.66667</v>
      </c>
      <c r="H196" s="1">
        <f>IFERROR(__xludf.DUMMYFUNCTION("""COMPUTED_VALUE"""),4912.19)</f>
        <v>4912.19</v>
      </c>
      <c r="J196" s="2">
        <f>IFERROR(__xludf.DUMMYFUNCTION("""COMPUTED_VALUE"""),45574.66666666667)</f>
        <v>45574.66667</v>
      </c>
      <c r="K196" s="1">
        <f>IFERROR(__xludf.DUMMYFUNCTION("""COMPUTED_VALUE"""),4945.42)</f>
        <v>4945.42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IFERROR(__xludf.DUMMYFUNCTION("""COMPUTED_VALUE"""),4928.16)</f>
        <v>4928.16</v>
      </c>
      <c r="D197" s="2">
        <f>IFERROR(__xludf.DUMMYFUNCTION("""COMPUTED_VALUE"""),45575.66666666667)</f>
        <v>45575.66667</v>
      </c>
      <c r="E197" s="1">
        <f>IFERROR(__xludf.DUMMYFUNCTION("""COMPUTED_VALUE"""),4946.23)</f>
        <v>4946.23</v>
      </c>
      <c r="G197" s="2">
        <f>IFERROR(__xludf.DUMMYFUNCTION("""COMPUTED_VALUE"""),45575.66666666667)</f>
        <v>45575.66667</v>
      </c>
      <c r="H197" s="1">
        <f>IFERROR(__xludf.DUMMYFUNCTION("""COMPUTED_VALUE"""),4914.68)</f>
        <v>4914.68</v>
      </c>
      <c r="J197" s="2">
        <f>IFERROR(__xludf.DUMMYFUNCTION("""COMPUTED_VALUE"""),45575.66666666667)</f>
        <v>45575.66667</v>
      </c>
      <c r="K197" s="1">
        <f>IFERROR(__xludf.DUMMYFUNCTION("""COMPUTED_VALUE"""),4929.24)</f>
        <v>4929.24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IFERROR(__xludf.DUMMYFUNCTION("""COMPUTED_VALUE"""),4933.62)</f>
        <v>4933.62</v>
      </c>
      <c r="D198" s="2">
        <f>IFERROR(__xludf.DUMMYFUNCTION("""COMPUTED_VALUE"""),45576.66666666667)</f>
        <v>45576.66667</v>
      </c>
      <c r="E198" s="1">
        <f>IFERROR(__xludf.DUMMYFUNCTION("""COMPUTED_VALUE"""),4999.6)</f>
        <v>4999.6</v>
      </c>
      <c r="G198" s="2">
        <f>IFERROR(__xludf.DUMMYFUNCTION("""COMPUTED_VALUE"""),45576.66666666667)</f>
        <v>45576.66667</v>
      </c>
      <c r="H198" s="1">
        <f>IFERROR(__xludf.DUMMYFUNCTION("""COMPUTED_VALUE"""),4933.62)</f>
        <v>4933.62</v>
      </c>
      <c r="J198" s="2">
        <f>IFERROR(__xludf.DUMMYFUNCTION("""COMPUTED_VALUE"""),45576.66666666667)</f>
        <v>45576.66667</v>
      </c>
      <c r="K198" s="1">
        <f>IFERROR(__xludf.DUMMYFUNCTION("""COMPUTED_VALUE"""),4994.28)</f>
        <v>4994.28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IFERROR(__xludf.DUMMYFUNCTION("""COMPUTED_VALUE"""),4993.61)</f>
        <v>4993.61</v>
      </c>
      <c r="D199" s="2">
        <f>IFERROR(__xludf.DUMMYFUNCTION("""COMPUTED_VALUE"""),45579.66666666667)</f>
        <v>45579.66667</v>
      </c>
      <c r="E199" s="1">
        <f>IFERROR(__xludf.DUMMYFUNCTION("""COMPUTED_VALUE"""),5031.97)</f>
        <v>5031.97</v>
      </c>
      <c r="G199" s="2">
        <f>IFERROR(__xludf.DUMMYFUNCTION("""COMPUTED_VALUE"""),45579.66666666667)</f>
        <v>45579.66667</v>
      </c>
      <c r="H199" s="1">
        <f>IFERROR(__xludf.DUMMYFUNCTION("""COMPUTED_VALUE"""),4981.04)</f>
        <v>4981.04</v>
      </c>
      <c r="J199" s="2">
        <f>IFERROR(__xludf.DUMMYFUNCTION("""COMPUTED_VALUE"""),45579.66666666667)</f>
        <v>45579.66667</v>
      </c>
      <c r="K199" s="1">
        <f>IFERROR(__xludf.DUMMYFUNCTION("""COMPUTED_VALUE"""),5028.05)</f>
        <v>5028.05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IFERROR(__xludf.DUMMYFUNCTION("""COMPUTED_VALUE"""),5030.86)</f>
        <v>5030.86</v>
      </c>
      <c r="D200" s="2">
        <f>IFERROR(__xludf.DUMMYFUNCTION("""COMPUTED_VALUE"""),45580.66666666667)</f>
        <v>45580.66667</v>
      </c>
      <c r="E200" s="1">
        <f>IFERROR(__xludf.DUMMYFUNCTION("""COMPUTED_VALUE"""),5081.17)</f>
        <v>5081.17</v>
      </c>
      <c r="G200" s="2">
        <f>IFERROR(__xludf.DUMMYFUNCTION("""COMPUTED_VALUE"""),45580.66666666667)</f>
        <v>45580.66667</v>
      </c>
      <c r="H200" s="1">
        <f>IFERROR(__xludf.DUMMYFUNCTION("""COMPUTED_VALUE"""),5026.09)</f>
        <v>5026.09</v>
      </c>
      <c r="J200" s="2">
        <f>IFERROR(__xludf.DUMMYFUNCTION("""COMPUTED_VALUE"""),45580.66666666667)</f>
        <v>45580.66667</v>
      </c>
      <c r="K200" s="1">
        <f>IFERROR(__xludf.DUMMYFUNCTION("""COMPUTED_VALUE"""),5027.5)</f>
        <v>5027.5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IFERROR(__xludf.DUMMYFUNCTION("""COMPUTED_VALUE"""),5052.77)</f>
        <v>5052.77</v>
      </c>
      <c r="D201" s="2">
        <f>IFERROR(__xludf.DUMMYFUNCTION("""COMPUTED_VALUE"""),45581.66666666667)</f>
        <v>45581.66667</v>
      </c>
      <c r="E201" s="1">
        <f>IFERROR(__xludf.DUMMYFUNCTION("""COMPUTED_VALUE"""),5090.48)</f>
        <v>5090.48</v>
      </c>
      <c r="G201" s="2">
        <f>IFERROR(__xludf.DUMMYFUNCTION("""COMPUTED_VALUE"""),45581.66666666667)</f>
        <v>45581.66667</v>
      </c>
      <c r="H201" s="1">
        <f>IFERROR(__xludf.DUMMYFUNCTION("""COMPUTED_VALUE"""),5051.46)</f>
        <v>5051.46</v>
      </c>
      <c r="J201" s="2">
        <f>IFERROR(__xludf.DUMMYFUNCTION("""COMPUTED_VALUE"""),45581.66666666667)</f>
        <v>45581.66667</v>
      </c>
      <c r="K201" s="1">
        <f>IFERROR(__xludf.DUMMYFUNCTION("""COMPUTED_VALUE"""),5081.81)</f>
        <v>5081.81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IFERROR(__xludf.DUMMYFUNCTION("""COMPUTED_VALUE"""),5093.08)</f>
        <v>5093.08</v>
      </c>
      <c r="D202" s="2">
        <f>IFERROR(__xludf.DUMMYFUNCTION("""COMPUTED_VALUE"""),45582.66666666667)</f>
        <v>45582.66667</v>
      </c>
      <c r="E202" s="1">
        <f>IFERROR(__xludf.DUMMYFUNCTION("""COMPUTED_VALUE"""),5093.08)</f>
        <v>5093.08</v>
      </c>
      <c r="G202" s="2">
        <f>IFERROR(__xludf.DUMMYFUNCTION("""COMPUTED_VALUE"""),45582.66666666667)</f>
        <v>45582.66667</v>
      </c>
      <c r="H202" s="1">
        <f>IFERROR(__xludf.DUMMYFUNCTION("""COMPUTED_VALUE"""),5067.61)</f>
        <v>5067.61</v>
      </c>
      <c r="J202" s="2">
        <f>IFERROR(__xludf.DUMMYFUNCTION("""COMPUTED_VALUE"""),45582.66666666667)</f>
        <v>45582.66667</v>
      </c>
      <c r="K202" s="1">
        <f>IFERROR(__xludf.DUMMYFUNCTION("""COMPUTED_VALUE"""),5076.0)</f>
        <v>5076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IFERROR(__xludf.DUMMYFUNCTION("""COMPUTED_VALUE"""),5087.26)</f>
        <v>5087.26</v>
      </c>
      <c r="D203" s="2">
        <f>IFERROR(__xludf.DUMMYFUNCTION("""COMPUTED_VALUE"""),45583.66666666667)</f>
        <v>45583.66667</v>
      </c>
      <c r="E203" s="1">
        <f>IFERROR(__xludf.DUMMYFUNCTION("""COMPUTED_VALUE"""),5097.92)</f>
        <v>5097.92</v>
      </c>
      <c r="G203" s="2">
        <f>IFERROR(__xludf.DUMMYFUNCTION("""COMPUTED_VALUE"""),45583.66666666667)</f>
        <v>45583.66667</v>
      </c>
      <c r="H203" s="1">
        <f>IFERROR(__xludf.DUMMYFUNCTION("""COMPUTED_VALUE"""),5065.68)</f>
        <v>5065.68</v>
      </c>
      <c r="J203" s="2">
        <f>IFERROR(__xludf.DUMMYFUNCTION("""COMPUTED_VALUE"""),45583.66666666667)</f>
        <v>45583.66667</v>
      </c>
      <c r="K203" s="1">
        <f>IFERROR(__xludf.DUMMYFUNCTION("""COMPUTED_VALUE"""),5091.56)</f>
        <v>5091.56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IFERROR(__xludf.DUMMYFUNCTION("""COMPUTED_VALUE"""),5086.7)</f>
        <v>5086.7</v>
      </c>
      <c r="D204" s="2">
        <f>IFERROR(__xludf.DUMMYFUNCTION("""COMPUTED_VALUE"""),45586.66666666667)</f>
        <v>45586.66667</v>
      </c>
      <c r="E204" s="1">
        <f>IFERROR(__xludf.DUMMYFUNCTION("""COMPUTED_VALUE"""),5088.37)</f>
        <v>5088.37</v>
      </c>
      <c r="G204" s="2">
        <f>IFERROR(__xludf.DUMMYFUNCTION("""COMPUTED_VALUE"""),45586.66666666667)</f>
        <v>45586.66667</v>
      </c>
      <c r="H204" s="1">
        <f>IFERROR(__xludf.DUMMYFUNCTION("""COMPUTED_VALUE"""),5016.38)</f>
        <v>5016.38</v>
      </c>
      <c r="J204" s="2">
        <f>IFERROR(__xludf.DUMMYFUNCTION("""COMPUTED_VALUE"""),45586.66666666667)</f>
        <v>45586.66667</v>
      </c>
      <c r="K204" s="1">
        <f>IFERROR(__xludf.DUMMYFUNCTION("""COMPUTED_VALUE"""),5018.77)</f>
        <v>5018.77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IFERROR(__xludf.DUMMYFUNCTION("""COMPUTED_VALUE"""),5003.58)</f>
        <v>5003.58</v>
      </c>
      <c r="D205" s="2">
        <f>IFERROR(__xludf.DUMMYFUNCTION("""COMPUTED_VALUE"""),45587.66666666667)</f>
        <v>45587.66667</v>
      </c>
      <c r="E205" s="1">
        <f>IFERROR(__xludf.DUMMYFUNCTION("""COMPUTED_VALUE"""),5003.58)</f>
        <v>5003.58</v>
      </c>
      <c r="G205" s="2">
        <f>IFERROR(__xludf.DUMMYFUNCTION("""COMPUTED_VALUE"""),45587.66666666667)</f>
        <v>45587.66667</v>
      </c>
      <c r="H205" s="1">
        <f>IFERROR(__xludf.DUMMYFUNCTION("""COMPUTED_VALUE"""),4970.62)</f>
        <v>4970.62</v>
      </c>
      <c r="J205" s="2">
        <f>IFERROR(__xludf.DUMMYFUNCTION("""COMPUTED_VALUE"""),45587.66666666667)</f>
        <v>45587.66667</v>
      </c>
      <c r="K205" s="1">
        <f>IFERROR(__xludf.DUMMYFUNCTION("""COMPUTED_VALUE"""),4990.4)</f>
        <v>4990.4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IFERROR(__xludf.DUMMYFUNCTION("""COMPUTED_VALUE"""),4976.78)</f>
        <v>4976.78</v>
      </c>
      <c r="D206" s="2">
        <f>IFERROR(__xludf.DUMMYFUNCTION("""COMPUTED_VALUE"""),45588.66666666667)</f>
        <v>45588.66667</v>
      </c>
      <c r="E206" s="1">
        <f>IFERROR(__xludf.DUMMYFUNCTION("""COMPUTED_VALUE"""),5002.76)</f>
        <v>5002.76</v>
      </c>
      <c r="G206" s="2">
        <f>IFERROR(__xludf.DUMMYFUNCTION("""COMPUTED_VALUE"""),45588.66666666667)</f>
        <v>45588.66667</v>
      </c>
      <c r="H206" s="1">
        <f>IFERROR(__xludf.DUMMYFUNCTION("""COMPUTED_VALUE"""),4948.03)</f>
        <v>4948.03</v>
      </c>
      <c r="J206" s="2">
        <f>IFERROR(__xludf.DUMMYFUNCTION("""COMPUTED_VALUE"""),45588.66666666667)</f>
        <v>45588.66667</v>
      </c>
      <c r="K206" s="1">
        <f>IFERROR(__xludf.DUMMYFUNCTION("""COMPUTED_VALUE"""),4978.21)</f>
        <v>4978.21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IFERROR(__xludf.DUMMYFUNCTION("""COMPUTED_VALUE"""),4996.31)</f>
        <v>4996.31</v>
      </c>
      <c r="D207" s="2">
        <f>IFERROR(__xludf.DUMMYFUNCTION("""COMPUTED_VALUE"""),45589.66666666667)</f>
        <v>45589.66667</v>
      </c>
      <c r="E207" s="1">
        <f>IFERROR(__xludf.DUMMYFUNCTION("""COMPUTED_VALUE"""),4999.67)</f>
        <v>4999.67</v>
      </c>
      <c r="G207" s="2">
        <f>IFERROR(__xludf.DUMMYFUNCTION("""COMPUTED_VALUE"""),45589.66666666667)</f>
        <v>45589.66667</v>
      </c>
      <c r="H207" s="1">
        <f>IFERROR(__xludf.DUMMYFUNCTION("""COMPUTED_VALUE"""),4970.26)</f>
        <v>4970.26</v>
      </c>
      <c r="J207" s="2">
        <f>IFERROR(__xludf.DUMMYFUNCTION("""COMPUTED_VALUE"""),45589.66666666667)</f>
        <v>45589.66667</v>
      </c>
      <c r="K207" s="1">
        <f>IFERROR(__xludf.DUMMYFUNCTION("""COMPUTED_VALUE"""),4995.75)</f>
        <v>4995.75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IFERROR(__xludf.DUMMYFUNCTION("""COMPUTED_VALUE"""),5016.77)</f>
        <v>5016.77</v>
      </c>
      <c r="D208" s="2">
        <f>IFERROR(__xludf.DUMMYFUNCTION("""COMPUTED_VALUE"""),45590.66666666667)</f>
        <v>45590.66667</v>
      </c>
      <c r="E208" s="1">
        <f>IFERROR(__xludf.DUMMYFUNCTION("""COMPUTED_VALUE"""),5021.28)</f>
        <v>5021.28</v>
      </c>
      <c r="G208" s="2">
        <f>IFERROR(__xludf.DUMMYFUNCTION("""COMPUTED_VALUE"""),45590.66666666667)</f>
        <v>45590.66667</v>
      </c>
      <c r="H208" s="1">
        <f>IFERROR(__xludf.DUMMYFUNCTION("""COMPUTED_VALUE"""),4955.11)</f>
        <v>4955.11</v>
      </c>
      <c r="J208" s="2">
        <f>IFERROR(__xludf.DUMMYFUNCTION("""COMPUTED_VALUE"""),45590.66666666667)</f>
        <v>45590.66667</v>
      </c>
      <c r="K208" s="1">
        <f>IFERROR(__xludf.DUMMYFUNCTION("""COMPUTED_VALUE"""),4957.63)</f>
        <v>4957.63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IFERROR(__xludf.DUMMYFUNCTION("""COMPUTED_VALUE"""),4982.88)</f>
        <v>4982.88</v>
      </c>
      <c r="D209" s="2">
        <f>IFERROR(__xludf.DUMMYFUNCTION("""COMPUTED_VALUE"""),45593.66666666667)</f>
        <v>45593.66667</v>
      </c>
      <c r="E209" s="1">
        <f>IFERROR(__xludf.DUMMYFUNCTION("""COMPUTED_VALUE"""),5022.18)</f>
        <v>5022.18</v>
      </c>
      <c r="G209" s="2">
        <f>IFERROR(__xludf.DUMMYFUNCTION("""COMPUTED_VALUE"""),45593.66666666667)</f>
        <v>45593.66667</v>
      </c>
      <c r="H209" s="1">
        <f>IFERROR(__xludf.DUMMYFUNCTION("""COMPUTED_VALUE"""),4982.07)</f>
        <v>4982.07</v>
      </c>
      <c r="J209" s="2">
        <f>IFERROR(__xludf.DUMMYFUNCTION("""COMPUTED_VALUE"""),45593.66666666667)</f>
        <v>45593.66667</v>
      </c>
      <c r="K209" s="1">
        <f>IFERROR(__xludf.DUMMYFUNCTION("""COMPUTED_VALUE"""),5013.1)</f>
        <v>5013.1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IFERROR(__xludf.DUMMYFUNCTION("""COMPUTED_VALUE"""),4975.22)</f>
        <v>4975.22</v>
      </c>
      <c r="D210" s="2">
        <f>IFERROR(__xludf.DUMMYFUNCTION("""COMPUTED_VALUE"""),45594.66666666667)</f>
        <v>45594.66667</v>
      </c>
      <c r="E210" s="1">
        <f>IFERROR(__xludf.DUMMYFUNCTION("""COMPUTED_VALUE"""),4996.63)</f>
        <v>4996.63</v>
      </c>
      <c r="G210" s="2">
        <f>IFERROR(__xludf.DUMMYFUNCTION("""COMPUTED_VALUE"""),45594.66666666667)</f>
        <v>45594.66667</v>
      </c>
      <c r="H210" s="1">
        <f>IFERROR(__xludf.DUMMYFUNCTION("""COMPUTED_VALUE"""),4960.12)</f>
        <v>4960.12</v>
      </c>
      <c r="J210" s="2">
        <f>IFERROR(__xludf.DUMMYFUNCTION("""COMPUTED_VALUE"""),45594.66666666667)</f>
        <v>45594.66667</v>
      </c>
      <c r="K210" s="1">
        <f>IFERROR(__xludf.DUMMYFUNCTION("""COMPUTED_VALUE"""),4984.26)</f>
        <v>4984.26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IFERROR(__xludf.DUMMYFUNCTION("""COMPUTED_VALUE"""),4983.67)</f>
        <v>4983.67</v>
      </c>
      <c r="D211" s="2">
        <f>IFERROR(__xludf.DUMMYFUNCTION("""COMPUTED_VALUE"""),45595.66666666667)</f>
        <v>45595.66667</v>
      </c>
      <c r="E211" s="1">
        <f>IFERROR(__xludf.DUMMYFUNCTION("""COMPUTED_VALUE"""),5050.98)</f>
        <v>5050.98</v>
      </c>
      <c r="G211" s="2">
        <f>IFERROR(__xludf.DUMMYFUNCTION("""COMPUTED_VALUE"""),45595.66666666667)</f>
        <v>45595.66667</v>
      </c>
      <c r="H211" s="1">
        <f>IFERROR(__xludf.DUMMYFUNCTION("""COMPUTED_VALUE"""),4983.67)</f>
        <v>4983.67</v>
      </c>
      <c r="J211" s="2">
        <f>IFERROR(__xludf.DUMMYFUNCTION("""COMPUTED_VALUE"""),45595.66666666667)</f>
        <v>45595.66667</v>
      </c>
      <c r="K211" s="1">
        <f>IFERROR(__xludf.DUMMYFUNCTION("""COMPUTED_VALUE"""),5010.34)</f>
        <v>5010.34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IFERROR(__xludf.DUMMYFUNCTION("""COMPUTED_VALUE"""),5008.76)</f>
        <v>5008.76</v>
      </c>
      <c r="D212" s="2">
        <f>IFERROR(__xludf.DUMMYFUNCTION("""COMPUTED_VALUE"""),45596.66666666667)</f>
        <v>45596.66667</v>
      </c>
      <c r="E212" s="1">
        <f>IFERROR(__xludf.DUMMYFUNCTION("""COMPUTED_VALUE"""),5022.63)</f>
        <v>5022.63</v>
      </c>
      <c r="G212" s="2">
        <f>IFERROR(__xludf.DUMMYFUNCTION("""COMPUTED_VALUE"""),45596.66666666667)</f>
        <v>45596.66667</v>
      </c>
      <c r="H212" s="1">
        <f>IFERROR(__xludf.DUMMYFUNCTION("""COMPUTED_VALUE"""),4952.54)</f>
        <v>4952.54</v>
      </c>
      <c r="J212" s="2">
        <f>IFERROR(__xludf.DUMMYFUNCTION("""COMPUTED_VALUE"""),45596.66666666667)</f>
        <v>45596.66667</v>
      </c>
      <c r="K212" s="1">
        <f>IFERROR(__xludf.DUMMYFUNCTION("""COMPUTED_VALUE"""),4952.97)</f>
        <v>4952.97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IFERROR(__xludf.DUMMYFUNCTION("""COMPUTED_VALUE"""),4968.93)</f>
        <v>4968.93</v>
      </c>
      <c r="D213" s="2">
        <f>IFERROR(__xludf.DUMMYFUNCTION("""COMPUTED_VALUE"""),45597.66666666667)</f>
        <v>45597.66667</v>
      </c>
      <c r="E213" s="1">
        <f>IFERROR(__xludf.DUMMYFUNCTION("""COMPUTED_VALUE"""),4985.05)</f>
        <v>4985.05</v>
      </c>
      <c r="G213" s="2">
        <f>IFERROR(__xludf.DUMMYFUNCTION("""COMPUTED_VALUE"""),45597.66666666667)</f>
        <v>45597.66667</v>
      </c>
      <c r="H213" s="1">
        <f>IFERROR(__xludf.DUMMYFUNCTION("""COMPUTED_VALUE"""),4921.64)</f>
        <v>4921.64</v>
      </c>
      <c r="J213" s="2">
        <f>IFERROR(__xludf.DUMMYFUNCTION("""COMPUTED_VALUE"""),45597.66666666667)</f>
        <v>45597.66667</v>
      </c>
      <c r="K213" s="1">
        <f>IFERROR(__xludf.DUMMYFUNCTION("""COMPUTED_VALUE"""),4926.12)</f>
        <v>4926.12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IFERROR(__xludf.DUMMYFUNCTION("""COMPUTED_VALUE"""),4926.3)</f>
        <v>4926.3</v>
      </c>
      <c r="D214" s="2">
        <f>IFERROR(__xludf.DUMMYFUNCTION("""COMPUTED_VALUE"""),45600.66666666667)</f>
        <v>45600.66667</v>
      </c>
      <c r="E214" s="1">
        <f>IFERROR(__xludf.DUMMYFUNCTION("""COMPUTED_VALUE"""),4966.82)</f>
        <v>4966.82</v>
      </c>
      <c r="G214" s="2">
        <f>IFERROR(__xludf.DUMMYFUNCTION("""COMPUTED_VALUE"""),45600.66666666667)</f>
        <v>45600.66667</v>
      </c>
      <c r="H214" s="1">
        <f>IFERROR(__xludf.DUMMYFUNCTION("""COMPUTED_VALUE"""),4924.14)</f>
        <v>4924.14</v>
      </c>
      <c r="J214" s="2">
        <f>IFERROR(__xludf.DUMMYFUNCTION("""COMPUTED_VALUE"""),45600.66666666667)</f>
        <v>45600.66667</v>
      </c>
      <c r="K214" s="1">
        <f>IFERROR(__xludf.DUMMYFUNCTION("""COMPUTED_VALUE"""),4931.86)</f>
        <v>4931.86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IFERROR(__xludf.DUMMYFUNCTION("""COMPUTED_VALUE"""),4917.66)</f>
        <v>4917.66</v>
      </c>
      <c r="D215" s="2">
        <f>IFERROR(__xludf.DUMMYFUNCTION("""COMPUTED_VALUE"""),45601.66666666667)</f>
        <v>45601.66667</v>
      </c>
      <c r="E215" s="1">
        <f>IFERROR(__xludf.DUMMYFUNCTION("""COMPUTED_VALUE"""),4991.44)</f>
        <v>4991.44</v>
      </c>
      <c r="G215" s="2">
        <f>IFERROR(__xludf.DUMMYFUNCTION("""COMPUTED_VALUE"""),45601.66666666667)</f>
        <v>45601.66667</v>
      </c>
      <c r="H215" s="1">
        <f>IFERROR(__xludf.DUMMYFUNCTION("""COMPUTED_VALUE"""),4911.96)</f>
        <v>4911.96</v>
      </c>
      <c r="J215" s="2">
        <f>IFERROR(__xludf.DUMMYFUNCTION("""COMPUTED_VALUE"""),45601.66666666667)</f>
        <v>45601.66667</v>
      </c>
      <c r="K215" s="1">
        <f>IFERROR(__xludf.DUMMYFUNCTION("""COMPUTED_VALUE"""),4990.81)</f>
        <v>4990.81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IFERROR(__xludf.DUMMYFUNCTION("""COMPUTED_VALUE"""),5119.67)</f>
        <v>5119.67</v>
      </c>
      <c r="D216" s="2">
        <f>IFERROR(__xludf.DUMMYFUNCTION("""COMPUTED_VALUE"""),45602.66666666667)</f>
        <v>45602.66667</v>
      </c>
      <c r="E216" s="1">
        <f>IFERROR(__xludf.DUMMYFUNCTION("""COMPUTED_VALUE"""),5159.18)</f>
        <v>5159.18</v>
      </c>
      <c r="G216" s="2">
        <f>IFERROR(__xludf.DUMMYFUNCTION("""COMPUTED_VALUE"""),45602.66666666667)</f>
        <v>45602.66667</v>
      </c>
      <c r="H216" s="1">
        <f>IFERROR(__xludf.DUMMYFUNCTION("""COMPUTED_VALUE"""),5090.76)</f>
        <v>5090.76</v>
      </c>
      <c r="J216" s="2">
        <f>IFERROR(__xludf.DUMMYFUNCTION("""COMPUTED_VALUE"""),45602.66666666667)</f>
        <v>45602.66667</v>
      </c>
      <c r="K216" s="1">
        <f>IFERROR(__xludf.DUMMYFUNCTION("""COMPUTED_VALUE"""),5154.49)</f>
        <v>5154.49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IFERROR(__xludf.DUMMYFUNCTION("""COMPUTED_VALUE"""),5164.16)</f>
        <v>5164.16</v>
      </c>
      <c r="D217" s="2">
        <f>IFERROR(__xludf.DUMMYFUNCTION("""COMPUTED_VALUE"""),45603.66666666667)</f>
        <v>45603.66667</v>
      </c>
      <c r="E217" s="1">
        <f>IFERROR(__xludf.DUMMYFUNCTION("""COMPUTED_VALUE"""),5182.93)</f>
        <v>5182.93</v>
      </c>
      <c r="G217" s="2">
        <f>IFERROR(__xludf.DUMMYFUNCTION("""COMPUTED_VALUE"""),45603.66666666667)</f>
        <v>45603.66667</v>
      </c>
      <c r="H217" s="1">
        <f>IFERROR(__xludf.DUMMYFUNCTION("""COMPUTED_VALUE"""),5138.91)</f>
        <v>5138.91</v>
      </c>
      <c r="J217" s="2">
        <f>IFERROR(__xludf.DUMMYFUNCTION("""COMPUTED_VALUE"""),45603.66666666667)</f>
        <v>45603.66667</v>
      </c>
      <c r="K217" s="1">
        <f>IFERROR(__xludf.DUMMYFUNCTION("""COMPUTED_VALUE"""),5150.86)</f>
        <v>5150.86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IFERROR(__xludf.DUMMYFUNCTION("""COMPUTED_VALUE"""),5150.07)</f>
        <v>5150.07</v>
      </c>
      <c r="D218" s="2">
        <f>IFERROR(__xludf.DUMMYFUNCTION("""COMPUTED_VALUE"""),45604.66666666667)</f>
        <v>45604.66667</v>
      </c>
      <c r="E218" s="1">
        <f>IFERROR(__xludf.DUMMYFUNCTION("""COMPUTED_VALUE"""),5179.95)</f>
        <v>5179.95</v>
      </c>
      <c r="G218" s="2">
        <f>IFERROR(__xludf.DUMMYFUNCTION("""COMPUTED_VALUE"""),45604.66666666667)</f>
        <v>45604.66667</v>
      </c>
      <c r="H218" s="1">
        <f>IFERROR(__xludf.DUMMYFUNCTION("""COMPUTED_VALUE"""),5145.39)</f>
        <v>5145.39</v>
      </c>
      <c r="J218" s="2">
        <f>IFERROR(__xludf.DUMMYFUNCTION("""COMPUTED_VALUE"""),45604.66666666667)</f>
        <v>45604.66667</v>
      </c>
      <c r="K218" s="1">
        <f>IFERROR(__xludf.DUMMYFUNCTION("""COMPUTED_VALUE"""),5170.49)</f>
        <v>5170.49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IFERROR(__xludf.DUMMYFUNCTION("""COMPUTED_VALUE"""),5206.65)</f>
        <v>5206.65</v>
      </c>
      <c r="D219" s="2">
        <f>IFERROR(__xludf.DUMMYFUNCTION("""COMPUTED_VALUE"""),45607.66666666667)</f>
        <v>45607.66667</v>
      </c>
      <c r="E219" s="1">
        <f>IFERROR(__xludf.DUMMYFUNCTION("""COMPUTED_VALUE"""),5244.62)</f>
        <v>5244.62</v>
      </c>
      <c r="G219" s="2">
        <f>IFERROR(__xludf.DUMMYFUNCTION("""COMPUTED_VALUE"""),45607.66666666667)</f>
        <v>45607.66667</v>
      </c>
      <c r="H219" s="1">
        <f>IFERROR(__xludf.DUMMYFUNCTION("""COMPUTED_VALUE"""),5206.65)</f>
        <v>5206.65</v>
      </c>
      <c r="J219" s="2">
        <f>IFERROR(__xludf.DUMMYFUNCTION("""COMPUTED_VALUE"""),45607.66666666667)</f>
        <v>45607.66667</v>
      </c>
      <c r="K219" s="1">
        <f>IFERROR(__xludf.DUMMYFUNCTION("""COMPUTED_VALUE"""),5217.13)</f>
        <v>5217.13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IFERROR(__xludf.DUMMYFUNCTION("""COMPUTED_VALUE"""),5192.69)</f>
        <v>5192.69</v>
      </c>
      <c r="D220" s="2">
        <f>IFERROR(__xludf.DUMMYFUNCTION("""COMPUTED_VALUE"""),45608.66666666667)</f>
        <v>45608.66667</v>
      </c>
      <c r="E220" s="1">
        <f>IFERROR(__xludf.DUMMYFUNCTION("""COMPUTED_VALUE"""),5211.82)</f>
        <v>5211.82</v>
      </c>
      <c r="G220" s="2">
        <f>IFERROR(__xludf.DUMMYFUNCTION("""COMPUTED_VALUE"""),45608.66666666667)</f>
        <v>45608.66667</v>
      </c>
      <c r="H220" s="1">
        <f>IFERROR(__xludf.DUMMYFUNCTION("""COMPUTED_VALUE"""),5140.61)</f>
        <v>5140.61</v>
      </c>
      <c r="J220" s="2">
        <f>IFERROR(__xludf.DUMMYFUNCTION("""COMPUTED_VALUE"""),45608.66666666667)</f>
        <v>45608.66667</v>
      </c>
      <c r="K220" s="1">
        <f>IFERROR(__xludf.DUMMYFUNCTION("""COMPUTED_VALUE"""),5156.89)</f>
        <v>5156.89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IFERROR(__xludf.DUMMYFUNCTION("""COMPUTED_VALUE"""),5177.54)</f>
        <v>5177.54</v>
      </c>
      <c r="D221" s="2">
        <f>IFERROR(__xludf.DUMMYFUNCTION("""COMPUTED_VALUE"""),45609.66666666667)</f>
        <v>45609.66667</v>
      </c>
      <c r="E221" s="1">
        <f>IFERROR(__xludf.DUMMYFUNCTION("""COMPUTED_VALUE"""),5196.19)</f>
        <v>5196.19</v>
      </c>
      <c r="G221" s="2">
        <f>IFERROR(__xludf.DUMMYFUNCTION("""COMPUTED_VALUE"""),45609.66666666667)</f>
        <v>45609.66667</v>
      </c>
      <c r="H221" s="1">
        <f>IFERROR(__xludf.DUMMYFUNCTION("""COMPUTED_VALUE"""),5139.18)</f>
        <v>5139.18</v>
      </c>
      <c r="J221" s="2">
        <f>IFERROR(__xludf.DUMMYFUNCTION("""COMPUTED_VALUE"""),45609.66666666667)</f>
        <v>45609.66667</v>
      </c>
      <c r="K221" s="1">
        <f>IFERROR(__xludf.DUMMYFUNCTION("""COMPUTED_VALUE"""),5146.24)</f>
        <v>5146.24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IFERROR(__xludf.DUMMYFUNCTION("""COMPUTED_VALUE"""),5156.64)</f>
        <v>5156.64</v>
      </c>
      <c r="D222" s="2">
        <f>IFERROR(__xludf.DUMMYFUNCTION("""COMPUTED_VALUE"""),45610.66666666667)</f>
        <v>45610.66667</v>
      </c>
      <c r="E222" s="1">
        <f>IFERROR(__xludf.DUMMYFUNCTION("""COMPUTED_VALUE"""),5164.48)</f>
        <v>5164.48</v>
      </c>
      <c r="G222" s="2">
        <f>IFERROR(__xludf.DUMMYFUNCTION("""COMPUTED_VALUE"""),45610.66666666667)</f>
        <v>45610.66667</v>
      </c>
      <c r="H222" s="1">
        <f>IFERROR(__xludf.DUMMYFUNCTION("""COMPUTED_VALUE"""),5110.67)</f>
        <v>5110.67</v>
      </c>
      <c r="J222" s="2">
        <f>IFERROR(__xludf.DUMMYFUNCTION("""COMPUTED_VALUE"""),45610.66666666667)</f>
        <v>45610.66667</v>
      </c>
      <c r="K222" s="1">
        <f>IFERROR(__xludf.DUMMYFUNCTION("""COMPUTED_VALUE"""),5115.27)</f>
        <v>5115.27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IFERROR(__xludf.DUMMYFUNCTION("""COMPUTED_VALUE"""),5111.37)</f>
        <v>5111.37</v>
      </c>
      <c r="D223" s="2">
        <f>IFERROR(__xludf.DUMMYFUNCTION("""COMPUTED_VALUE"""),45611.66666666667)</f>
        <v>45611.66667</v>
      </c>
      <c r="E223" s="1">
        <f>IFERROR(__xludf.DUMMYFUNCTION("""COMPUTED_VALUE"""),5126.2)</f>
        <v>5126.2</v>
      </c>
      <c r="G223" s="2">
        <f>IFERROR(__xludf.DUMMYFUNCTION("""COMPUTED_VALUE"""),45611.66666666667)</f>
        <v>45611.66667</v>
      </c>
      <c r="H223" s="1">
        <f>IFERROR(__xludf.DUMMYFUNCTION("""COMPUTED_VALUE"""),5079.49)</f>
        <v>5079.49</v>
      </c>
      <c r="J223" s="2">
        <f>IFERROR(__xludf.DUMMYFUNCTION("""COMPUTED_VALUE"""),45611.66666666667)</f>
        <v>45611.66667</v>
      </c>
      <c r="K223" s="1">
        <f>IFERROR(__xludf.DUMMYFUNCTION("""COMPUTED_VALUE"""),5096.57)</f>
        <v>5096.57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IFERROR(__xludf.DUMMYFUNCTION("""COMPUTED_VALUE"""),5095.35)</f>
        <v>5095.35</v>
      </c>
      <c r="D224" s="2">
        <f>IFERROR(__xludf.DUMMYFUNCTION("""COMPUTED_VALUE"""),45614.66666666667)</f>
        <v>45614.66667</v>
      </c>
      <c r="E224" s="1">
        <f>IFERROR(__xludf.DUMMYFUNCTION("""COMPUTED_VALUE"""),5134.56)</f>
        <v>5134.56</v>
      </c>
      <c r="G224" s="2">
        <f>IFERROR(__xludf.DUMMYFUNCTION("""COMPUTED_VALUE"""),45614.66666666667)</f>
        <v>45614.66667</v>
      </c>
      <c r="H224" s="1">
        <f>IFERROR(__xludf.DUMMYFUNCTION("""COMPUTED_VALUE"""),5092.59)</f>
        <v>5092.59</v>
      </c>
      <c r="J224" s="2">
        <f>IFERROR(__xludf.DUMMYFUNCTION("""COMPUTED_VALUE"""),45614.66666666667)</f>
        <v>45614.66667</v>
      </c>
      <c r="K224" s="1">
        <f>IFERROR(__xludf.DUMMYFUNCTION("""COMPUTED_VALUE"""),5117.88)</f>
        <v>5117.88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IFERROR(__xludf.DUMMYFUNCTION("""COMPUTED_VALUE"""),5072.42)</f>
        <v>5072.42</v>
      </c>
      <c r="D225" s="2">
        <f>IFERROR(__xludf.DUMMYFUNCTION("""COMPUTED_VALUE"""),45615.66666666667)</f>
        <v>45615.66667</v>
      </c>
      <c r="E225" s="1">
        <f>IFERROR(__xludf.DUMMYFUNCTION("""COMPUTED_VALUE"""),5117.96)</f>
        <v>5117.96</v>
      </c>
      <c r="G225" s="2">
        <f>IFERROR(__xludf.DUMMYFUNCTION("""COMPUTED_VALUE"""),45615.66666666667)</f>
        <v>45615.66667</v>
      </c>
      <c r="H225" s="1">
        <f>IFERROR(__xludf.DUMMYFUNCTION("""COMPUTED_VALUE"""),5060.37)</f>
        <v>5060.37</v>
      </c>
      <c r="J225" s="2">
        <f>IFERROR(__xludf.DUMMYFUNCTION("""COMPUTED_VALUE"""),45615.66666666667)</f>
        <v>45615.66667</v>
      </c>
      <c r="K225" s="1">
        <f>IFERROR(__xludf.DUMMYFUNCTION("""COMPUTED_VALUE"""),5116.6)</f>
        <v>5116.6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IFERROR(__xludf.DUMMYFUNCTION("""COMPUTED_VALUE"""),5115.07)</f>
        <v>5115.07</v>
      </c>
      <c r="D226" s="2">
        <f>IFERROR(__xludf.DUMMYFUNCTION("""COMPUTED_VALUE"""),45616.66666666667)</f>
        <v>45616.66667</v>
      </c>
      <c r="E226" s="1">
        <f>IFERROR(__xludf.DUMMYFUNCTION("""COMPUTED_VALUE"""),5139.99)</f>
        <v>5139.99</v>
      </c>
      <c r="G226" s="2">
        <f>IFERROR(__xludf.DUMMYFUNCTION("""COMPUTED_VALUE"""),45616.66666666667)</f>
        <v>45616.66667</v>
      </c>
      <c r="H226" s="1">
        <f>IFERROR(__xludf.DUMMYFUNCTION("""COMPUTED_VALUE"""),5099.03)</f>
        <v>5099.03</v>
      </c>
      <c r="J226" s="2">
        <f>IFERROR(__xludf.DUMMYFUNCTION("""COMPUTED_VALUE"""),45616.66666666667)</f>
        <v>45616.66667</v>
      </c>
      <c r="K226" s="1">
        <f>IFERROR(__xludf.DUMMYFUNCTION("""COMPUTED_VALUE"""),5138.27)</f>
        <v>5138.27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IFERROR(__xludf.DUMMYFUNCTION("""COMPUTED_VALUE"""),5155.99)</f>
        <v>5155.99</v>
      </c>
      <c r="D227" s="2">
        <f>IFERROR(__xludf.DUMMYFUNCTION("""COMPUTED_VALUE"""),45617.66666666667)</f>
        <v>45617.66667</v>
      </c>
      <c r="E227" s="1">
        <f>IFERROR(__xludf.DUMMYFUNCTION("""COMPUTED_VALUE"""),5228.92)</f>
        <v>5228.92</v>
      </c>
      <c r="G227" s="2">
        <f>IFERROR(__xludf.DUMMYFUNCTION("""COMPUTED_VALUE"""),45617.66666666667)</f>
        <v>45617.66667</v>
      </c>
      <c r="H227" s="1">
        <f>IFERROR(__xludf.DUMMYFUNCTION("""COMPUTED_VALUE"""),5147.83)</f>
        <v>5147.83</v>
      </c>
      <c r="J227" s="2">
        <f>IFERROR(__xludf.DUMMYFUNCTION("""COMPUTED_VALUE"""),45617.66666666667)</f>
        <v>45617.66667</v>
      </c>
      <c r="K227" s="1">
        <f>IFERROR(__xludf.DUMMYFUNCTION("""COMPUTED_VALUE"""),5218.77)</f>
        <v>5218.77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IFERROR(__xludf.DUMMYFUNCTION("""COMPUTED_VALUE"""),5234.21)</f>
        <v>5234.21</v>
      </c>
      <c r="D228" s="2">
        <f>IFERROR(__xludf.DUMMYFUNCTION("""COMPUTED_VALUE"""),45618.66666666667)</f>
        <v>45618.66667</v>
      </c>
      <c r="E228" s="1">
        <f>IFERROR(__xludf.DUMMYFUNCTION("""COMPUTED_VALUE"""),5274.97)</f>
        <v>5274.97</v>
      </c>
      <c r="G228" s="2">
        <f>IFERROR(__xludf.DUMMYFUNCTION("""COMPUTED_VALUE"""),45618.66666666667)</f>
        <v>45618.66667</v>
      </c>
      <c r="H228" s="1">
        <f>IFERROR(__xludf.DUMMYFUNCTION("""COMPUTED_VALUE"""),5232.01)</f>
        <v>5232.01</v>
      </c>
      <c r="J228" s="2">
        <f>IFERROR(__xludf.DUMMYFUNCTION("""COMPUTED_VALUE"""),45618.66666666667)</f>
        <v>45618.66667</v>
      </c>
      <c r="K228" s="1">
        <f>IFERROR(__xludf.DUMMYFUNCTION("""COMPUTED_VALUE"""),5269.98)</f>
        <v>5269.98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IFERROR(__xludf.DUMMYFUNCTION("""COMPUTED_VALUE"""),5314.69)</f>
        <v>5314.69</v>
      </c>
      <c r="D229" s="2">
        <f>IFERROR(__xludf.DUMMYFUNCTION("""COMPUTED_VALUE"""),45621.66666666667)</f>
        <v>45621.66667</v>
      </c>
      <c r="E229" s="1">
        <f>IFERROR(__xludf.DUMMYFUNCTION("""COMPUTED_VALUE"""),5373.39)</f>
        <v>5373.39</v>
      </c>
      <c r="G229" s="2">
        <f>IFERROR(__xludf.DUMMYFUNCTION("""COMPUTED_VALUE"""),45621.66666666667)</f>
        <v>45621.66667</v>
      </c>
      <c r="H229" s="1">
        <f>IFERROR(__xludf.DUMMYFUNCTION("""COMPUTED_VALUE"""),5314.69)</f>
        <v>5314.69</v>
      </c>
      <c r="J229" s="2">
        <f>IFERROR(__xludf.DUMMYFUNCTION("""COMPUTED_VALUE"""),45621.66666666667)</f>
        <v>45621.66667</v>
      </c>
      <c r="K229" s="1">
        <f>IFERROR(__xludf.DUMMYFUNCTION("""COMPUTED_VALUE"""),5337.64)</f>
        <v>5337.64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IFERROR(__xludf.DUMMYFUNCTION("""COMPUTED_VALUE"""),5324.71)</f>
        <v>5324.71</v>
      </c>
      <c r="D230" s="2">
        <f>IFERROR(__xludf.DUMMYFUNCTION("""COMPUTED_VALUE"""),45622.66666666667)</f>
        <v>45622.66667</v>
      </c>
      <c r="E230" s="1">
        <f>IFERROR(__xludf.DUMMYFUNCTION("""COMPUTED_VALUE"""),5329.81)</f>
        <v>5329.81</v>
      </c>
      <c r="G230" s="2">
        <f>IFERROR(__xludf.DUMMYFUNCTION("""COMPUTED_VALUE"""),45622.66666666667)</f>
        <v>45622.66667</v>
      </c>
      <c r="H230" s="1">
        <f>IFERROR(__xludf.DUMMYFUNCTION("""COMPUTED_VALUE"""),5298.56)</f>
        <v>5298.56</v>
      </c>
      <c r="J230" s="2">
        <f>IFERROR(__xludf.DUMMYFUNCTION("""COMPUTED_VALUE"""),45622.66666666667)</f>
        <v>45622.66667</v>
      </c>
      <c r="K230" s="1">
        <f>IFERROR(__xludf.DUMMYFUNCTION("""COMPUTED_VALUE"""),5325.54)</f>
        <v>5325.54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IFERROR(__xludf.DUMMYFUNCTION("""COMPUTED_VALUE"""),5346.67)</f>
        <v>5346.67</v>
      </c>
      <c r="D231" s="2">
        <f>IFERROR(__xludf.DUMMYFUNCTION("""COMPUTED_VALUE"""),45623.66666666667)</f>
        <v>45623.66667</v>
      </c>
      <c r="E231" s="1">
        <f>IFERROR(__xludf.DUMMYFUNCTION("""COMPUTED_VALUE"""),5368.47)</f>
        <v>5368.47</v>
      </c>
      <c r="G231" s="2">
        <f>IFERROR(__xludf.DUMMYFUNCTION("""COMPUTED_VALUE"""),45623.66666666667)</f>
        <v>45623.66667</v>
      </c>
      <c r="H231" s="1">
        <f>IFERROR(__xludf.DUMMYFUNCTION("""COMPUTED_VALUE"""),5309.4)</f>
        <v>5309.4</v>
      </c>
      <c r="J231" s="2">
        <f>IFERROR(__xludf.DUMMYFUNCTION("""COMPUTED_VALUE"""),45623.66666666667)</f>
        <v>45623.66667</v>
      </c>
      <c r="K231" s="1">
        <f>IFERROR(__xludf.DUMMYFUNCTION("""COMPUTED_VALUE"""),5310.73)</f>
        <v>5310.73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IFERROR(__xludf.DUMMYFUNCTION("""COMPUTED_VALUE"""),5332.77)</f>
        <v>5332.77</v>
      </c>
      <c r="D232" s="2">
        <f>IFERROR(__xludf.DUMMYFUNCTION("""COMPUTED_VALUE"""),45625.54166666667)</f>
        <v>45625.54167</v>
      </c>
      <c r="E232" s="1">
        <f>IFERROR(__xludf.DUMMYFUNCTION("""COMPUTED_VALUE"""),5345.5)</f>
        <v>5345.5</v>
      </c>
      <c r="G232" s="2">
        <f>IFERROR(__xludf.DUMMYFUNCTION("""COMPUTED_VALUE"""),45625.54166666667)</f>
        <v>45625.54167</v>
      </c>
      <c r="H232" s="1">
        <f>IFERROR(__xludf.DUMMYFUNCTION("""COMPUTED_VALUE"""),5320.01)</f>
        <v>5320.01</v>
      </c>
      <c r="J232" s="2">
        <f>IFERROR(__xludf.DUMMYFUNCTION("""COMPUTED_VALUE"""),45625.54166666667)</f>
        <v>45625.54167</v>
      </c>
      <c r="K232" s="1">
        <f>IFERROR(__xludf.DUMMYFUNCTION("""COMPUTED_VALUE"""),5320.64)</f>
        <v>5320.64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IFERROR(__xludf.DUMMYFUNCTION("""COMPUTED_VALUE"""),5323.33)</f>
        <v>5323.33</v>
      </c>
      <c r="D233" s="2">
        <f>IFERROR(__xludf.DUMMYFUNCTION("""COMPUTED_VALUE"""),45628.66666666667)</f>
        <v>45628.66667</v>
      </c>
      <c r="E233" s="1">
        <f>IFERROR(__xludf.DUMMYFUNCTION("""COMPUTED_VALUE"""),5326.87)</f>
        <v>5326.87</v>
      </c>
      <c r="G233" s="2">
        <f>IFERROR(__xludf.DUMMYFUNCTION("""COMPUTED_VALUE"""),45628.66666666667)</f>
        <v>45628.66667</v>
      </c>
      <c r="H233" s="1">
        <f>IFERROR(__xludf.DUMMYFUNCTION("""COMPUTED_VALUE"""),5280.88)</f>
        <v>5280.88</v>
      </c>
      <c r="J233" s="2">
        <f>IFERROR(__xludf.DUMMYFUNCTION("""COMPUTED_VALUE"""),45628.66666666667)</f>
        <v>45628.66667</v>
      </c>
      <c r="K233" s="1">
        <f>IFERROR(__xludf.DUMMYFUNCTION("""COMPUTED_VALUE"""),5294.82)</f>
        <v>5294.82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IFERROR(__xludf.DUMMYFUNCTION("""COMPUTED_VALUE"""),5301.85)</f>
        <v>5301.85</v>
      </c>
      <c r="D234" s="2">
        <f>IFERROR(__xludf.DUMMYFUNCTION("""COMPUTED_VALUE"""),45629.66666666667)</f>
        <v>45629.66667</v>
      </c>
      <c r="E234" s="1">
        <f>IFERROR(__xludf.DUMMYFUNCTION("""COMPUTED_VALUE"""),5307.8)</f>
        <v>5307.8</v>
      </c>
      <c r="G234" s="2">
        <f>IFERROR(__xludf.DUMMYFUNCTION("""COMPUTED_VALUE"""),45629.66666666667)</f>
        <v>45629.66667</v>
      </c>
      <c r="H234" s="1">
        <f>IFERROR(__xludf.DUMMYFUNCTION("""COMPUTED_VALUE"""),5262.56)</f>
        <v>5262.56</v>
      </c>
      <c r="J234" s="2">
        <f>IFERROR(__xludf.DUMMYFUNCTION("""COMPUTED_VALUE"""),45629.66666666667)</f>
        <v>45629.66667</v>
      </c>
      <c r="K234" s="1">
        <f>IFERROR(__xludf.DUMMYFUNCTION("""COMPUTED_VALUE"""),5269.26)</f>
        <v>5269.26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IFERROR(__xludf.DUMMYFUNCTION("""COMPUTED_VALUE"""),5277.08)</f>
        <v>5277.08</v>
      </c>
      <c r="D235" s="2">
        <f>IFERROR(__xludf.DUMMYFUNCTION("""COMPUTED_VALUE"""),45630.66666666667)</f>
        <v>45630.66667</v>
      </c>
      <c r="E235" s="1">
        <f>IFERROR(__xludf.DUMMYFUNCTION("""COMPUTED_VALUE"""),5284.9)</f>
        <v>5284.9</v>
      </c>
      <c r="G235" s="2">
        <f>IFERROR(__xludf.DUMMYFUNCTION("""COMPUTED_VALUE"""),45630.66666666667)</f>
        <v>45630.66667</v>
      </c>
      <c r="H235" s="1">
        <f>IFERROR(__xludf.DUMMYFUNCTION("""COMPUTED_VALUE"""),5252.32)</f>
        <v>5252.32</v>
      </c>
      <c r="J235" s="2">
        <f>IFERROR(__xludf.DUMMYFUNCTION("""COMPUTED_VALUE"""),45630.66666666667)</f>
        <v>45630.66667</v>
      </c>
      <c r="K235" s="1">
        <f>IFERROR(__xludf.DUMMYFUNCTION("""COMPUTED_VALUE"""),5276.44)</f>
        <v>5276.44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IFERROR(__xludf.DUMMYFUNCTION("""COMPUTED_VALUE"""),5277.01)</f>
        <v>5277.01</v>
      </c>
      <c r="D236" s="2">
        <f>IFERROR(__xludf.DUMMYFUNCTION("""COMPUTED_VALUE"""),45631.66666666667)</f>
        <v>45631.66667</v>
      </c>
      <c r="E236" s="1">
        <f>IFERROR(__xludf.DUMMYFUNCTION("""COMPUTED_VALUE"""),5285.55)</f>
        <v>5285.55</v>
      </c>
      <c r="G236" s="2">
        <f>IFERROR(__xludf.DUMMYFUNCTION("""COMPUTED_VALUE"""),45631.66666666667)</f>
        <v>45631.66667</v>
      </c>
      <c r="H236" s="1">
        <f>IFERROR(__xludf.DUMMYFUNCTION("""COMPUTED_VALUE"""),5239.61)</f>
        <v>5239.61</v>
      </c>
      <c r="J236" s="2">
        <f>IFERROR(__xludf.DUMMYFUNCTION("""COMPUTED_VALUE"""),45631.66666666667)</f>
        <v>45631.66667</v>
      </c>
      <c r="K236" s="1">
        <f>IFERROR(__xludf.DUMMYFUNCTION("""COMPUTED_VALUE"""),5241.95)</f>
        <v>5241.95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IFERROR(__xludf.DUMMYFUNCTION("""COMPUTED_VALUE"""),5267.2)</f>
        <v>5267.2</v>
      </c>
      <c r="D237" s="2">
        <f>IFERROR(__xludf.DUMMYFUNCTION("""COMPUTED_VALUE"""),45632.66666666667)</f>
        <v>45632.66667</v>
      </c>
      <c r="E237" s="1">
        <f>IFERROR(__xludf.DUMMYFUNCTION("""COMPUTED_VALUE"""),5268.49)</f>
        <v>5268.49</v>
      </c>
      <c r="G237" s="2">
        <f>IFERROR(__xludf.DUMMYFUNCTION("""COMPUTED_VALUE"""),45632.66666666667)</f>
        <v>45632.66667</v>
      </c>
      <c r="H237" s="1">
        <f>IFERROR(__xludf.DUMMYFUNCTION("""COMPUTED_VALUE"""),5218.12)</f>
        <v>5218.12</v>
      </c>
      <c r="J237" s="2">
        <f>IFERROR(__xludf.DUMMYFUNCTION("""COMPUTED_VALUE"""),45632.66666666667)</f>
        <v>45632.66667</v>
      </c>
      <c r="K237" s="1">
        <f>IFERROR(__xludf.DUMMYFUNCTION("""COMPUTED_VALUE"""),5230.27)</f>
        <v>5230.27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IFERROR(__xludf.DUMMYFUNCTION("""COMPUTED_VALUE"""),5252.01)</f>
        <v>5252.01</v>
      </c>
      <c r="D238" s="2">
        <f>IFERROR(__xludf.DUMMYFUNCTION("""COMPUTED_VALUE"""),45635.66666666667)</f>
        <v>45635.66667</v>
      </c>
      <c r="E238" s="1">
        <f>IFERROR(__xludf.DUMMYFUNCTION("""COMPUTED_VALUE"""),5264.75)</f>
        <v>5264.75</v>
      </c>
      <c r="G238" s="2">
        <f>IFERROR(__xludf.DUMMYFUNCTION("""COMPUTED_VALUE"""),45635.66666666667)</f>
        <v>45635.66667</v>
      </c>
      <c r="H238" s="1">
        <f>IFERROR(__xludf.DUMMYFUNCTION("""COMPUTED_VALUE"""),5203.82)</f>
        <v>5203.82</v>
      </c>
      <c r="J238" s="2">
        <f>IFERROR(__xludf.DUMMYFUNCTION("""COMPUTED_VALUE"""),45635.66666666667)</f>
        <v>45635.66667</v>
      </c>
      <c r="K238" s="1">
        <f>IFERROR(__xludf.DUMMYFUNCTION("""COMPUTED_VALUE"""),5204.64)</f>
        <v>5204.64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IFERROR(__xludf.DUMMYFUNCTION("""COMPUTED_VALUE"""),5195.71)</f>
        <v>5195.71</v>
      </c>
      <c r="D239" s="2">
        <f>IFERROR(__xludf.DUMMYFUNCTION("""COMPUTED_VALUE"""),45636.66666666667)</f>
        <v>45636.66667</v>
      </c>
      <c r="E239" s="1">
        <f>IFERROR(__xludf.DUMMYFUNCTION("""COMPUTED_VALUE"""),5195.71)</f>
        <v>5195.71</v>
      </c>
      <c r="G239" s="2">
        <f>IFERROR(__xludf.DUMMYFUNCTION("""COMPUTED_VALUE"""),45636.66666666667)</f>
        <v>45636.66667</v>
      </c>
      <c r="H239" s="1">
        <f>IFERROR(__xludf.DUMMYFUNCTION("""COMPUTED_VALUE"""),5149.46)</f>
        <v>5149.46</v>
      </c>
      <c r="J239" s="2">
        <f>IFERROR(__xludf.DUMMYFUNCTION("""COMPUTED_VALUE"""),45636.66666666667)</f>
        <v>45636.66667</v>
      </c>
      <c r="K239" s="1">
        <f>IFERROR(__xludf.DUMMYFUNCTION("""COMPUTED_VALUE"""),5154.74)</f>
        <v>5154.74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IFERROR(__xludf.DUMMYFUNCTION("""COMPUTED_VALUE"""),5184.48)</f>
        <v>5184.48</v>
      </c>
      <c r="D240" s="2">
        <f>IFERROR(__xludf.DUMMYFUNCTION("""COMPUTED_VALUE"""),45637.66666666667)</f>
        <v>45637.66667</v>
      </c>
      <c r="E240" s="1">
        <f>IFERROR(__xludf.DUMMYFUNCTION("""COMPUTED_VALUE"""),5188.9)</f>
        <v>5188.9</v>
      </c>
      <c r="G240" s="2">
        <f>IFERROR(__xludf.DUMMYFUNCTION("""COMPUTED_VALUE"""),45637.66666666667)</f>
        <v>45637.66667</v>
      </c>
      <c r="H240" s="1">
        <f>IFERROR(__xludf.DUMMYFUNCTION("""COMPUTED_VALUE"""),5160.1)</f>
        <v>5160.1</v>
      </c>
      <c r="J240" s="2">
        <f>IFERROR(__xludf.DUMMYFUNCTION("""COMPUTED_VALUE"""),45637.66666666667)</f>
        <v>45637.66667</v>
      </c>
      <c r="K240" s="1">
        <f>IFERROR(__xludf.DUMMYFUNCTION("""COMPUTED_VALUE"""),5176.09)</f>
        <v>5176.09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IFERROR(__xludf.DUMMYFUNCTION("""COMPUTED_VALUE"""),5167.81)</f>
        <v>5167.81</v>
      </c>
      <c r="D241" s="2">
        <f>IFERROR(__xludf.DUMMYFUNCTION("""COMPUTED_VALUE"""),45638.66666666667)</f>
        <v>45638.66667</v>
      </c>
      <c r="E241" s="1">
        <f>IFERROR(__xludf.DUMMYFUNCTION("""COMPUTED_VALUE"""),5185.38)</f>
        <v>5185.38</v>
      </c>
      <c r="G241" s="2">
        <f>IFERROR(__xludf.DUMMYFUNCTION("""COMPUTED_VALUE"""),45638.66666666667)</f>
        <v>45638.66667</v>
      </c>
      <c r="H241" s="1">
        <f>IFERROR(__xludf.DUMMYFUNCTION("""COMPUTED_VALUE"""),5148.78)</f>
        <v>5148.78</v>
      </c>
      <c r="J241" s="2">
        <f>IFERROR(__xludf.DUMMYFUNCTION("""COMPUTED_VALUE"""),45638.66666666667)</f>
        <v>45638.66667</v>
      </c>
      <c r="K241" s="1">
        <f>IFERROR(__xludf.DUMMYFUNCTION("""COMPUTED_VALUE"""),5148.97)</f>
        <v>5148.97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IFERROR(__xludf.DUMMYFUNCTION("""COMPUTED_VALUE"""),5146.33)</f>
        <v>5146.33</v>
      </c>
      <c r="D242" s="2">
        <f>IFERROR(__xludf.DUMMYFUNCTION("""COMPUTED_VALUE"""),45639.66666666667)</f>
        <v>45639.66667</v>
      </c>
      <c r="E242" s="1">
        <f>IFERROR(__xludf.DUMMYFUNCTION("""COMPUTED_VALUE"""),5147.72)</f>
        <v>5147.72</v>
      </c>
      <c r="G242" s="2">
        <f>IFERROR(__xludf.DUMMYFUNCTION("""COMPUTED_VALUE"""),45639.66666666667)</f>
        <v>45639.66667</v>
      </c>
      <c r="H242" s="1">
        <f>IFERROR(__xludf.DUMMYFUNCTION("""COMPUTED_VALUE"""),5109.29)</f>
        <v>5109.29</v>
      </c>
      <c r="J242" s="2">
        <f>IFERROR(__xludf.DUMMYFUNCTION("""COMPUTED_VALUE"""),45639.66666666667)</f>
        <v>45639.66667</v>
      </c>
      <c r="K242" s="1">
        <f>IFERROR(__xludf.DUMMYFUNCTION("""COMPUTED_VALUE"""),5124.74)</f>
        <v>5124.74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IFERROR(__xludf.DUMMYFUNCTION("""COMPUTED_VALUE"""),5119.59)</f>
        <v>5119.59</v>
      </c>
      <c r="D243" s="2">
        <f>IFERROR(__xludf.DUMMYFUNCTION("""COMPUTED_VALUE"""),45642.66666666667)</f>
        <v>45642.66667</v>
      </c>
      <c r="E243" s="1">
        <f>IFERROR(__xludf.DUMMYFUNCTION("""COMPUTED_VALUE"""),5145.16)</f>
        <v>5145.16</v>
      </c>
      <c r="G243" s="2">
        <f>IFERROR(__xludf.DUMMYFUNCTION("""COMPUTED_VALUE"""),45642.66666666667)</f>
        <v>45642.66667</v>
      </c>
      <c r="H243" s="1">
        <f>IFERROR(__xludf.DUMMYFUNCTION("""COMPUTED_VALUE"""),5107.17)</f>
        <v>5107.17</v>
      </c>
      <c r="J243" s="2">
        <f>IFERROR(__xludf.DUMMYFUNCTION("""COMPUTED_VALUE"""),45642.66666666667)</f>
        <v>45642.66667</v>
      </c>
      <c r="K243" s="1">
        <f>IFERROR(__xludf.DUMMYFUNCTION("""COMPUTED_VALUE"""),5112.63)</f>
        <v>5112.63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IFERROR(__xludf.DUMMYFUNCTION("""COMPUTED_VALUE"""),5081.43)</f>
        <v>5081.43</v>
      </c>
      <c r="D244" s="2">
        <f>IFERROR(__xludf.DUMMYFUNCTION("""COMPUTED_VALUE"""),45643.66666666667)</f>
        <v>45643.66667</v>
      </c>
      <c r="E244" s="1">
        <f>IFERROR(__xludf.DUMMYFUNCTION("""COMPUTED_VALUE"""),5098.59)</f>
        <v>5098.59</v>
      </c>
      <c r="G244" s="2">
        <f>IFERROR(__xludf.DUMMYFUNCTION("""COMPUTED_VALUE"""),45643.66666666667)</f>
        <v>45643.66667</v>
      </c>
      <c r="H244" s="1">
        <f>IFERROR(__xludf.DUMMYFUNCTION("""COMPUTED_VALUE"""),5043.93)</f>
        <v>5043.93</v>
      </c>
      <c r="J244" s="2">
        <f>IFERROR(__xludf.DUMMYFUNCTION("""COMPUTED_VALUE"""),45643.66666666667)</f>
        <v>45643.66667</v>
      </c>
      <c r="K244" s="1">
        <f>IFERROR(__xludf.DUMMYFUNCTION("""COMPUTED_VALUE"""),5057.63)</f>
        <v>5057.63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IFERROR(__xludf.DUMMYFUNCTION("""COMPUTED_VALUE"""),5065.49)</f>
        <v>5065.49</v>
      </c>
      <c r="D245" s="2">
        <f>IFERROR(__xludf.DUMMYFUNCTION("""COMPUTED_VALUE"""),45644.66666666667)</f>
        <v>45644.66667</v>
      </c>
      <c r="E245" s="1">
        <f>IFERROR(__xludf.DUMMYFUNCTION("""COMPUTED_VALUE"""),5083.37)</f>
        <v>5083.37</v>
      </c>
      <c r="G245" s="2">
        <f>IFERROR(__xludf.DUMMYFUNCTION("""COMPUTED_VALUE"""),45644.66666666667)</f>
        <v>45644.66667</v>
      </c>
      <c r="H245" s="1">
        <f>IFERROR(__xludf.DUMMYFUNCTION("""COMPUTED_VALUE"""),4870.33)</f>
        <v>4870.33</v>
      </c>
      <c r="J245" s="2">
        <f>IFERROR(__xludf.DUMMYFUNCTION("""COMPUTED_VALUE"""),45644.66666666667)</f>
        <v>45644.66667</v>
      </c>
      <c r="K245" s="1">
        <f>IFERROR(__xludf.DUMMYFUNCTION("""COMPUTED_VALUE"""),4873.16)</f>
        <v>4873.16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IFERROR(__xludf.DUMMYFUNCTION("""COMPUTED_VALUE"""),4904.84)</f>
        <v>4904.84</v>
      </c>
      <c r="D246" s="2">
        <f>IFERROR(__xludf.DUMMYFUNCTION("""COMPUTED_VALUE"""),45645.66666666667)</f>
        <v>45645.66667</v>
      </c>
      <c r="E246" s="1">
        <f>IFERROR(__xludf.DUMMYFUNCTION("""COMPUTED_VALUE"""),4937.96)</f>
        <v>4937.96</v>
      </c>
      <c r="G246" s="2">
        <f>IFERROR(__xludf.DUMMYFUNCTION("""COMPUTED_VALUE"""),45645.66666666667)</f>
        <v>45645.66667</v>
      </c>
      <c r="H246" s="1">
        <f>IFERROR(__xludf.DUMMYFUNCTION("""COMPUTED_VALUE"""),4852.88)</f>
        <v>4852.88</v>
      </c>
      <c r="J246" s="2">
        <f>IFERROR(__xludf.DUMMYFUNCTION("""COMPUTED_VALUE"""),45645.66666666667)</f>
        <v>45645.66667</v>
      </c>
      <c r="K246" s="1">
        <f>IFERROR(__xludf.DUMMYFUNCTION("""COMPUTED_VALUE"""),4853.45)</f>
        <v>4853.45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IFERROR(__xludf.DUMMYFUNCTION("""COMPUTED_VALUE"""),4835.67)</f>
        <v>4835.67</v>
      </c>
      <c r="D247" s="2">
        <f>IFERROR(__xludf.DUMMYFUNCTION("""COMPUTED_VALUE"""),45646.66666666667)</f>
        <v>45646.66667</v>
      </c>
      <c r="E247" s="1">
        <f>IFERROR(__xludf.DUMMYFUNCTION("""COMPUTED_VALUE"""),4959.04)</f>
        <v>4959.04</v>
      </c>
      <c r="G247" s="2">
        <f>IFERROR(__xludf.DUMMYFUNCTION("""COMPUTED_VALUE"""),45646.66666666667)</f>
        <v>45646.66667</v>
      </c>
      <c r="H247" s="1">
        <f>IFERROR(__xludf.DUMMYFUNCTION("""COMPUTED_VALUE"""),4835.67)</f>
        <v>4835.67</v>
      </c>
      <c r="J247" s="2">
        <f>IFERROR(__xludf.DUMMYFUNCTION("""COMPUTED_VALUE"""),45646.66666666667)</f>
        <v>45646.66667</v>
      </c>
      <c r="K247" s="1">
        <f>IFERROR(__xludf.DUMMYFUNCTION("""COMPUTED_VALUE"""),4927.18)</f>
        <v>4927.18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IFERROR(__xludf.DUMMYFUNCTION("""COMPUTED_VALUE"""),4909.56)</f>
        <v>4909.56</v>
      </c>
      <c r="D248" s="2">
        <f>IFERROR(__xludf.DUMMYFUNCTION("""COMPUTED_VALUE"""),45649.66666666667)</f>
        <v>45649.66667</v>
      </c>
      <c r="E248" s="1">
        <f>IFERROR(__xludf.DUMMYFUNCTION("""COMPUTED_VALUE"""),4941.82)</f>
        <v>4941.82</v>
      </c>
      <c r="G248" s="2">
        <f>IFERROR(__xludf.DUMMYFUNCTION("""COMPUTED_VALUE"""),45649.66666666667)</f>
        <v>45649.66667</v>
      </c>
      <c r="H248" s="1">
        <f>IFERROR(__xludf.DUMMYFUNCTION("""COMPUTED_VALUE"""),4884.73)</f>
        <v>4884.73</v>
      </c>
      <c r="J248" s="2">
        <f>IFERROR(__xludf.DUMMYFUNCTION("""COMPUTED_VALUE"""),45649.66666666667)</f>
        <v>45649.66667</v>
      </c>
      <c r="K248" s="1">
        <f>IFERROR(__xludf.DUMMYFUNCTION("""COMPUTED_VALUE"""),4938.48)</f>
        <v>4938.48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IFERROR(__xludf.DUMMYFUNCTION("""COMPUTED_VALUE"""),4943.01)</f>
        <v>4943.01</v>
      </c>
      <c r="D249" s="2">
        <f>IFERROR(__xludf.DUMMYFUNCTION("""COMPUTED_VALUE"""),45650.54166666667)</f>
        <v>45650.54167</v>
      </c>
      <c r="E249" s="1">
        <f>IFERROR(__xludf.DUMMYFUNCTION("""COMPUTED_VALUE"""),4975.89)</f>
        <v>4975.89</v>
      </c>
      <c r="G249" s="2">
        <f>IFERROR(__xludf.DUMMYFUNCTION("""COMPUTED_VALUE"""),45650.54166666667)</f>
        <v>45650.54167</v>
      </c>
      <c r="H249" s="1">
        <f>IFERROR(__xludf.DUMMYFUNCTION("""COMPUTED_VALUE"""),4931.78)</f>
        <v>4931.78</v>
      </c>
      <c r="J249" s="2">
        <f>IFERROR(__xludf.DUMMYFUNCTION("""COMPUTED_VALUE"""),45650.54166666667)</f>
        <v>45650.54167</v>
      </c>
      <c r="K249" s="1">
        <f>IFERROR(__xludf.DUMMYFUNCTION("""COMPUTED_VALUE"""),4975.24)</f>
        <v>4975.24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IFERROR(__xludf.DUMMYFUNCTION("""COMPUTED_VALUE"""),4954.57)</f>
        <v>4954.57</v>
      </c>
      <c r="D250" s="2">
        <f>IFERROR(__xludf.DUMMYFUNCTION("""COMPUTED_VALUE"""),45652.66666666667)</f>
        <v>45652.66667</v>
      </c>
      <c r="E250" s="1">
        <f>IFERROR(__xludf.DUMMYFUNCTION("""COMPUTED_VALUE"""),4992.65)</f>
        <v>4992.65</v>
      </c>
      <c r="G250" s="2">
        <f>IFERROR(__xludf.DUMMYFUNCTION("""COMPUTED_VALUE"""),45652.66666666667)</f>
        <v>45652.66667</v>
      </c>
      <c r="H250" s="1">
        <f>IFERROR(__xludf.DUMMYFUNCTION("""COMPUTED_VALUE"""),4949.22)</f>
        <v>4949.22</v>
      </c>
      <c r="J250" s="2">
        <f>IFERROR(__xludf.DUMMYFUNCTION("""COMPUTED_VALUE"""),45652.66666666667)</f>
        <v>45652.66667</v>
      </c>
      <c r="K250" s="1">
        <f>IFERROR(__xludf.DUMMYFUNCTION("""COMPUTED_VALUE"""),4987.37)</f>
        <v>4987.37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IFERROR(__xludf.DUMMYFUNCTION("""COMPUTED_VALUE"""),4956.63)</f>
        <v>4956.63</v>
      </c>
      <c r="D251" s="2">
        <f>IFERROR(__xludf.DUMMYFUNCTION("""COMPUTED_VALUE"""),45653.66666666667)</f>
        <v>45653.66667</v>
      </c>
      <c r="E251" s="1">
        <f>IFERROR(__xludf.DUMMYFUNCTION("""COMPUTED_VALUE"""),4987.67)</f>
        <v>4987.67</v>
      </c>
      <c r="G251" s="2">
        <f>IFERROR(__xludf.DUMMYFUNCTION("""COMPUTED_VALUE"""),45653.66666666667)</f>
        <v>45653.66667</v>
      </c>
      <c r="H251" s="1">
        <f>IFERROR(__xludf.DUMMYFUNCTION("""COMPUTED_VALUE"""),4915.45)</f>
        <v>4915.45</v>
      </c>
      <c r="J251" s="2">
        <f>IFERROR(__xludf.DUMMYFUNCTION("""COMPUTED_VALUE"""),45653.66666666667)</f>
        <v>45653.66667</v>
      </c>
      <c r="K251" s="1">
        <f>IFERROR(__xludf.DUMMYFUNCTION("""COMPUTED_VALUE"""),4939.75)</f>
        <v>4939.75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IFERROR(__xludf.DUMMYFUNCTION("""COMPUTED_VALUE"""),4900.94)</f>
        <v>4900.94</v>
      </c>
      <c r="D252" s="2">
        <f>IFERROR(__xludf.DUMMYFUNCTION("""COMPUTED_VALUE"""),45656.66666666667)</f>
        <v>45656.66667</v>
      </c>
      <c r="E252" s="1">
        <f>IFERROR(__xludf.DUMMYFUNCTION("""COMPUTED_VALUE"""),4927.98)</f>
        <v>4927.98</v>
      </c>
      <c r="G252" s="2">
        <f>IFERROR(__xludf.DUMMYFUNCTION("""COMPUTED_VALUE"""),45656.66666666667)</f>
        <v>45656.66667</v>
      </c>
      <c r="H252" s="1">
        <f>IFERROR(__xludf.DUMMYFUNCTION("""COMPUTED_VALUE"""),4862.55)</f>
        <v>4862.55</v>
      </c>
      <c r="J252" s="2">
        <f>IFERROR(__xludf.DUMMYFUNCTION("""COMPUTED_VALUE"""),45656.66666666667)</f>
        <v>45656.66667</v>
      </c>
      <c r="K252" s="1">
        <f>IFERROR(__xludf.DUMMYFUNCTION("""COMPUTED_VALUE"""),4909.48)</f>
        <v>4909.48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IFERROR(__xludf.DUMMYFUNCTION("""COMPUTED_VALUE"""),4922.33)</f>
        <v>4922.33</v>
      </c>
      <c r="D253" s="2">
        <f>IFERROR(__xludf.DUMMYFUNCTION("""COMPUTED_VALUE"""),45657.66666666667)</f>
        <v>45657.66667</v>
      </c>
      <c r="E253" s="1">
        <f>IFERROR(__xludf.DUMMYFUNCTION("""COMPUTED_VALUE"""),4948.71)</f>
        <v>4948.71</v>
      </c>
      <c r="G253" s="2">
        <f>IFERROR(__xludf.DUMMYFUNCTION("""COMPUTED_VALUE"""),45657.66666666667)</f>
        <v>45657.66667</v>
      </c>
      <c r="H253" s="1">
        <f>IFERROR(__xludf.DUMMYFUNCTION("""COMPUTED_VALUE"""),4902.05)</f>
        <v>4902.05</v>
      </c>
      <c r="J253" s="2">
        <f>IFERROR(__xludf.DUMMYFUNCTION("""COMPUTED_VALUE"""),45657.66666666667)</f>
        <v>45657.66667</v>
      </c>
      <c r="K253" s="1">
        <f>IFERROR(__xludf.DUMMYFUNCTION("""COMPUTED_VALUE"""),4921.54)</f>
        <v>4921.54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IFERROR(__xludf.DUMMYFUNCTION("""COMPUTED_VALUE"""),4948.17)</f>
        <v>4948.17</v>
      </c>
      <c r="D254" s="2">
        <f>IFERROR(__xludf.DUMMYFUNCTION("""COMPUTED_VALUE"""),45659.66666666667)</f>
        <v>45659.66667</v>
      </c>
      <c r="E254" s="1">
        <f>IFERROR(__xludf.DUMMYFUNCTION("""COMPUTED_VALUE"""),4965.74)</f>
        <v>4965.74</v>
      </c>
      <c r="G254" s="2">
        <f>IFERROR(__xludf.DUMMYFUNCTION("""COMPUTED_VALUE"""),45659.66666666667)</f>
        <v>45659.66667</v>
      </c>
      <c r="H254" s="1">
        <f>IFERROR(__xludf.DUMMYFUNCTION("""COMPUTED_VALUE"""),4891.94)</f>
        <v>4891.94</v>
      </c>
      <c r="J254" s="2">
        <f>IFERROR(__xludf.DUMMYFUNCTION("""COMPUTED_VALUE"""),45659.66666666667)</f>
        <v>45659.66667</v>
      </c>
      <c r="K254" s="1">
        <f>IFERROR(__xludf.DUMMYFUNCTION("""COMPUTED_VALUE"""),4913.31)</f>
        <v>4913.31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IFERROR(__xludf.DUMMYFUNCTION("""COMPUTED_VALUE"""),4933.49)</f>
        <v>4933.49</v>
      </c>
      <c r="D255" s="2">
        <f>IFERROR(__xludf.DUMMYFUNCTION("""COMPUTED_VALUE"""),45660.66666666667)</f>
        <v>45660.66667</v>
      </c>
      <c r="E255" s="1">
        <f>IFERROR(__xludf.DUMMYFUNCTION("""COMPUTED_VALUE"""),4969.8)</f>
        <v>4969.8</v>
      </c>
      <c r="G255" s="2">
        <f>IFERROR(__xludf.DUMMYFUNCTION("""COMPUTED_VALUE"""),45660.66666666667)</f>
        <v>45660.66667</v>
      </c>
      <c r="H255" s="1">
        <f>IFERROR(__xludf.DUMMYFUNCTION("""COMPUTED_VALUE"""),4907.85)</f>
        <v>4907.85</v>
      </c>
      <c r="J255" s="2">
        <f>IFERROR(__xludf.DUMMYFUNCTION("""COMPUTED_VALUE"""),45660.66666666667)</f>
        <v>45660.66667</v>
      </c>
      <c r="K255" s="1">
        <f>IFERROR(__xludf.DUMMYFUNCTION("""COMPUTED_VALUE"""),4968.27)</f>
        <v>4968.27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IFERROR(__xludf.DUMMYFUNCTION("""COMPUTED_VALUE"""),4993.82)</f>
        <v>4993.82</v>
      </c>
      <c r="D256" s="2">
        <f>IFERROR(__xludf.DUMMYFUNCTION("""COMPUTED_VALUE"""),45663.66666666667)</f>
        <v>45663.66667</v>
      </c>
      <c r="E256" s="1">
        <f>IFERROR(__xludf.DUMMYFUNCTION("""COMPUTED_VALUE"""),5021.64)</f>
        <v>5021.64</v>
      </c>
      <c r="G256" s="2">
        <f>IFERROR(__xludf.DUMMYFUNCTION("""COMPUTED_VALUE"""),45663.66666666667)</f>
        <v>45663.66667</v>
      </c>
      <c r="H256" s="1">
        <f>IFERROR(__xludf.DUMMYFUNCTION("""COMPUTED_VALUE"""),4962.48)</f>
        <v>4962.48</v>
      </c>
      <c r="J256" s="2">
        <f>IFERROR(__xludf.DUMMYFUNCTION("""COMPUTED_VALUE"""),45663.66666666667)</f>
        <v>45663.66667</v>
      </c>
      <c r="K256" s="1">
        <f>IFERROR(__xludf.DUMMYFUNCTION("""COMPUTED_VALUE"""),4968.39)</f>
        <v>4968.39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IFERROR(__xludf.DUMMYFUNCTION("""COMPUTED_VALUE"""),4985.0)</f>
        <v>4985</v>
      </c>
      <c r="D257" s="2">
        <f>IFERROR(__xludf.DUMMYFUNCTION("""COMPUTED_VALUE"""),45664.66666666667)</f>
        <v>45664.66667</v>
      </c>
      <c r="E257" s="1">
        <f>IFERROR(__xludf.DUMMYFUNCTION("""COMPUTED_VALUE"""),5002.86)</f>
        <v>5002.86</v>
      </c>
      <c r="G257" s="2">
        <f>IFERROR(__xludf.DUMMYFUNCTION("""COMPUTED_VALUE"""),45664.66666666667)</f>
        <v>45664.66667</v>
      </c>
      <c r="H257" s="1">
        <f>IFERROR(__xludf.DUMMYFUNCTION("""COMPUTED_VALUE"""),4921.48)</f>
        <v>4921.48</v>
      </c>
      <c r="J257" s="2">
        <f>IFERROR(__xludf.DUMMYFUNCTION("""COMPUTED_VALUE"""),45664.66666666667)</f>
        <v>45664.66667</v>
      </c>
      <c r="K257" s="1">
        <f>IFERROR(__xludf.DUMMYFUNCTION("""COMPUTED_VALUE"""),4945.43)</f>
        <v>4945.43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IFERROR(__xludf.DUMMYFUNCTION("""COMPUTED_VALUE"""),4918.74)</f>
        <v>4918.74</v>
      </c>
      <c r="D258" s="2">
        <f>IFERROR(__xludf.DUMMYFUNCTION("""COMPUTED_VALUE"""),45665.66666666667)</f>
        <v>45665.66667</v>
      </c>
      <c r="E258" s="1">
        <f>IFERROR(__xludf.DUMMYFUNCTION("""COMPUTED_VALUE"""),4946.77)</f>
        <v>4946.77</v>
      </c>
      <c r="G258" s="2">
        <f>IFERROR(__xludf.DUMMYFUNCTION("""COMPUTED_VALUE"""),45665.66666666667)</f>
        <v>45665.66667</v>
      </c>
      <c r="H258" s="1">
        <f>IFERROR(__xludf.DUMMYFUNCTION("""COMPUTED_VALUE"""),4884.45)</f>
        <v>4884.45</v>
      </c>
      <c r="J258" s="2">
        <f>IFERROR(__xludf.DUMMYFUNCTION("""COMPUTED_VALUE"""),45665.66666666667)</f>
        <v>45665.66667</v>
      </c>
      <c r="K258" s="1">
        <f>IFERROR(__xludf.DUMMYFUNCTION("""COMPUTED_VALUE"""),4946.1)</f>
        <v>4946.1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IFERROR(__xludf.DUMMYFUNCTION("""COMPUTED_VALUE"""),4903.68)</f>
        <v>4903.68</v>
      </c>
      <c r="D259" s="2">
        <f>IFERROR(__xludf.DUMMYFUNCTION("""COMPUTED_VALUE"""),45667.66666666667)</f>
        <v>45667.66667</v>
      </c>
      <c r="E259" s="1">
        <f>IFERROR(__xludf.DUMMYFUNCTION("""COMPUTED_VALUE"""),4904.4)</f>
        <v>4904.4</v>
      </c>
      <c r="G259" s="2">
        <f>IFERROR(__xludf.DUMMYFUNCTION("""COMPUTED_VALUE"""),45667.66666666667)</f>
        <v>45667.66667</v>
      </c>
      <c r="H259" s="1">
        <f>IFERROR(__xludf.DUMMYFUNCTION("""COMPUTED_VALUE"""),4856.9)</f>
        <v>4856.9</v>
      </c>
      <c r="J259" s="2">
        <f>IFERROR(__xludf.DUMMYFUNCTION("""COMPUTED_VALUE"""),45667.66666666667)</f>
        <v>45667.66667</v>
      </c>
      <c r="K259" s="1">
        <f>IFERROR(__xludf.DUMMYFUNCTION("""COMPUTED_VALUE"""),4878.06)</f>
        <v>4878.06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IFERROR(__xludf.DUMMYFUNCTION("""COMPUTED_VALUE"""),4850.11)</f>
        <v>4850.11</v>
      </c>
      <c r="D260" s="2">
        <f>IFERROR(__xludf.DUMMYFUNCTION("""COMPUTED_VALUE"""),45670.66666666667)</f>
        <v>45670.66667</v>
      </c>
      <c r="E260" s="1">
        <f>IFERROR(__xludf.DUMMYFUNCTION("""COMPUTED_VALUE"""),4915.64)</f>
        <v>4915.64</v>
      </c>
      <c r="G260" s="2">
        <f>IFERROR(__xludf.DUMMYFUNCTION("""COMPUTED_VALUE"""),45670.66666666667)</f>
        <v>45670.66667</v>
      </c>
      <c r="H260" s="1">
        <f>IFERROR(__xludf.DUMMYFUNCTION("""COMPUTED_VALUE"""),4843.7)</f>
        <v>4843.7</v>
      </c>
      <c r="J260" s="2">
        <f>IFERROR(__xludf.DUMMYFUNCTION("""COMPUTED_VALUE"""),45670.66666666667)</f>
        <v>45670.66667</v>
      </c>
      <c r="K260" s="1">
        <f>IFERROR(__xludf.DUMMYFUNCTION("""COMPUTED_VALUE"""),4914.16)</f>
        <v>4914.16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IFERROR(__xludf.DUMMYFUNCTION("""COMPUTED_VALUE"""),4944.24)</f>
        <v>4944.24</v>
      </c>
      <c r="D261" s="2">
        <f>IFERROR(__xludf.DUMMYFUNCTION("""COMPUTED_VALUE"""),45671.66666666667)</f>
        <v>45671.66667</v>
      </c>
      <c r="E261" s="1">
        <f>IFERROR(__xludf.DUMMYFUNCTION("""COMPUTED_VALUE"""),4995.02)</f>
        <v>4995.02</v>
      </c>
      <c r="G261" s="2">
        <f>IFERROR(__xludf.DUMMYFUNCTION("""COMPUTED_VALUE"""),45671.66666666667)</f>
        <v>45671.66667</v>
      </c>
      <c r="H261" s="1">
        <f>IFERROR(__xludf.DUMMYFUNCTION("""COMPUTED_VALUE"""),4939.92)</f>
        <v>4939.92</v>
      </c>
      <c r="J261" s="2">
        <f>IFERROR(__xludf.DUMMYFUNCTION("""COMPUTED_VALUE"""),45671.66666666667)</f>
        <v>45671.66667</v>
      </c>
      <c r="K261" s="1">
        <f>IFERROR(__xludf.DUMMYFUNCTION("""COMPUTED_VALUE"""),4985.18)</f>
        <v>4985.18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IFERROR(__xludf.DUMMYFUNCTION("""COMPUTED_VALUE"""),5088.68)</f>
        <v>5088.68</v>
      </c>
      <c r="D262" s="2">
        <f>IFERROR(__xludf.DUMMYFUNCTION("""COMPUTED_VALUE"""),45672.66666666667)</f>
        <v>45672.66667</v>
      </c>
      <c r="E262" s="1">
        <f>IFERROR(__xludf.DUMMYFUNCTION("""COMPUTED_VALUE"""),5095.42)</f>
        <v>5095.42</v>
      </c>
      <c r="G262" s="2">
        <f>IFERROR(__xludf.DUMMYFUNCTION("""COMPUTED_VALUE"""),45672.66666666667)</f>
        <v>45672.66667</v>
      </c>
      <c r="H262" s="1">
        <f>IFERROR(__xludf.DUMMYFUNCTION("""COMPUTED_VALUE"""),5042.69)</f>
        <v>5042.69</v>
      </c>
      <c r="J262" s="2">
        <f>IFERROR(__xludf.DUMMYFUNCTION("""COMPUTED_VALUE"""),45672.66666666667)</f>
        <v>45672.66667</v>
      </c>
      <c r="K262" s="1">
        <f>IFERROR(__xludf.DUMMYFUNCTION("""COMPUTED_VALUE"""),5054.45)</f>
        <v>5054.45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IFERROR(__xludf.DUMMYFUNCTION("""COMPUTED_VALUE"""),5050.59)</f>
        <v>5050.59</v>
      </c>
      <c r="D263" s="2">
        <f>IFERROR(__xludf.DUMMYFUNCTION("""COMPUTED_VALUE"""),45673.66666666667)</f>
        <v>45673.66667</v>
      </c>
      <c r="E263" s="1">
        <f>IFERROR(__xludf.DUMMYFUNCTION("""COMPUTED_VALUE"""),5101.05)</f>
        <v>5101.05</v>
      </c>
      <c r="G263" s="2">
        <f>IFERROR(__xludf.DUMMYFUNCTION("""COMPUTED_VALUE"""),45673.66666666667)</f>
        <v>45673.66667</v>
      </c>
      <c r="H263" s="1">
        <f>IFERROR(__xludf.DUMMYFUNCTION("""COMPUTED_VALUE"""),5044.95)</f>
        <v>5044.95</v>
      </c>
      <c r="J263" s="2">
        <f>IFERROR(__xludf.DUMMYFUNCTION("""COMPUTED_VALUE"""),45673.66666666667)</f>
        <v>45673.66667</v>
      </c>
      <c r="K263" s="1">
        <f>IFERROR(__xludf.DUMMYFUNCTION("""COMPUTED_VALUE"""),5094.36)</f>
        <v>5094.36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IFERROR(__xludf.DUMMYFUNCTION("""COMPUTED_VALUE"""),5115.8)</f>
        <v>5115.8</v>
      </c>
      <c r="D264" s="2">
        <f>IFERROR(__xludf.DUMMYFUNCTION("""COMPUTED_VALUE"""),45674.66666666667)</f>
        <v>45674.66667</v>
      </c>
      <c r="E264" s="1">
        <f>IFERROR(__xludf.DUMMYFUNCTION("""COMPUTED_VALUE"""),5131.68)</f>
        <v>5131.68</v>
      </c>
      <c r="G264" s="2">
        <f>IFERROR(__xludf.DUMMYFUNCTION("""COMPUTED_VALUE"""),45674.66666666667)</f>
        <v>45674.66667</v>
      </c>
      <c r="H264" s="1">
        <f>IFERROR(__xludf.DUMMYFUNCTION("""COMPUTED_VALUE"""),5104.5)</f>
        <v>5104.5</v>
      </c>
      <c r="J264" s="2">
        <f>IFERROR(__xludf.DUMMYFUNCTION("""COMPUTED_VALUE"""),45674.66666666667)</f>
        <v>45674.66667</v>
      </c>
      <c r="K264" s="1">
        <f>IFERROR(__xludf.DUMMYFUNCTION("""COMPUTED_VALUE"""),5110.94)</f>
        <v>5110.94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IFERROR(__xludf.DUMMYFUNCTION("""COMPUTED_VALUE"""),5152.36)</f>
        <v>5152.36</v>
      </c>
      <c r="D265" s="2">
        <f>IFERROR(__xludf.DUMMYFUNCTION("""COMPUTED_VALUE"""),45678.66666666667)</f>
        <v>45678.66667</v>
      </c>
      <c r="E265" s="1">
        <f>IFERROR(__xludf.DUMMYFUNCTION("""COMPUTED_VALUE"""),5190.95)</f>
        <v>5190.95</v>
      </c>
      <c r="G265" s="2">
        <f>IFERROR(__xludf.DUMMYFUNCTION("""COMPUTED_VALUE"""),45678.66666666667)</f>
        <v>45678.66667</v>
      </c>
      <c r="H265" s="1">
        <f>IFERROR(__xludf.DUMMYFUNCTION("""COMPUTED_VALUE"""),5151.87)</f>
        <v>5151.87</v>
      </c>
      <c r="J265" s="2">
        <f>IFERROR(__xludf.DUMMYFUNCTION("""COMPUTED_VALUE"""),45678.66666666667)</f>
        <v>45678.66667</v>
      </c>
      <c r="K265" s="1">
        <f>IFERROR(__xludf.DUMMYFUNCTION("""COMPUTED_VALUE"""),5188.67)</f>
        <v>5188.67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IFERROR(__xludf.DUMMYFUNCTION("""COMPUTED_VALUE"""),5196.13)</f>
        <v>5196.13</v>
      </c>
      <c r="D266" s="2">
        <f>IFERROR(__xludf.DUMMYFUNCTION("""COMPUTED_VALUE"""),45679.66666666667)</f>
        <v>45679.66667</v>
      </c>
      <c r="E266" s="1">
        <f>IFERROR(__xludf.DUMMYFUNCTION("""COMPUTED_VALUE"""),5196.73)</f>
        <v>5196.73</v>
      </c>
      <c r="G266" s="2">
        <f>IFERROR(__xludf.DUMMYFUNCTION("""COMPUTED_VALUE"""),45679.66666666667)</f>
        <v>45679.66667</v>
      </c>
      <c r="H266" s="1">
        <f>IFERROR(__xludf.DUMMYFUNCTION("""COMPUTED_VALUE"""),5154.43)</f>
        <v>5154.43</v>
      </c>
      <c r="J266" s="2">
        <f>IFERROR(__xludf.DUMMYFUNCTION("""COMPUTED_VALUE"""),45679.66666666667)</f>
        <v>45679.66667</v>
      </c>
      <c r="K266" s="1">
        <f>IFERROR(__xludf.DUMMYFUNCTION("""COMPUTED_VALUE"""),5155.0)</f>
        <v>5155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IFERROR(__xludf.DUMMYFUNCTION("""COMPUTED_VALUE"""),5150.04)</f>
        <v>5150.04</v>
      </c>
      <c r="D267" s="2">
        <f>IFERROR(__xludf.DUMMYFUNCTION("""COMPUTED_VALUE"""),45680.66666666667)</f>
        <v>45680.66667</v>
      </c>
      <c r="E267" s="1">
        <f>IFERROR(__xludf.DUMMYFUNCTION("""COMPUTED_VALUE"""),5182.27)</f>
        <v>5182.27</v>
      </c>
      <c r="G267" s="2">
        <f>IFERROR(__xludf.DUMMYFUNCTION("""COMPUTED_VALUE"""),45680.66666666667)</f>
        <v>45680.66667</v>
      </c>
      <c r="H267" s="1">
        <f>IFERROR(__xludf.DUMMYFUNCTION("""COMPUTED_VALUE"""),5145.15)</f>
        <v>5145.15</v>
      </c>
      <c r="J267" s="2">
        <f>IFERROR(__xludf.DUMMYFUNCTION("""COMPUTED_VALUE"""),45680.66666666667)</f>
        <v>45680.66667</v>
      </c>
      <c r="K267" s="1">
        <f>IFERROR(__xludf.DUMMYFUNCTION("""COMPUTED_VALUE"""),5172.42)</f>
        <v>5172.42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IFERROR(__xludf.DUMMYFUNCTION("""COMPUTED_VALUE"""),5174.18)</f>
        <v>5174.18</v>
      </c>
      <c r="D268" s="2">
        <f>IFERROR(__xludf.DUMMYFUNCTION("""COMPUTED_VALUE"""),45681.66666666667)</f>
        <v>45681.66667</v>
      </c>
      <c r="E268" s="1">
        <f>IFERROR(__xludf.DUMMYFUNCTION("""COMPUTED_VALUE"""),5194.07)</f>
        <v>5194.07</v>
      </c>
      <c r="G268" s="2">
        <f>IFERROR(__xludf.DUMMYFUNCTION("""COMPUTED_VALUE"""),45681.66666666667)</f>
        <v>45681.66667</v>
      </c>
      <c r="H268" s="1">
        <f>IFERROR(__xludf.DUMMYFUNCTION("""COMPUTED_VALUE"""),5165.03)</f>
        <v>5165.03</v>
      </c>
      <c r="J268" s="2">
        <f>IFERROR(__xludf.DUMMYFUNCTION("""COMPUTED_VALUE"""),45681.66666666667)</f>
        <v>45681.66667</v>
      </c>
      <c r="K268" s="1">
        <f>IFERROR(__xludf.DUMMYFUNCTION("""COMPUTED_VALUE"""),5175.52)</f>
        <v>5175.52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IFERROR(__xludf.DUMMYFUNCTION("""COMPUTED_VALUE"""),5112.76)</f>
        <v>5112.76</v>
      </c>
      <c r="D269" s="2">
        <f>IFERROR(__xludf.DUMMYFUNCTION("""COMPUTED_VALUE"""),45684.66666666667)</f>
        <v>45684.66667</v>
      </c>
      <c r="E269" s="1">
        <f>IFERROR(__xludf.DUMMYFUNCTION("""COMPUTED_VALUE"""),5146.1)</f>
        <v>5146.1</v>
      </c>
      <c r="G269" s="2">
        <f>IFERROR(__xludf.DUMMYFUNCTION("""COMPUTED_VALUE"""),45684.66666666667)</f>
        <v>45684.66667</v>
      </c>
      <c r="H269" s="1">
        <f>IFERROR(__xludf.DUMMYFUNCTION("""COMPUTED_VALUE"""),5085.85)</f>
        <v>5085.85</v>
      </c>
      <c r="J269" s="2">
        <f>IFERROR(__xludf.DUMMYFUNCTION("""COMPUTED_VALUE"""),45684.66666666667)</f>
        <v>45684.66667</v>
      </c>
      <c r="K269" s="1">
        <f>IFERROR(__xludf.DUMMYFUNCTION("""COMPUTED_VALUE"""),5112.94)</f>
        <v>5112.94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IFERROR(__xludf.DUMMYFUNCTION("""COMPUTED_VALUE"""),5107.73)</f>
        <v>5107.73</v>
      </c>
      <c r="D270" s="2">
        <f>IFERROR(__xludf.DUMMYFUNCTION("""COMPUTED_VALUE"""),45685.66666666667)</f>
        <v>45685.66667</v>
      </c>
      <c r="E270" s="1">
        <f>IFERROR(__xludf.DUMMYFUNCTION("""COMPUTED_VALUE"""),5128.52)</f>
        <v>5128.52</v>
      </c>
      <c r="G270" s="2">
        <f>IFERROR(__xludf.DUMMYFUNCTION("""COMPUTED_VALUE"""),45685.66666666667)</f>
        <v>45685.66667</v>
      </c>
      <c r="H270" s="1">
        <f>IFERROR(__xludf.DUMMYFUNCTION("""COMPUTED_VALUE"""),5085.17)</f>
        <v>5085.17</v>
      </c>
      <c r="J270" s="2">
        <f>IFERROR(__xludf.DUMMYFUNCTION("""COMPUTED_VALUE"""),45685.66666666667)</f>
        <v>45685.66667</v>
      </c>
      <c r="K270" s="1">
        <f>IFERROR(__xludf.DUMMYFUNCTION("""COMPUTED_VALUE"""),5119.52)</f>
        <v>5119.52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IFERROR(__xludf.DUMMYFUNCTION("""COMPUTED_VALUE"""),5120.17)</f>
        <v>5120.17</v>
      </c>
      <c r="D271" s="2">
        <f>IFERROR(__xludf.DUMMYFUNCTION("""COMPUTED_VALUE"""),45686.66666666667)</f>
        <v>45686.66667</v>
      </c>
      <c r="E271" s="1">
        <f>IFERROR(__xludf.DUMMYFUNCTION("""COMPUTED_VALUE"""),5155.63)</f>
        <v>5155.63</v>
      </c>
      <c r="G271" s="2">
        <f>IFERROR(__xludf.DUMMYFUNCTION("""COMPUTED_VALUE"""),45686.66666666667)</f>
        <v>45686.66667</v>
      </c>
      <c r="H271" s="1">
        <f>IFERROR(__xludf.DUMMYFUNCTION("""COMPUTED_VALUE"""),5085.9)</f>
        <v>5085.9</v>
      </c>
      <c r="J271" s="2">
        <f>IFERROR(__xludf.DUMMYFUNCTION("""COMPUTED_VALUE"""),45686.66666666667)</f>
        <v>45686.66667</v>
      </c>
      <c r="K271" s="1">
        <f>IFERROR(__xludf.DUMMYFUNCTION("""COMPUTED_VALUE"""),5103.92)</f>
        <v>5103.92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IFERROR(__xludf.DUMMYFUNCTION("""COMPUTED_VALUE"""),5143.74)</f>
        <v>5143.74</v>
      </c>
      <c r="D272" s="2">
        <f>IFERROR(__xludf.DUMMYFUNCTION("""COMPUTED_VALUE"""),45687.66666666667)</f>
        <v>45687.66667</v>
      </c>
      <c r="E272" s="1">
        <f>IFERROR(__xludf.DUMMYFUNCTION("""COMPUTED_VALUE"""),5195.21)</f>
        <v>5195.21</v>
      </c>
      <c r="G272" s="2">
        <f>IFERROR(__xludf.DUMMYFUNCTION("""COMPUTED_VALUE"""),45687.66666666667)</f>
        <v>45687.66667</v>
      </c>
      <c r="H272" s="1">
        <f>IFERROR(__xludf.DUMMYFUNCTION("""COMPUTED_VALUE"""),5137.83)</f>
        <v>5137.83</v>
      </c>
      <c r="J272" s="2">
        <f>IFERROR(__xludf.DUMMYFUNCTION("""COMPUTED_VALUE"""),45687.66666666667)</f>
        <v>45687.66667</v>
      </c>
      <c r="K272" s="1">
        <f>IFERROR(__xludf.DUMMYFUNCTION("""COMPUTED_VALUE"""),5177.7)</f>
        <v>5177.7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IFERROR(__xludf.DUMMYFUNCTION("""COMPUTED_VALUE"""),5165.03)</f>
        <v>5165.03</v>
      </c>
      <c r="D273" s="2">
        <f>IFERROR(__xludf.DUMMYFUNCTION("""COMPUTED_VALUE"""),45688.66666666667)</f>
        <v>45688.66667</v>
      </c>
      <c r="E273" s="1">
        <f>IFERROR(__xludf.DUMMYFUNCTION("""COMPUTED_VALUE"""),5180.85)</f>
        <v>5180.85</v>
      </c>
      <c r="G273" s="2">
        <f>IFERROR(__xludf.DUMMYFUNCTION("""COMPUTED_VALUE"""),45688.66666666667)</f>
        <v>45688.66667</v>
      </c>
      <c r="H273" s="1">
        <f>IFERROR(__xludf.DUMMYFUNCTION("""COMPUTED_VALUE"""),5107.39)</f>
        <v>5107.39</v>
      </c>
      <c r="J273" s="2">
        <f>IFERROR(__xludf.DUMMYFUNCTION("""COMPUTED_VALUE"""),45688.66666666667)</f>
        <v>45688.66667</v>
      </c>
      <c r="K273" s="1">
        <f>IFERROR(__xludf.DUMMYFUNCTION("""COMPUTED_VALUE"""),5117.31)</f>
        <v>5117.31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IFERROR(__xludf.DUMMYFUNCTION("""COMPUTED_VALUE"""),5005.77)</f>
        <v>5005.77</v>
      </c>
      <c r="D274" s="2">
        <f>IFERROR(__xludf.DUMMYFUNCTION("""COMPUTED_VALUE"""),45691.66666666667)</f>
        <v>45691.66667</v>
      </c>
      <c r="E274" s="1">
        <f>IFERROR(__xludf.DUMMYFUNCTION("""COMPUTED_VALUE"""),5085.45)</f>
        <v>5085.45</v>
      </c>
      <c r="G274" s="2">
        <f>IFERROR(__xludf.DUMMYFUNCTION("""COMPUTED_VALUE"""),45691.66666666667)</f>
        <v>45691.66667</v>
      </c>
      <c r="H274" s="1">
        <f>IFERROR(__xludf.DUMMYFUNCTION("""COMPUTED_VALUE"""),4981.53)</f>
        <v>4981.53</v>
      </c>
      <c r="J274" s="2">
        <f>IFERROR(__xludf.DUMMYFUNCTION("""COMPUTED_VALUE"""),45691.66666666667)</f>
        <v>45691.66667</v>
      </c>
      <c r="K274" s="1">
        <f>IFERROR(__xludf.DUMMYFUNCTION("""COMPUTED_VALUE"""),5053.42)</f>
        <v>5053.42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IFERROR(__xludf.DUMMYFUNCTION("""COMPUTED_VALUE"""),5048.79)</f>
        <v>5048.79</v>
      </c>
      <c r="D275" s="2">
        <f>IFERROR(__xludf.DUMMYFUNCTION("""COMPUTED_VALUE"""),45692.66666666667)</f>
        <v>45692.66667</v>
      </c>
      <c r="E275" s="1">
        <f>IFERROR(__xludf.DUMMYFUNCTION("""COMPUTED_VALUE"""),5086.82)</f>
        <v>5086.82</v>
      </c>
      <c r="G275" s="2">
        <f>IFERROR(__xludf.DUMMYFUNCTION("""COMPUTED_VALUE"""),45692.66666666667)</f>
        <v>45692.66667</v>
      </c>
      <c r="H275" s="1">
        <f>IFERROR(__xludf.DUMMYFUNCTION("""COMPUTED_VALUE"""),5039.99)</f>
        <v>5039.99</v>
      </c>
      <c r="J275" s="2">
        <f>IFERROR(__xludf.DUMMYFUNCTION("""COMPUTED_VALUE"""),45692.66666666667)</f>
        <v>45692.66667</v>
      </c>
      <c r="K275" s="1">
        <f>IFERROR(__xludf.DUMMYFUNCTION("""COMPUTED_VALUE"""),5082.93)</f>
        <v>5082.93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IFERROR(__xludf.DUMMYFUNCTION("""COMPUTED_VALUE"""),5100.02)</f>
        <v>5100.02</v>
      </c>
      <c r="D276" s="2">
        <f>IFERROR(__xludf.DUMMYFUNCTION("""COMPUTED_VALUE"""),45693.66666666667)</f>
        <v>45693.66667</v>
      </c>
      <c r="E276" s="1">
        <f>IFERROR(__xludf.DUMMYFUNCTION("""COMPUTED_VALUE"""),5114.72)</f>
        <v>5114.72</v>
      </c>
      <c r="G276" s="2">
        <f>IFERROR(__xludf.DUMMYFUNCTION("""COMPUTED_VALUE"""),45693.66666666667)</f>
        <v>45693.66667</v>
      </c>
      <c r="H276" s="1">
        <f>IFERROR(__xludf.DUMMYFUNCTION("""COMPUTED_VALUE"""),5060.06)</f>
        <v>5060.06</v>
      </c>
      <c r="J276" s="2">
        <f>IFERROR(__xludf.DUMMYFUNCTION("""COMPUTED_VALUE"""),45693.66666666667)</f>
        <v>45693.66667</v>
      </c>
      <c r="K276" s="1">
        <f>IFERROR(__xludf.DUMMYFUNCTION("""COMPUTED_VALUE"""),5107.36)</f>
        <v>5107.36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IFERROR(__xludf.DUMMYFUNCTION("""COMPUTED_VALUE"""),5141.76)</f>
        <v>5141.76</v>
      </c>
      <c r="D277" s="2">
        <f>IFERROR(__xludf.DUMMYFUNCTION("""COMPUTED_VALUE"""),45694.66666666667)</f>
        <v>45694.66667</v>
      </c>
      <c r="E277" s="1">
        <f>IFERROR(__xludf.DUMMYFUNCTION("""COMPUTED_VALUE"""),5145.19)</f>
        <v>5145.19</v>
      </c>
      <c r="G277" s="2">
        <f>IFERROR(__xludf.DUMMYFUNCTION("""COMPUTED_VALUE"""),45694.66666666667)</f>
        <v>45694.66667</v>
      </c>
      <c r="H277" s="1">
        <f>IFERROR(__xludf.DUMMYFUNCTION("""COMPUTED_VALUE"""),5078.5)</f>
        <v>5078.5</v>
      </c>
      <c r="J277" s="2">
        <f>IFERROR(__xludf.DUMMYFUNCTION("""COMPUTED_VALUE"""),45694.66666666667)</f>
        <v>45694.66667</v>
      </c>
      <c r="K277" s="1">
        <f>IFERROR(__xludf.DUMMYFUNCTION("""COMPUTED_VALUE"""),5111.14)</f>
        <v>5111.14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IFERROR(__xludf.DUMMYFUNCTION("""COMPUTED_VALUE"""),5116.17)</f>
        <v>5116.17</v>
      </c>
      <c r="D278" s="2">
        <f>IFERROR(__xludf.DUMMYFUNCTION("""COMPUTED_VALUE"""),45695.66666666667)</f>
        <v>45695.66667</v>
      </c>
      <c r="E278" s="1">
        <f>IFERROR(__xludf.DUMMYFUNCTION("""COMPUTED_VALUE"""),5118.56)</f>
        <v>5118.56</v>
      </c>
      <c r="G278" s="2">
        <f>IFERROR(__xludf.DUMMYFUNCTION("""COMPUTED_VALUE"""),45695.66666666667)</f>
        <v>45695.66667</v>
      </c>
      <c r="H278" s="1">
        <f>IFERROR(__xludf.DUMMYFUNCTION("""COMPUTED_VALUE"""),5060.14)</f>
        <v>5060.14</v>
      </c>
      <c r="J278" s="2">
        <f>IFERROR(__xludf.DUMMYFUNCTION("""COMPUTED_VALUE"""),45695.66666666667)</f>
        <v>45695.66667</v>
      </c>
      <c r="K278" s="1">
        <f>IFERROR(__xludf.DUMMYFUNCTION("""COMPUTED_VALUE"""),5067.77)</f>
        <v>5067.77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IFERROR(__xludf.DUMMYFUNCTION("""COMPUTED_VALUE"""),5089.01)</f>
        <v>5089.01</v>
      </c>
      <c r="D279" s="2">
        <f>IFERROR(__xludf.DUMMYFUNCTION("""COMPUTED_VALUE"""),45698.66666666667)</f>
        <v>45698.66667</v>
      </c>
      <c r="E279" s="1">
        <f>IFERROR(__xludf.DUMMYFUNCTION("""COMPUTED_VALUE"""),5091.17)</f>
        <v>5091.17</v>
      </c>
      <c r="G279" s="2">
        <f>IFERROR(__xludf.DUMMYFUNCTION("""COMPUTED_VALUE"""),45698.66666666667)</f>
        <v>45698.66667</v>
      </c>
      <c r="H279" s="1">
        <f>IFERROR(__xludf.DUMMYFUNCTION("""COMPUTED_VALUE"""),5050.76)</f>
        <v>5050.76</v>
      </c>
      <c r="J279" s="2">
        <f>IFERROR(__xludf.DUMMYFUNCTION("""COMPUTED_VALUE"""),45698.66666666667)</f>
        <v>45698.66667</v>
      </c>
      <c r="K279" s="1">
        <f>IFERROR(__xludf.DUMMYFUNCTION("""COMPUTED_VALUE"""),5063.28)</f>
        <v>5063.28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IFERROR(__xludf.DUMMYFUNCTION("""COMPUTED_VALUE"""),5041.66)</f>
        <v>5041.66</v>
      </c>
      <c r="D280" s="2">
        <f>IFERROR(__xludf.DUMMYFUNCTION("""COMPUTED_VALUE"""),45699.66666666667)</f>
        <v>45699.66667</v>
      </c>
      <c r="E280" s="1">
        <f>IFERROR(__xludf.DUMMYFUNCTION("""COMPUTED_VALUE"""),5070.59)</f>
        <v>5070.59</v>
      </c>
      <c r="G280" s="2">
        <f>IFERROR(__xludf.DUMMYFUNCTION("""COMPUTED_VALUE"""),45699.66666666667)</f>
        <v>45699.66667</v>
      </c>
      <c r="H280" s="1">
        <f>IFERROR(__xludf.DUMMYFUNCTION("""COMPUTED_VALUE"""),5032.44)</f>
        <v>5032.44</v>
      </c>
      <c r="J280" s="2">
        <f>IFERROR(__xludf.DUMMYFUNCTION("""COMPUTED_VALUE"""),45699.66666666667)</f>
        <v>45699.66667</v>
      </c>
      <c r="K280" s="1">
        <f>IFERROR(__xludf.DUMMYFUNCTION("""COMPUTED_VALUE"""),5066.07)</f>
        <v>5066.07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IFERROR(__xludf.DUMMYFUNCTION("""COMPUTED_VALUE"""),4997.4)</f>
        <v>4997.4</v>
      </c>
      <c r="D281" s="2">
        <f>IFERROR(__xludf.DUMMYFUNCTION("""COMPUTED_VALUE"""),45700.66666666667)</f>
        <v>45700.66667</v>
      </c>
      <c r="E281" s="1">
        <f>IFERROR(__xludf.DUMMYFUNCTION("""COMPUTED_VALUE"""),5033.13)</f>
        <v>5033.13</v>
      </c>
      <c r="G281" s="2">
        <f>IFERROR(__xludf.DUMMYFUNCTION("""COMPUTED_VALUE"""),45700.66666666667)</f>
        <v>45700.66667</v>
      </c>
      <c r="H281" s="1">
        <f>IFERROR(__xludf.DUMMYFUNCTION("""COMPUTED_VALUE"""),4983.32)</f>
        <v>4983.32</v>
      </c>
      <c r="J281" s="2">
        <f>IFERROR(__xludf.DUMMYFUNCTION("""COMPUTED_VALUE"""),45700.66666666667)</f>
        <v>45700.66667</v>
      </c>
      <c r="K281" s="1">
        <f>IFERROR(__xludf.DUMMYFUNCTION("""COMPUTED_VALUE"""),5019.43)</f>
        <v>5019.43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IFERROR(__xludf.DUMMYFUNCTION("""COMPUTED_VALUE"""),5043.86)</f>
        <v>5043.86</v>
      </c>
      <c r="D282" s="2">
        <f>IFERROR(__xludf.DUMMYFUNCTION("""COMPUTED_VALUE"""),45701.66666666667)</f>
        <v>45701.66667</v>
      </c>
      <c r="E282" s="1">
        <f>IFERROR(__xludf.DUMMYFUNCTION("""COMPUTED_VALUE"""),5072.07)</f>
        <v>5072.07</v>
      </c>
      <c r="G282" s="2">
        <f>IFERROR(__xludf.DUMMYFUNCTION("""COMPUTED_VALUE"""),45701.66666666667)</f>
        <v>45701.66667</v>
      </c>
      <c r="H282" s="1">
        <f>IFERROR(__xludf.DUMMYFUNCTION("""COMPUTED_VALUE"""),5033.22)</f>
        <v>5033.22</v>
      </c>
      <c r="J282" s="2">
        <f>IFERROR(__xludf.DUMMYFUNCTION("""COMPUTED_VALUE"""),45701.66666666667)</f>
        <v>45701.66667</v>
      </c>
      <c r="K282" s="1">
        <f>IFERROR(__xludf.DUMMYFUNCTION("""COMPUTED_VALUE"""),5068.14)</f>
        <v>5068.14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IFERROR(__xludf.DUMMYFUNCTION("""COMPUTED_VALUE"""),5087.3)</f>
        <v>5087.3</v>
      </c>
      <c r="D283" s="2">
        <f>IFERROR(__xludf.DUMMYFUNCTION("""COMPUTED_VALUE"""),45702.66666666667)</f>
        <v>45702.66667</v>
      </c>
      <c r="E283" s="1">
        <f>IFERROR(__xludf.DUMMYFUNCTION("""COMPUTED_VALUE"""),5106.87)</f>
        <v>5106.87</v>
      </c>
      <c r="G283" s="2">
        <f>IFERROR(__xludf.DUMMYFUNCTION("""COMPUTED_VALUE"""),45702.66666666667)</f>
        <v>45702.66667</v>
      </c>
      <c r="H283" s="1">
        <f>IFERROR(__xludf.DUMMYFUNCTION("""COMPUTED_VALUE"""),5076.5)</f>
        <v>5076.5</v>
      </c>
      <c r="J283" s="2">
        <f>IFERROR(__xludf.DUMMYFUNCTION("""COMPUTED_VALUE"""),45702.66666666667)</f>
        <v>45702.66667</v>
      </c>
      <c r="K283" s="1">
        <f>IFERROR(__xludf.DUMMYFUNCTION("""COMPUTED_VALUE"""),5083.11)</f>
        <v>5083.11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IFERROR(__xludf.DUMMYFUNCTION("""COMPUTED_VALUE"""),5091.41)</f>
        <v>5091.41</v>
      </c>
      <c r="D284" s="2">
        <f>IFERROR(__xludf.DUMMYFUNCTION("""COMPUTED_VALUE"""),45706.66666666667)</f>
        <v>45706.66667</v>
      </c>
      <c r="E284" s="1">
        <f>IFERROR(__xludf.DUMMYFUNCTION("""COMPUTED_VALUE"""),5123.03)</f>
        <v>5123.03</v>
      </c>
      <c r="G284" s="2">
        <f>IFERROR(__xludf.DUMMYFUNCTION("""COMPUTED_VALUE"""),45706.66666666667)</f>
        <v>45706.66667</v>
      </c>
      <c r="H284" s="1">
        <f>IFERROR(__xludf.DUMMYFUNCTION("""COMPUTED_VALUE"""),5084.33)</f>
        <v>5084.33</v>
      </c>
      <c r="J284" s="2">
        <f>IFERROR(__xludf.DUMMYFUNCTION("""COMPUTED_VALUE"""),45706.66666666667)</f>
        <v>45706.66667</v>
      </c>
      <c r="K284" s="1">
        <f>IFERROR(__xludf.DUMMYFUNCTION("""COMPUTED_VALUE"""),5122.08)</f>
        <v>5122.08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IFERROR(__xludf.DUMMYFUNCTION("""COMPUTED_VALUE"""),5083.64)</f>
        <v>5083.64</v>
      </c>
      <c r="D285" s="2">
        <f>IFERROR(__xludf.DUMMYFUNCTION("""COMPUTED_VALUE"""),45707.66666666667)</f>
        <v>45707.66667</v>
      </c>
      <c r="E285" s="1">
        <f>IFERROR(__xludf.DUMMYFUNCTION("""COMPUTED_VALUE"""),5110.32)</f>
        <v>5110.32</v>
      </c>
      <c r="G285" s="2">
        <f>IFERROR(__xludf.DUMMYFUNCTION("""COMPUTED_VALUE"""),45707.66666666667)</f>
        <v>45707.66667</v>
      </c>
      <c r="H285" s="1">
        <f>IFERROR(__xludf.DUMMYFUNCTION("""COMPUTED_VALUE"""),5075.5)</f>
        <v>5075.5</v>
      </c>
      <c r="J285" s="2">
        <f>IFERROR(__xludf.DUMMYFUNCTION("""COMPUTED_VALUE"""),45707.66666666667)</f>
        <v>45707.66667</v>
      </c>
      <c r="K285" s="1">
        <f>IFERROR(__xludf.DUMMYFUNCTION("""COMPUTED_VALUE"""),5100.18)</f>
        <v>5100.18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IFERROR(__xludf.DUMMYFUNCTION("""COMPUTED_VALUE"""),5087.68)</f>
        <v>5087.68</v>
      </c>
      <c r="D286" s="2">
        <f>IFERROR(__xludf.DUMMYFUNCTION("""COMPUTED_VALUE"""),45708.66666666667)</f>
        <v>45708.66667</v>
      </c>
      <c r="E286" s="1">
        <f>IFERROR(__xludf.DUMMYFUNCTION("""COMPUTED_VALUE"""),5089.06)</f>
        <v>5089.06</v>
      </c>
      <c r="G286" s="2">
        <f>IFERROR(__xludf.DUMMYFUNCTION("""COMPUTED_VALUE"""),45708.66666666667)</f>
        <v>45708.66667</v>
      </c>
      <c r="H286" s="1">
        <f>IFERROR(__xludf.DUMMYFUNCTION("""COMPUTED_VALUE"""),5029.64)</f>
        <v>5029.64</v>
      </c>
      <c r="J286" s="2">
        <f>IFERROR(__xludf.DUMMYFUNCTION("""COMPUTED_VALUE"""),45708.66666666667)</f>
        <v>45708.66667</v>
      </c>
      <c r="K286" s="1">
        <f>IFERROR(__xludf.DUMMYFUNCTION("""COMPUTED_VALUE"""),5066.0)</f>
        <v>5066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IFERROR(__xludf.DUMMYFUNCTION("""COMPUTED_VALUE"""),5080.54)</f>
        <v>5080.54</v>
      </c>
      <c r="D287" s="2">
        <f>IFERROR(__xludf.DUMMYFUNCTION("""COMPUTED_VALUE"""),45709.66666666667)</f>
        <v>45709.66667</v>
      </c>
      <c r="E287" s="1">
        <f>IFERROR(__xludf.DUMMYFUNCTION("""COMPUTED_VALUE"""),5081.66)</f>
        <v>5081.66</v>
      </c>
      <c r="G287" s="2">
        <f>IFERROR(__xludf.DUMMYFUNCTION("""COMPUTED_VALUE"""),45709.66666666667)</f>
        <v>45709.66667</v>
      </c>
      <c r="H287" s="1">
        <f>IFERROR(__xludf.DUMMYFUNCTION("""COMPUTED_VALUE"""),4948.92)</f>
        <v>4948.92</v>
      </c>
      <c r="J287" s="2">
        <f>IFERROR(__xludf.DUMMYFUNCTION("""COMPUTED_VALUE"""),45709.66666666667)</f>
        <v>45709.66667</v>
      </c>
      <c r="K287" s="1">
        <f>IFERROR(__xludf.DUMMYFUNCTION("""COMPUTED_VALUE"""),4965.02)</f>
        <v>4965.02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IFERROR(__xludf.DUMMYFUNCTION("""COMPUTED_VALUE"""),4984.8)</f>
        <v>4984.8</v>
      </c>
      <c r="D288" s="2">
        <f>IFERROR(__xludf.DUMMYFUNCTION("""COMPUTED_VALUE"""),45712.66666666667)</f>
        <v>45712.66667</v>
      </c>
      <c r="E288" s="1">
        <f>IFERROR(__xludf.DUMMYFUNCTION("""COMPUTED_VALUE"""),4990.81)</f>
        <v>4990.81</v>
      </c>
      <c r="G288" s="2">
        <f>IFERROR(__xludf.DUMMYFUNCTION("""COMPUTED_VALUE"""),45712.66666666667)</f>
        <v>45712.66667</v>
      </c>
      <c r="H288" s="1">
        <f>IFERROR(__xludf.DUMMYFUNCTION("""COMPUTED_VALUE"""),4928.59)</f>
        <v>4928.59</v>
      </c>
      <c r="J288" s="2">
        <f>IFERROR(__xludf.DUMMYFUNCTION("""COMPUTED_VALUE"""),45712.66666666667)</f>
        <v>45712.66667</v>
      </c>
      <c r="K288" s="1">
        <f>IFERROR(__xludf.DUMMYFUNCTION("""COMPUTED_VALUE"""),4962.67)</f>
        <v>4962.67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IFERROR(__xludf.DUMMYFUNCTION("""COMPUTED_VALUE"""),4965.38)</f>
        <v>4965.38</v>
      </c>
      <c r="D289" s="2">
        <f>IFERROR(__xludf.DUMMYFUNCTION("""COMPUTED_VALUE"""),45713.66666666667)</f>
        <v>45713.66667</v>
      </c>
      <c r="E289" s="1">
        <f>IFERROR(__xludf.DUMMYFUNCTION("""COMPUTED_VALUE"""),4987.61)</f>
        <v>4987.61</v>
      </c>
      <c r="G289" s="2">
        <f>IFERROR(__xludf.DUMMYFUNCTION("""COMPUTED_VALUE"""),45713.66666666667)</f>
        <v>45713.66667</v>
      </c>
      <c r="H289" s="1">
        <f>IFERROR(__xludf.DUMMYFUNCTION("""COMPUTED_VALUE"""),4918.92)</f>
        <v>4918.92</v>
      </c>
      <c r="J289" s="2">
        <f>IFERROR(__xludf.DUMMYFUNCTION("""COMPUTED_VALUE"""),45713.66666666667)</f>
        <v>45713.66667</v>
      </c>
      <c r="K289" s="1">
        <f>IFERROR(__xludf.DUMMYFUNCTION("""COMPUTED_VALUE"""),4965.25)</f>
        <v>4965.25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IFERROR(__xludf.DUMMYFUNCTION("""COMPUTED_VALUE"""),4982.58)</f>
        <v>4982.58</v>
      </c>
      <c r="D290" s="2">
        <f>IFERROR(__xludf.DUMMYFUNCTION("""COMPUTED_VALUE"""),45714.66666666667)</f>
        <v>45714.66667</v>
      </c>
      <c r="E290" s="1">
        <f>IFERROR(__xludf.DUMMYFUNCTION("""COMPUTED_VALUE"""),5024.56)</f>
        <v>5024.56</v>
      </c>
      <c r="G290" s="2">
        <f>IFERROR(__xludf.DUMMYFUNCTION("""COMPUTED_VALUE"""),45714.66666666667)</f>
        <v>45714.66667</v>
      </c>
      <c r="H290" s="1">
        <f>IFERROR(__xludf.DUMMYFUNCTION("""COMPUTED_VALUE"""),4962.58)</f>
        <v>4962.58</v>
      </c>
      <c r="J290" s="2">
        <f>IFERROR(__xludf.DUMMYFUNCTION("""COMPUTED_VALUE"""),45714.66666666667)</f>
        <v>45714.66667</v>
      </c>
      <c r="K290" s="1">
        <f>IFERROR(__xludf.DUMMYFUNCTION("""COMPUTED_VALUE"""),4979.33)</f>
        <v>4979.33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IFERROR(__xludf.DUMMYFUNCTION("""COMPUTED_VALUE"""),4979.23)</f>
        <v>4979.23</v>
      </c>
      <c r="D291" s="2">
        <f>IFERROR(__xludf.DUMMYFUNCTION("""COMPUTED_VALUE"""),45715.66666666667)</f>
        <v>45715.66667</v>
      </c>
      <c r="E291" s="1">
        <f>IFERROR(__xludf.DUMMYFUNCTION("""COMPUTED_VALUE"""),4994.35)</f>
        <v>4994.35</v>
      </c>
      <c r="G291" s="2">
        <f>IFERROR(__xludf.DUMMYFUNCTION("""COMPUTED_VALUE"""),45715.66666666667)</f>
        <v>45715.66667</v>
      </c>
      <c r="H291" s="1">
        <f>IFERROR(__xludf.DUMMYFUNCTION("""COMPUTED_VALUE"""),4912.53)</f>
        <v>4912.53</v>
      </c>
      <c r="J291" s="2">
        <f>IFERROR(__xludf.DUMMYFUNCTION("""COMPUTED_VALUE"""),45715.66666666667)</f>
        <v>45715.66667</v>
      </c>
      <c r="K291" s="1">
        <f>IFERROR(__xludf.DUMMYFUNCTION("""COMPUTED_VALUE"""),4914.02)</f>
        <v>4914.02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IFERROR(__xludf.DUMMYFUNCTION("""COMPUTED_VALUE"""),4902.54)</f>
        <v>4902.54</v>
      </c>
      <c r="D292" s="2">
        <f>IFERROR(__xludf.DUMMYFUNCTION("""COMPUTED_VALUE"""),45716.66666666667)</f>
        <v>45716.66667</v>
      </c>
      <c r="E292" s="1">
        <f>IFERROR(__xludf.DUMMYFUNCTION("""COMPUTED_VALUE"""),4953.73)</f>
        <v>4953.73</v>
      </c>
      <c r="G292" s="2">
        <f>IFERROR(__xludf.DUMMYFUNCTION("""COMPUTED_VALUE"""),45716.66666666667)</f>
        <v>45716.66667</v>
      </c>
      <c r="H292" s="1">
        <f>IFERROR(__xludf.DUMMYFUNCTION("""COMPUTED_VALUE"""),4886.41)</f>
        <v>4886.41</v>
      </c>
      <c r="J292" s="2">
        <f>IFERROR(__xludf.DUMMYFUNCTION("""COMPUTED_VALUE"""),45716.66666666667)</f>
        <v>45716.66667</v>
      </c>
      <c r="K292" s="1">
        <f>IFERROR(__xludf.DUMMYFUNCTION("""COMPUTED_VALUE"""),4953.7)</f>
        <v>4953.7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IFERROR(__xludf.DUMMYFUNCTION("""COMPUTED_VALUE"""),4966.09)</f>
        <v>4966.09</v>
      </c>
      <c r="D293" s="2">
        <f>IFERROR(__xludf.DUMMYFUNCTION("""COMPUTED_VALUE"""),45719.66666666667)</f>
        <v>45719.66667</v>
      </c>
      <c r="E293" s="1">
        <f>IFERROR(__xludf.DUMMYFUNCTION("""COMPUTED_VALUE"""),4986.19)</f>
        <v>4986.19</v>
      </c>
      <c r="G293" s="2">
        <f>IFERROR(__xludf.DUMMYFUNCTION("""COMPUTED_VALUE"""),45719.66666666667)</f>
        <v>45719.66667</v>
      </c>
      <c r="H293" s="1">
        <f>IFERROR(__xludf.DUMMYFUNCTION("""COMPUTED_VALUE"""),4826.0)</f>
        <v>4826</v>
      </c>
      <c r="J293" s="2">
        <f>IFERROR(__xludf.DUMMYFUNCTION("""COMPUTED_VALUE"""),45719.66666666667)</f>
        <v>45719.66667</v>
      </c>
      <c r="K293" s="1">
        <f>IFERROR(__xludf.DUMMYFUNCTION("""COMPUTED_VALUE"""),4851.95)</f>
        <v>4851.95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IFERROR(__xludf.DUMMYFUNCTION("""COMPUTED_VALUE"""),4805.26)</f>
        <v>4805.26</v>
      </c>
      <c r="D294" s="2">
        <f>IFERROR(__xludf.DUMMYFUNCTION("""COMPUTED_VALUE"""),45720.66666666667)</f>
        <v>45720.66667</v>
      </c>
      <c r="E294" s="1">
        <f>IFERROR(__xludf.DUMMYFUNCTION("""COMPUTED_VALUE"""),4831.06)</f>
        <v>4831.06</v>
      </c>
      <c r="G294" s="2">
        <f>IFERROR(__xludf.DUMMYFUNCTION("""COMPUTED_VALUE"""),45720.66666666667)</f>
        <v>45720.66667</v>
      </c>
      <c r="H294" s="1">
        <f>IFERROR(__xludf.DUMMYFUNCTION("""COMPUTED_VALUE"""),4708.43)</f>
        <v>4708.43</v>
      </c>
      <c r="J294" s="2">
        <f>IFERROR(__xludf.DUMMYFUNCTION("""COMPUTED_VALUE"""),45720.66666666667)</f>
        <v>45720.66667</v>
      </c>
      <c r="K294" s="1">
        <f>IFERROR(__xludf.DUMMYFUNCTION("""COMPUTED_VALUE"""),4749.59)</f>
        <v>4749.59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IFERROR(__xludf.DUMMYFUNCTION("""COMPUTED_VALUE"""),4746.11)</f>
        <v>4746.11</v>
      </c>
      <c r="D295" s="2">
        <f>IFERROR(__xludf.DUMMYFUNCTION("""COMPUTED_VALUE"""),45721.66666666667)</f>
        <v>45721.66667</v>
      </c>
      <c r="E295" s="1">
        <f>IFERROR(__xludf.DUMMYFUNCTION("""COMPUTED_VALUE"""),4812.5)</f>
        <v>4812.5</v>
      </c>
      <c r="G295" s="2">
        <f>IFERROR(__xludf.DUMMYFUNCTION("""COMPUTED_VALUE"""),45721.66666666667)</f>
        <v>45721.66667</v>
      </c>
      <c r="H295" s="1">
        <f>IFERROR(__xludf.DUMMYFUNCTION("""COMPUTED_VALUE"""),4720.31)</f>
        <v>4720.31</v>
      </c>
      <c r="J295" s="2">
        <f>IFERROR(__xludf.DUMMYFUNCTION("""COMPUTED_VALUE"""),45721.66666666667)</f>
        <v>45721.66667</v>
      </c>
      <c r="K295" s="1">
        <f>IFERROR(__xludf.DUMMYFUNCTION("""COMPUTED_VALUE"""),4800.08)</f>
        <v>4800.08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IFERROR(__xludf.DUMMYFUNCTION("""COMPUTED_VALUE"""),4748.43)</f>
        <v>4748.43</v>
      </c>
      <c r="D296" s="2">
        <f>IFERROR(__xludf.DUMMYFUNCTION("""COMPUTED_VALUE"""),45722.66666666667)</f>
        <v>45722.66667</v>
      </c>
      <c r="E296" s="1">
        <f>IFERROR(__xludf.DUMMYFUNCTION("""COMPUTED_VALUE"""),4777.73)</f>
        <v>4777.73</v>
      </c>
      <c r="G296" s="2">
        <f>IFERROR(__xludf.DUMMYFUNCTION("""COMPUTED_VALUE"""),45722.66666666667)</f>
        <v>45722.66667</v>
      </c>
      <c r="H296" s="1">
        <f>IFERROR(__xludf.DUMMYFUNCTION("""COMPUTED_VALUE"""),4699.98)</f>
        <v>4699.98</v>
      </c>
      <c r="J296" s="2">
        <f>IFERROR(__xludf.DUMMYFUNCTION("""COMPUTED_VALUE"""),45722.66666666667)</f>
        <v>45722.66667</v>
      </c>
      <c r="K296" s="1">
        <f>IFERROR(__xludf.DUMMYFUNCTION("""COMPUTED_VALUE"""),4716.16)</f>
        <v>4716.16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IFERROR(__xludf.DUMMYFUNCTION("""COMPUTED_VALUE"""),4712.42)</f>
        <v>4712.42</v>
      </c>
      <c r="D297" s="2">
        <f>IFERROR(__xludf.DUMMYFUNCTION("""COMPUTED_VALUE"""),45723.66666666667)</f>
        <v>45723.66667</v>
      </c>
      <c r="E297" s="1">
        <f>IFERROR(__xludf.DUMMYFUNCTION("""COMPUTED_VALUE"""),4766.74)</f>
        <v>4766.74</v>
      </c>
      <c r="G297" s="2">
        <f>IFERROR(__xludf.DUMMYFUNCTION("""COMPUTED_VALUE"""),45723.66666666667)</f>
        <v>45723.66667</v>
      </c>
      <c r="H297" s="1">
        <f>IFERROR(__xludf.DUMMYFUNCTION("""COMPUTED_VALUE"""),4662.17)</f>
        <v>4662.17</v>
      </c>
      <c r="J297" s="2">
        <f>IFERROR(__xludf.DUMMYFUNCTION("""COMPUTED_VALUE"""),45723.66666666667)</f>
        <v>45723.66667</v>
      </c>
      <c r="K297" s="1">
        <f>IFERROR(__xludf.DUMMYFUNCTION("""COMPUTED_VALUE"""),4752.98)</f>
        <v>4752.98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IFERROR(__xludf.DUMMYFUNCTION("""COMPUTED_VALUE"""),4704.93)</f>
        <v>4704.93</v>
      </c>
      <c r="D298" s="2">
        <f>IFERROR(__xludf.DUMMYFUNCTION("""COMPUTED_VALUE"""),45726.66666666667)</f>
        <v>45726.66667</v>
      </c>
      <c r="E298" s="1">
        <f>IFERROR(__xludf.DUMMYFUNCTION("""COMPUTED_VALUE"""),4731.76)</f>
        <v>4731.76</v>
      </c>
      <c r="G298" s="2">
        <f>IFERROR(__xludf.DUMMYFUNCTION("""COMPUTED_VALUE"""),45726.66666666667)</f>
        <v>45726.66667</v>
      </c>
      <c r="H298" s="1">
        <f>IFERROR(__xludf.DUMMYFUNCTION("""COMPUTED_VALUE"""),4608.91)</f>
        <v>4608.91</v>
      </c>
      <c r="J298" s="2">
        <f>IFERROR(__xludf.DUMMYFUNCTION("""COMPUTED_VALUE"""),45726.66666666667)</f>
        <v>45726.66667</v>
      </c>
      <c r="K298" s="1">
        <f>IFERROR(__xludf.DUMMYFUNCTION("""COMPUTED_VALUE"""),4647.93)</f>
        <v>4647.93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IFERROR(__xludf.DUMMYFUNCTION("""COMPUTED_VALUE"""),4650.46)</f>
        <v>4650.46</v>
      </c>
      <c r="D299" s="2">
        <f>IFERROR(__xludf.DUMMYFUNCTION("""COMPUTED_VALUE"""),45727.66666666667)</f>
        <v>45727.66667</v>
      </c>
      <c r="E299" s="1">
        <f>IFERROR(__xludf.DUMMYFUNCTION("""COMPUTED_VALUE"""),4671.29)</f>
        <v>4671.29</v>
      </c>
      <c r="G299" s="2">
        <f>IFERROR(__xludf.DUMMYFUNCTION("""COMPUTED_VALUE"""),45727.66666666667)</f>
        <v>45727.66667</v>
      </c>
      <c r="H299" s="1">
        <f>IFERROR(__xludf.DUMMYFUNCTION("""COMPUTED_VALUE"""),4585.37)</f>
        <v>4585.37</v>
      </c>
      <c r="J299" s="2">
        <f>IFERROR(__xludf.DUMMYFUNCTION("""COMPUTED_VALUE"""),45727.66666666667)</f>
        <v>45727.66667</v>
      </c>
      <c r="K299" s="1">
        <f>IFERROR(__xludf.DUMMYFUNCTION("""COMPUTED_VALUE"""),4625.26)</f>
        <v>4625.26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IFERROR(__xludf.DUMMYFUNCTION("""COMPUTED_VALUE"""),4663.96)</f>
        <v>4663.96</v>
      </c>
      <c r="D300" s="2">
        <f>IFERROR(__xludf.DUMMYFUNCTION("""COMPUTED_VALUE"""),45728.66666666667)</f>
        <v>45728.66667</v>
      </c>
      <c r="E300" s="1">
        <f>IFERROR(__xludf.DUMMYFUNCTION("""COMPUTED_VALUE"""),4681.52)</f>
        <v>4681.52</v>
      </c>
      <c r="G300" s="2">
        <f>IFERROR(__xludf.DUMMYFUNCTION("""COMPUTED_VALUE"""),45728.66666666667)</f>
        <v>45728.66667</v>
      </c>
      <c r="H300" s="1">
        <f>IFERROR(__xludf.DUMMYFUNCTION("""COMPUTED_VALUE"""),4591.49)</f>
        <v>4591.49</v>
      </c>
      <c r="J300" s="2">
        <f>IFERROR(__xludf.DUMMYFUNCTION("""COMPUTED_VALUE"""),45728.66666666667)</f>
        <v>45728.66667</v>
      </c>
      <c r="K300" s="1">
        <f>IFERROR(__xludf.DUMMYFUNCTION("""COMPUTED_VALUE"""),4626.69)</f>
        <v>4626.69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IFERROR(__xludf.DUMMYFUNCTION("""COMPUTED_VALUE"""),4626.77)</f>
        <v>4626.77</v>
      </c>
      <c r="D301" s="2">
        <f>IFERROR(__xludf.DUMMYFUNCTION("""COMPUTED_VALUE"""),45729.66666666667)</f>
        <v>45729.66667</v>
      </c>
      <c r="E301" s="1">
        <f>IFERROR(__xludf.DUMMYFUNCTION("""COMPUTED_VALUE"""),4646.58)</f>
        <v>4646.58</v>
      </c>
      <c r="G301" s="2">
        <f>IFERROR(__xludf.DUMMYFUNCTION("""COMPUTED_VALUE"""),45729.66666666667)</f>
        <v>45729.66667</v>
      </c>
      <c r="H301" s="1">
        <f>IFERROR(__xludf.DUMMYFUNCTION("""COMPUTED_VALUE"""),4544.54)</f>
        <v>4544.54</v>
      </c>
      <c r="J301" s="2">
        <f>IFERROR(__xludf.DUMMYFUNCTION("""COMPUTED_VALUE"""),45729.66666666667)</f>
        <v>45729.66667</v>
      </c>
      <c r="K301" s="1">
        <f>IFERROR(__xludf.DUMMYFUNCTION("""COMPUTED_VALUE"""),4561.46)</f>
        <v>4561.46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IFERROR(__xludf.DUMMYFUNCTION("""COMPUTED_VALUE"""),4605.44)</f>
        <v>4605.44</v>
      </c>
      <c r="D302" s="2">
        <f>IFERROR(__xludf.DUMMYFUNCTION("""COMPUTED_VALUE"""),45730.66666666667)</f>
        <v>45730.66667</v>
      </c>
      <c r="E302" s="1">
        <f>IFERROR(__xludf.DUMMYFUNCTION("""COMPUTED_VALUE"""),4675.63)</f>
        <v>4675.63</v>
      </c>
      <c r="G302" s="2">
        <f>IFERROR(__xludf.DUMMYFUNCTION("""COMPUTED_VALUE"""),45730.66666666667)</f>
        <v>45730.66667</v>
      </c>
      <c r="H302" s="1">
        <f>IFERROR(__xludf.DUMMYFUNCTION("""COMPUTED_VALUE"""),4595.55)</f>
        <v>4595.55</v>
      </c>
      <c r="J302" s="2">
        <f>IFERROR(__xludf.DUMMYFUNCTION("""COMPUTED_VALUE"""),45730.66666666667)</f>
        <v>45730.66667</v>
      </c>
      <c r="K302" s="1">
        <f>IFERROR(__xludf.DUMMYFUNCTION("""COMPUTED_VALUE"""),4673.13)</f>
        <v>4673.13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IFERROR(__xludf.DUMMYFUNCTION("""COMPUTED_VALUE"""),4672.24)</f>
        <v>4672.24</v>
      </c>
      <c r="D303" s="2">
        <f>IFERROR(__xludf.DUMMYFUNCTION("""COMPUTED_VALUE"""),45733.66666666667)</f>
        <v>45733.66667</v>
      </c>
      <c r="E303" s="1">
        <f>IFERROR(__xludf.DUMMYFUNCTION("""COMPUTED_VALUE"""),4752.56)</f>
        <v>4752.56</v>
      </c>
      <c r="G303" s="2">
        <f>IFERROR(__xludf.DUMMYFUNCTION("""COMPUTED_VALUE"""),45733.66666666667)</f>
        <v>45733.66667</v>
      </c>
      <c r="H303" s="1">
        <f>IFERROR(__xludf.DUMMYFUNCTION("""COMPUTED_VALUE"""),4672.24)</f>
        <v>4672.24</v>
      </c>
      <c r="J303" s="2">
        <f>IFERROR(__xludf.DUMMYFUNCTION("""COMPUTED_VALUE"""),45733.66666666667)</f>
        <v>45733.66667</v>
      </c>
      <c r="K303" s="1">
        <f>IFERROR(__xludf.DUMMYFUNCTION("""COMPUTED_VALUE"""),4733.9)</f>
        <v>4733.9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IFERROR(__xludf.DUMMYFUNCTION("""COMPUTED_VALUE"""),4722.85)</f>
        <v>4722.85</v>
      </c>
      <c r="D304" s="2">
        <f>IFERROR(__xludf.DUMMYFUNCTION("""COMPUTED_VALUE"""),45734.66666666667)</f>
        <v>45734.66667</v>
      </c>
      <c r="E304" s="1">
        <f>IFERROR(__xludf.DUMMYFUNCTION("""COMPUTED_VALUE"""),4723.98)</f>
        <v>4723.98</v>
      </c>
      <c r="G304" s="2">
        <f>IFERROR(__xludf.DUMMYFUNCTION("""COMPUTED_VALUE"""),45734.66666666667)</f>
        <v>45734.66667</v>
      </c>
      <c r="H304" s="1">
        <f>IFERROR(__xludf.DUMMYFUNCTION("""COMPUTED_VALUE"""),4693.95)</f>
        <v>4693.95</v>
      </c>
      <c r="J304" s="2">
        <f>IFERROR(__xludf.DUMMYFUNCTION("""COMPUTED_VALUE"""),45734.66666666667)</f>
        <v>45734.66667</v>
      </c>
      <c r="K304" s="1">
        <f>IFERROR(__xludf.DUMMYFUNCTION("""COMPUTED_VALUE"""),4711.59)</f>
        <v>4711.59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IFERROR(__xludf.DUMMYFUNCTION("""COMPUTED_VALUE"""),4718.06)</f>
        <v>4718.06</v>
      </c>
      <c r="D305" s="2">
        <f>IFERROR(__xludf.DUMMYFUNCTION("""COMPUTED_VALUE"""),45735.66666666667)</f>
        <v>45735.66667</v>
      </c>
      <c r="E305" s="1">
        <f>IFERROR(__xludf.DUMMYFUNCTION("""COMPUTED_VALUE"""),4799.68)</f>
        <v>4799.68</v>
      </c>
      <c r="G305" s="2">
        <f>IFERROR(__xludf.DUMMYFUNCTION("""COMPUTED_VALUE"""),45735.66666666667)</f>
        <v>45735.66667</v>
      </c>
      <c r="H305" s="1">
        <f>IFERROR(__xludf.DUMMYFUNCTION("""COMPUTED_VALUE"""),4713.95)</f>
        <v>4713.95</v>
      </c>
      <c r="J305" s="2">
        <f>IFERROR(__xludf.DUMMYFUNCTION("""COMPUTED_VALUE"""),45735.66666666667)</f>
        <v>45735.66667</v>
      </c>
      <c r="K305" s="1">
        <f>IFERROR(__xludf.DUMMYFUNCTION("""COMPUTED_VALUE"""),4770.94)</f>
        <v>4770.94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IFERROR(__xludf.DUMMYFUNCTION("""COMPUTED_VALUE"""),4742.65)</f>
        <v>4742.65</v>
      </c>
      <c r="D306" s="2">
        <f>IFERROR(__xludf.DUMMYFUNCTION("""COMPUTED_VALUE"""),45736.66666666667)</f>
        <v>45736.66667</v>
      </c>
      <c r="E306" s="1">
        <f>IFERROR(__xludf.DUMMYFUNCTION("""COMPUTED_VALUE"""),4791.99)</f>
        <v>4791.99</v>
      </c>
      <c r="G306" s="2">
        <f>IFERROR(__xludf.DUMMYFUNCTION("""COMPUTED_VALUE"""),45736.66666666667)</f>
        <v>45736.66667</v>
      </c>
      <c r="H306" s="1">
        <f>IFERROR(__xludf.DUMMYFUNCTION("""COMPUTED_VALUE"""),4739.49)</f>
        <v>4739.49</v>
      </c>
      <c r="J306" s="2">
        <f>IFERROR(__xludf.DUMMYFUNCTION("""COMPUTED_VALUE"""),45736.66666666667)</f>
        <v>45736.66667</v>
      </c>
      <c r="K306" s="1">
        <f>IFERROR(__xludf.DUMMYFUNCTION("""COMPUTED_VALUE"""),4754.63)</f>
        <v>4754.63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IFERROR(__xludf.DUMMYFUNCTION("""COMPUTED_VALUE"""),4715.06)</f>
        <v>4715.06</v>
      </c>
      <c r="D307" s="2">
        <f>IFERROR(__xludf.DUMMYFUNCTION("""COMPUTED_VALUE"""),45737.66666666667)</f>
        <v>45737.66667</v>
      </c>
      <c r="E307" s="1">
        <f>IFERROR(__xludf.DUMMYFUNCTION("""COMPUTED_VALUE"""),4735.09)</f>
        <v>4735.09</v>
      </c>
      <c r="G307" s="2">
        <f>IFERROR(__xludf.DUMMYFUNCTION("""COMPUTED_VALUE"""),45737.66666666667)</f>
        <v>45737.66667</v>
      </c>
      <c r="H307" s="1">
        <f>IFERROR(__xludf.DUMMYFUNCTION("""COMPUTED_VALUE"""),4679.61)</f>
        <v>4679.61</v>
      </c>
      <c r="J307" s="2">
        <f>IFERROR(__xludf.DUMMYFUNCTION("""COMPUTED_VALUE"""),45737.66666666667)</f>
        <v>45737.66667</v>
      </c>
      <c r="K307" s="1">
        <f>IFERROR(__xludf.DUMMYFUNCTION("""COMPUTED_VALUE"""),4719.63)</f>
        <v>4719.63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IFERROR(__xludf.DUMMYFUNCTION("""COMPUTED_VALUE"""),4770.98)</f>
        <v>4770.98</v>
      </c>
      <c r="D308" s="2">
        <f>IFERROR(__xludf.DUMMYFUNCTION("""COMPUTED_VALUE"""),45740.66666666667)</f>
        <v>45740.66667</v>
      </c>
      <c r="E308" s="1">
        <f>IFERROR(__xludf.DUMMYFUNCTION("""COMPUTED_VALUE"""),4822.06)</f>
        <v>4822.06</v>
      </c>
      <c r="G308" s="2">
        <f>IFERROR(__xludf.DUMMYFUNCTION("""COMPUTED_VALUE"""),45740.66666666667)</f>
        <v>45740.66667</v>
      </c>
      <c r="H308" s="1">
        <f>IFERROR(__xludf.DUMMYFUNCTION("""COMPUTED_VALUE"""),4768.01)</f>
        <v>4768.01</v>
      </c>
      <c r="J308" s="2">
        <f>IFERROR(__xludf.DUMMYFUNCTION("""COMPUTED_VALUE"""),45740.66666666667)</f>
        <v>45740.66667</v>
      </c>
      <c r="K308" s="1">
        <f>IFERROR(__xludf.DUMMYFUNCTION("""COMPUTED_VALUE"""),4816.74)</f>
        <v>4816.74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IFERROR(__xludf.DUMMYFUNCTION("""COMPUTED_VALUE"""),4823.1)</f>
        <v>4823.1</v>
      </c>
      <c r="D309" s="2">
        <f>IFERROR(__xludf.DUMMYFUNCTION("""COMPUTED_VALUE"""),45741.66666666667)</f>
        <v>45741.66667</v>
      </c>
      <c r="E309" s="1">
        <f>IFERROR(__xludf.DUMMYFUNCTION("""COMPUTED_VALUE"""),4828.18)</f>
        <v>4828.18</v>
      </c>
      <c r="G309" s="2">
        <f>IFERROR(__xludf.DUMMYFUNCTION("""COMPUTED_VALUE"""),45741.66666666667)</f>
        <v>45741.66667</v>
      </c>
      <c r="H309" s="1">
        <f>IFERROR(__xludf.DUMMYFUNCTION("""COMPUTED_VALUE"""),4779.36)</f>
        <v>4779.36</v>
      </c>
      <c r="J309" s="2">
        <f>IFERROR(__xludf.DUMMYFUNCTION("""COMPUTED_VALUE"""),45741.66666666667)</f>
        <v>45741.66667</v>
      </c>
      <c r="K309" s="1">
        <f>IFERROR(__xludf.DUMMYFUNCTION("""COMPUTED_VALUE"""),4799.99)</f>
        <v>4799.99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IFERROR(__xludf.DUMMYFUNCTION("""COMPUTED_VALUE"""),4809.15)</f>
        <v>4809.15</v>
      </c>
      <c r="D310" s="2">
        <f>IFERROR(__xludf.DUMMYFUNCTION("""COMPUTED_VALUE"""),45742.66666666667)</f>
        <v>45742.66667</v>
      </c>
      <c r="E310" s="1">
        <f>IFERROR(__xludf.DUMMYFUNCTION("""COMPUTED_VALUE"""),4832.47)</f>
        <v>4832.47</v>
      </c>
      <c r="G310" s="2">
        <f>IFERROR(__xludf.DUMMYFUNCTION("""COMPUTED_VALUE"""),45742.66666666667)</f>
        <v>45742.66667</v>
      </c>
      <c r="H310" s="1">
        <f>IFERROR(__xludf.DUMMYFUNCTION("""COMPUTED_VALUE"""),4769.78)</f>
        <v>4769.78</v>
      </c>
      <c r="J310" s="2">
        <f>IFERROR(__xludf.DUMMYFUNCTION("""COMPUTED_VALUE"""),45742.66666666667)</f>
        <v>45742.66667</v>
      </c>
      <c r="K310" s="1">
        <f>IFERROR(__xludf.DUMMYFUNCTION("""COMPUTED_VALUE"""),4786.93)</f>
        <v>4786.93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IFERROR(__xludf.DUMMYFUNCTION("""COMPUTED_VALUE"""),4769.13)</f>
        <v>4769.13</v>
      </c>
      <c r="D311" s="2">
        <f>IFERROR(__xludf.DUMMYFUNCTION("""COMPUTED_VALUE"""),45743.66666666667)</f>
        <v>45743.66667</v>
      </c>
      <c r="E311" s="1">
        <f>IFERROR(__xludf.DUMMYFUNCTION("""COMPUTED_VALUE"""),4791.98)</f>
        <v>4791.98</v>
      </c>
      <c r="G311" s="2">
        <f>IFERROR(__xludf.DUMMYFUNCTION("""COMPUTED_VALUE"""),45743.66666666667)</f>
        <v>45743.66667</v>
      </c>
      <c r="H311" s="1">
        <f>IFERROR(__xludf.DUMMYFUNCTION("""COMPUTED_VALUE"""),4732.85)</f>
        <v>4732.85</v>
      </c>
      <c r="J311" s="2">
        <f>IFERROR(__xludf.DUMMYFUNCTION("""COMPUTED_VALUE"""),45743.66666666667)</f>
        <v>45743.66667</v>
      </c>
      <c r="K311" s="1">
        <f>IFERROR(__xludf.DUMMYFUNCTION("""COMPUTED_VALUE"""),4749.66)</f>
        <v>4749.66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IFERROR(__xludf.DUMMYFUNCTION("""COMPUTED_VALUE"""),4746.72)</f>
        <v>4746.72</v>
      </c>
      <c r="D312" s="2">
        <f>IFERROR(__xludf.DUMMYFUNCTION("""COMPUTED_VALUE"""),45744.66666666667)</f>
        <v>45744.66667</v>
      </c>
      <c r="E312" s="1">
        <f>IFERROR(__xludf.DUMMYFUNCTION("""COMPUTED_VALUE"""),4757.42)</f>
        <v>4757.42</v>
      </c>
      <c r="G312" s="2">
        <f>IFERROR(__xludf.DUMMYFUNCTION("""COMPUTED_VALUE"""),45744.66666666667)</f>
        <v>45744.66667</v>
      </c>
      <c r="H312" s="1">
        <f>IFERROR(__xludf.DUMMYFUNCTION("""COMPUTED_VALUE"""),4660.54)</f>
        <v>4660.54</v>
      </c>
      <c r="J312" s="2">
        <f>IFERROR(__xludf.DUMMYFUNCTION("""COMPUTED_VALUE"""),45744.66666666667)</f>
        <v>45744.66667</v>
      </c>
      <c r="K312" s="1">
        <f>IFERROR(__xludf.DUMMYFUNCTION("""COMPUTED_VALUE"""),4680.93)</f>
        <v>4680.93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IFERROR(__xludf.DUMMYFUNCTION("""COMPUTED_VALUE"""),4630.45)</f>
        <v>4630.45</v>
      </c>
      <c r="D313" s="2">
        <f>IFERROR(__xludf.DUMMYFUNCTION("""COMPUTED_VALUE"""),45747.66666666667)</f>
        <v>45747.66667</v>
      </c>
      <c r="E313" s="1">
        <f>IFERROR(__xludf.DUMMYFUNCTION("""COMPUTED_VALUE"""),4719.96)</f>
        <v>4719.96</v>
      </c>
      <c r="G313" s="2">
        <f>IFERROR(__xludf.DUMMYFUNCTION("""COMPUTED_VALUE"""),45747.66666666667)</f>
        <v>45747.66667</v>
      </c>
      <c r="H313" s="1">
        <f>IFERROR(__xludf.DUMMYFUNCTION("""COMPUTED_VALUE"""),4604.9)</f>
        <v>4604.9</v>
      </c>
      <c r="J313" s="2">
        <f>IFERROR(__xludf.DUMMYFUNCTION("""COMPUTED_VALUE"""),45747.66666666667)</f>
        <v>45747.66667</v>
      </c>
      <c r="K313" s="1">
        <f>IFERROR(__xludf.DUMMYFUNCTION("""COMPUTED_VALUE"""),4695.54)</f>
        <v>4695.54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IFERROR(__xludf.DUMMYFUNCTION("""COMPUTED_VALUE"""),4695.4)</f>
        <v>4695.4</v>
      </c>
      <c r="D314" s="2">
        <f>IFERROR(__xludf.DUMMYFUNCTION("""COMPUTED_VALUE"""),45748.66666666667)</f>
        <v>45748.66667</v>
      </c>
      <c r="E314" s="1">
        <f>IFERROR(__xludf.DUMMYFUNCTION("""COMPUTED_VALUE"""),4732.29)</f>
        <v>4732.29</v>
      </c>
      <c r="G314" s="2">
        <f>IFERROR(__xludf.DUMMYFUNCTION("""COMPUTED_VALUE"""),45748.66666666667)</f>
        <v>45748.66667</v>
      </c>
      <c r="H314" s="1">
        <f>IFERROR(__xludf.DUMMYFUNCTION("""COMPUTED_VALUE"""),4643.64)</f>
        <v>4643.64</v>
      </c>
      <c r="J314" s="2">
        <f>IFERROR(__xludf.DUMMYFUNCTION("""COMPUTED_VALUE"""),45748.66666666667)</f>
        <v>45748.66667</v>
      </c>
      <c r="K314" s="1">
        <f>IFERROR(__xludf.DUMMYFUNCTION("""COMPUTED_VALUE"""),4717.19)</f>
        <v>4717.19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IFERROR(__xludf.DUMMYFUNCTION("""COMPUTED_VALUE"""),4673.12)</f>
        <v>4673.12</v>
      </c>
      <c r="D315" s="2">
        <f>IFERROR(__xludf.DUMMYFUNCTION("""COMPUTED_VALUE"""),45749.66666666667)</f>
        <v>45749.66667</v>
      </c>
      <c r="E315" s="1">
        <f>IFERROR(__xludf.DUMMYFUNCTION("""COMPUTED_VALUE"""),4787.76)</f>
        <v>4787.76</v>
      </c>
      <c r="G315" s="2">
        <f>IFERROR(__xludf.DUMMYFUNCTION("""COMPUTED_VALUE"""),45749.66666666667)</f>
        <v>45749.66667</v>
      </c>
      <c r="H315" s="1">
        <f>IFERROR(__xludf.DUMMYFUNCTION("""COMPUTED_VALUE"""),4671.8)</f>
        <v>4671.8</v>
      </c>
      <c r="J315" s="2">
        <f>IFERROR(__xludf.DUMMYFUNCTION("""COMPUTED_VALUE"""),45749.66666666667)</f>
        <v>45749.66667</v>
      </c>
      <c r="K315" s="1">
        <f>IFERROR(__xludf.DUMMYFUNCTION("""COMPUTED_VALUE"""),4781.53)</f>
        <v>4781.53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IFERROR(__xludf.DUMMYFUNCTION("""COMPUTED_VALUE"""),4614.37)</f>
        <v>4614.37</v>
      </c>
      <c r="D316" s="2">
        <f>IFERROR(__xludf.DUMMYFUNCTION("""COMPUTED_VALUE"""),45750.66666666667)</f>
        <v>45750.66667</v>
      </c>
      <c r="E316" s="1">
        <f>IFERROR(__xludf.DUMMYFUNCTION("""COMPUTED_VALUE"""),4616.43)</f>
        <v>4616.43</v>
      </c>
      <c r="G316" s="2">
        <f>IFERROR(__xludf.DUMMYFUNCTION("""COMPUTED_VALUE"""),45750.66666666667)</f>
        <v>45750.66667</v>
      </c>
      <c r="H316" s="1">
        <f>IFERROR(__xludf.DUMMYFUNCTION("""COMPUTED_VALUE"""),4444.17)</f>
        <v>4444.17</v>
      </c>
      <c r="J316" s="2">
        <f>IFERROR(__xludf.DUMMYFUNCTION("""COMPUTED_VALUE"""),45750.66666666667)</f>
        <v>45750.66667</v>
      </c>
      <c r="K316" s="1">
        <f>IFERROR(__xludf.DUMMYFUNCTION("""COMPUTED_VALUE"""),4446.93)</f>
        <v>4446.93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IFERROR(__xludf.DUMMYFUNCTION("""COMPUTED_VALUE"""),4328.84)</f>
        <v>4328.84</v>
      </c>
      <c r="D317" s="2">
        <f>IFERROR(__xludf.DUMMYFUNCTION("""COMPUTED_VALUE"""),45751.66666666667)</f>
        <v>45751.66667</v>
      </c>
      <c r="E317" s="1">
        <f>IFERROR(__xludf.DUMMYFUNCTION("""COMPUTED_VALUE"""),4328.84)</f>
        <v>4328.84</v>
      </c>
      <c r="G317" s="2">
        <f>IFERROR(__xludf.DUMMYFUNCTION("""COMPUTED_VALUE"""),45751.66666666667)</f>
        <v>45751.66667</v>
      </c>
      <c r="H317" s="1">
        <f>IFERROR(__xludf.DUMMYFUNCTION("""COMPUTED_VALUE"""),4142.87)</f>
        <v>4142.87</v>
      </c>
      <c r="J317" s="2">
        <f>IFERROR(__xludf.DUMMYFUNCTION("""COMPUTED_VALUE"""),45751.66666666667)</f>
        <v>45751.66667</v>
      </c>
      <c r="K317" s="1">
        <f>IFERROR(__xludf.DUMMYFUNCTION("""COMPUTED_VALUE"""),4224.63)</f>
        <v>4224.63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IFERROR(__xludf.DUMMYFUNCTION("""COMPUTED_VALUE"""),4094.04)</f>
        <v>4094.04</v>
      </c>
      <c r="D318" s="2">
        <f>IFERROR(__xludf.DUMMYFUNCTION("""COMPUTED_VALUE"""),45754.66666666667)</f>
        <v>45754.66667</v>
      </c>
      <c r="E318" s="1">
        <f>IFERROR(__xludf.DUMMYFUNCTION("""COMPUTED_VALUE"""),4345.7)</f>
        <v>4345.7</v>
      </c>
      <c r="G318" s="2">
        <f>IFERROR(__xludf.DUMMYFUNCTION("""COMPUTED_VALUE"""),45754.66666666667)</f>
        <v>45754.66667</v>
      </c>
      <c r="H318" s="1">
        <f>IFERROR(__xludf.DUMMYFUNCTION("""COMPUTED_VALUE"""),4006.89)</f>
        <v>4006.89</v>
      </c>
      <c r="J318" s="2">
        <f>IFERROR(__xludf.DUMMYFUNCTION("""COMPUTED_VALUE"""),45754.66666666667)</f>
        <v>45754.66667</v>
      </c>
      <c r="K318" s="1">
        <f>IFERROR(__xludf.DUMMYFUNCTION("""COMPUTED_VALUE"""),4172.34)</f>
        <v>4172.34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IFERROR(__xludf.DUMMYFUNCTION("""COMPUTED_VALUE"""),4298.05)</f>
        <v>4298.05</v>
      </c>
      <c r="D319" s="2">
        <f>IFERROR(__xludf.DUMMYFUNCTION("""COMPUTED_VALUE"""),45755.66666666667)</f>
        <v>45755.66667</v>
      </c>
      <c r="E319" s="1">
        <f>IFERROR(__xludf.DUMMYFUNCTION("""COMPUTED_VALUE"""),4308.96)</f>
        <v>4308.96</v>
      </c>
      <c r="G319" s="2">
        <f>IFERROR(__xludf.DUMMYFUNCTION("""COMPUTED_VALUE"""),45755.66666666667)</f>
        <v>45755.66667</v>
      </c>
      <c r="H319" s="1">
        <f>IFERROR(__xludf.DUMMYFUNCTION("""COMPUTED_VALUE"""),4021.87)</f>
        <v>4021.87</v>
      </c>
      <c r="J319" s="2">
        <f>IFERROR(__xludf.DUMMYFUNCTION("""COMPUTED_VALUE"""),45755.66666666667)</f>
        <v>45755.66667</v>
      </c>
      <c r="K319" s="1">
        <f>IFERROR(__xludf.DUMMYFUNCTION("""COMPUTED_VALUE"""),4077.84)</f>
        <v>4077.84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IFERROR(__xludf.DUMMYFUNCTION("""COMPUTED_VALUE"""),4033.45)</f>
        <v>4033.45</v>
      </c>
      <c r="D320" s="2">
        <f>IFERROR(__xludf.DUMMYFUNCTION("""COMPUTED_VALUE"""),45756.66666666667)</f>
        <v>45756.66667</v>
      </c>
      <c r="E320" s="1">
        <f>IFERROR(__xludf.DUMMYFUNCTION("""COMPUTED_VALUE"""),4463.71)</f>
        <v>4463.71</v>
      </c>
      <c r="G320" s="2">
        <f>IFERROR(__xludf.DUMMYFUNCTION("""COMPUTED_VALUE"""),45756.66666666667)</f>
        <v>45756.66667</v>
      </c>
      <c r="H320" s="1">
        <f>IFERROR(__xludf.DUMMYFUNCTION("""COMPUTED_VALUE"""),4008.02)</f>
        <v>4008.02</v>
      </c>
      <c r="J320" s="2">
        <f>IFERROR(__xludf.DUMMYFUNCTION("""COMPUTED_VALUE"""),45756.66666666667)</f>
        <v>45756.66667</v>
      </c>
      <c r="K320" s="1">
        <f>IFERROR(__xludf.DUMMYFUNCTION("""COMPUTED_VALUE"""),4438.89)</f>
        <v>4438.89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IFERROR(__xludf.DUMMYFUNCTION("""COMPUTED_VALUE"""),4341.88)</f>
        <v>4341.88</v>
      </c>
      <c r="D321" s="2">
        <f>IFERROR(__xludf.DUMMYFUNCTION("""COMPUTED_VALUE"""),45757.66666666667)</f>
        <v>45757.66667</v>
      </c>
      <c r="E321" s="1">
        <f>IFERROR(__xludf.DUMMYFUNCTION("""COMPUTED_VALUE"""),4341.88)</f>
        <v>4341.88</v>
      </c>
      <c r="G321" s="2">
        <f>IFERROR(__xludf.DUMMYFUNCTION("""COMPUTED_VALUE"""),45757.66666666667)</f>
        <v>45757.66667</v>
      </c>
      <c r="H321" s="1">
        <f>IFERROR(__xludf.DUMMYFUNCTION("""COMPUTED_VALUE"""),4141.94)</f>
        <v>4141.94</v>
      </c>
      <c r="J321" s="2">
        <f>IFERROR(__xludf.DUMMYFUNCTION("""COMPUTED_VALUE"""),45757.66666666667)</f>
        <v>45757.66667</v>
      </c>
      <c r="K321" s="1">
        <f>IFERROR(__xludf.DUMMYFUNCTION("""COMPUTED_VALUE"""),4249.12)</f>
        <v>4249.12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IFERROR(__xludf.DUMMYFUNCTION("""COMPUTED_VALUE"""),4241.35)</f>
        <v>4241.35</v>
      </c>
      <c r="D322" s="2">
        <f>IFERROR(__xludf.DUMMYFUNCTION("""COMPUTED_VALUE"""),45758.66666666667)</f>
        <v>45758.66667</v>
      </c>
      <c r="E322" s="1">
        <f>IFERROR(__xludf.DUMMYFUNCTION("""COMPUTED_VALUE"""),4321.89)</f>
        <v>4321.89</v>
      </c>
      <c r="G322" s="2">
        <f>IFERROR(__xludf.DUMMYFUNCTION("""COMPUTED_VALUE"""),45758.66666666667)</f>
        <v>45758.66667</v>
      </c>
      <c r="H322" s="1">
        <f>IFERROR(__xludf.DUMMYFUNCTION("""COMPUTED_VALUE"""),4176.08)</f>
        <v>4176.08</v>
      </c>
      <c r="J322" s="2">
        <f>IFERROR(__xludf.DUMMYFUNCTION("""COMPUTED_VALUE"""),45758.66666666667)</f>
        <v>45758.66667</v>
      </c>
      <c r="K322" s="1">
        <f>IFERROR(__xludf.DUMMYFUNCTION("""COMPUTED_VALUE"""),4308.83)</f>
        <v>4308.83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IFERROR(__xludf.DUMMYFUNCTION("""COMPUTED_VALUE"""),4380.26)</f>
        <v>4380.26</v>
      </c>
      <c r="D323" s="2">
        <f>IFERROR(__xludf.DUMMYFUNCTION("""COMPUTED_VALUE"""),45761.66666666667)</f>
        <v>45761.66667</v>
      </c>
      <c r="E323" s="1">
        <f>IFERROR(__xludf.DUMMYFUNCTION("""COMPUTED_VALUE"""),4384.96)</f>
        <v>4384.96</v>
      </c>
      <c r="G323" s="2">
        <f>IFERROR(__xludf.DUMMYFUNCTION("""COMPUTED_VALUE"""),45761.66666666667)</f>
        <v>45761.66667</v>
      </c>
      <c r="H323" s="1">
        <f>IFERROR(__xludf.DUMMYFUNCTION("""COMPUTED_VALUE"""),4307.24)</f>
        <v>4307.24</v>
      </c>
      <c r="J323" s="2">
        <f>IFERROR(__xludf.DUMMYFUNCTION("""COMPUTED_VALUE"""),45761.66666666667)</f>
        <v>45761.66667</v>
      </c>
      <c r="K323" s="1">
        <f>IFERROR(__xludf.DUMMYFUNCTION("""COMPUTED_VALUE"""),4365.18)</f>
        <v>4365.18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IFERROR(__xludf.DUMMYFUNCTION("""COMPUTED_VALUE"""),4367.19)</f>
        <v>4367.19</v>
      </c>
      <c r="D324" s="2">
        <f>IFERROR(__xludf.DUMMYFUNCTION("""COMPUTED_VALUE"""),45762.66666666667)</f>
        <v>45762.66667</v>
      </c>
      <c r="E324" s="1">
        <f>IFERROR(__xludf.DUMMYFUNCTION("""COMPUTED_VALUE"""),4413.79)</f>
        <v>4413.79</v>
      </c>
      <c r="G324" s="2">
        <f>IFERROR(__xludf.DUMMYFUNCTION("""COMPUTED_VALUE"""),45762.66666666667)</f>
        <v>45762.66667</v>
      </c>
      <c r="H324" s="1">
        <f>IFERROR(__xludf.DUMMYFUNCTION("""COMPUTED_VALUE"""),4355.2)</f>
        <v>4355.2</v>
      </c>
      <c r="J324" s="2">
        <f>IFERROR(__xludf.DUMMYFUNCTION("""COMPUTED_VALUE"""),45762.66666666667)</f>
        <v>45762.66667</v>
      </c>
      <c r="K324" s="1">
        <f>IFERROR(__xludf.DUMMYFUNCTION("""COMPUTED_VALUE"""),4364.65)</f>
        <v>4364.65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IFERROR(__xludf.DUMMYFUNCTION("""COMPUTED_VALUE"""),4349.64)</f>
        <v>4349.64</v>
      </c>
      <c r="D325" s="2">
        <f>IFERROR(__xludf.DUMMYFUNCTION("""COMPUTED_VALUE"""),45763.66666666667)</f>
        <v>45763.66667</v>
      </c>
      <c r="E325" s="1">
        <f>IFERROR(__xludf.DUMMYFUNCTION("""COMPUTED_VALUE"""),4387.58)</f>
        <v>4387.58</v>
      </c>
      <c r="G325" s="2">
        <f>IFERROR(__xludf.DUMMYFUNCTION("""COMPUTED_VALUE"""),45763.66666666667)</f>
        <v>45763.66667</v>
      </c>
      <c r="H325" s="1">
        <f>IFERROR(__xludf.DUMMYFUNCTION("""COMPUTED_VALUE"""),4290.86)</f>
        <v>4290.86</v>
      </c>
      <c r="J325" s="2">
        <f>IFERROR(__xludf.DUMMYFUNCTION("""COMPUTED_VALUE"""),45763.66666666667)</f>
        <v>45763.66667</v>
      </c>
      <c r="K325" s="1">
        <f>IFERROR(__xludf.DUMMYFUNCTION("""COMPUTED_VALUE"""),4327.78)</f>
        <v>4327.78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IFERROR(__xludf.DUMMYFUNCTION("""COMPUTED_VALUE"""),4340.93)</f>
        <v>4340.93</v>
      </c>
      <c r="D326" s="2">
        <f>IFERROR(__xludf.DUMMYFUNCTION("""COMPUTED_VALUE"""),45764.66666666667)</f>
        <v>45764.66667</v>
      </c>
      <c r="E326" s="1">
        <f>IFERROR(__xludf.DUMMYFUNCTION("""COMPUTED_VALUE"""),4400.53)</f>
        <v>4400.53</v>
      </c>
      <c r="G326" s="2">
        <f>IFERROR(__xludf.DUMMYFUNCTION("""COMPUTED_VALUE"""),45764.66666666667)</f>
        <v>45764.66667</v>
      </c>
      <c r="H326" s="1">
        <f>IFERROR(__xludf.DUMMYFUNCTION("""COMPUTED_VALUE"""),4340.16)</f>
        <v>4340.16</v>
      </c>
      <c r="J326" s="2">
        <f>IFERROR(__xludf.DUMMYFUNCTION("""COMPUTED_VALUE"""),45764.66666666667)</f>
        <v>45764.66667</v>
      </c>
      <c r="K326" s="1">
        <f>IFERROR(__xludf.DUMMYFUNCTION("""COMPUTED_VALUE"""),4369.73)</f>
        <v>4369.73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IFERROR(__xludf.DUMMYFUNCTION("""COMPUTED_VALUE"""),4334.15)</f>
        <v>4334.15</v>
      </c>
      <c r="D327" s="2">
        <f>IFERROR(__xludf.DUMMYFUNCTION("""COMPUTED_VALUE"""),45768.66666666667)</f>
        <v>45768.66667</v>
      </c>
      <c r="E327" s="1">
        <f>IFERROR(__xludf.DUMMYFUNCTION("""COMPUTED_VALUE"""),4335.87)</f>
        <v>4335.87</v>
      </c>
      <c r="G327" s="2">
        <f>IFERROR(__xludf.DUMMYFUNCTION("""COMPUTED_VALUE"""),45768.66666666667)</f>
        <v>45768.66667</v>
      </c>
      <c r="H327" s="1">
        <f>IFERROR(__xludf.DUMMYFUNCTION("""COMPUTED_VALUE"""),4230.93)</f>
        <v>4230.93</v>
      </c>
      <c r="J327" s="2">
        <f>IFERROR(__xludf.DUMMYFUNCTION("""COMPUTED_VALUE"""),45768.66666666667)</f>
        <v>45768.66667</v>
      </c>
      <c r="K327" s="1">
        <f>IFERROR(__xludf.DUMMYFUNCTION("""COMPUTED_VALUE"""),4272.84)</f>
        <v>4272.84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IFERROR(__xludf.DUMMYFUNCTION("""COMPUTED_VALUE"""),4325.7)</f>
        <v>4325.7</v>
      </c>
      <c r="D328" s="2">
        <f>IFERROR(__xludf.DUMMYFUNCTION("""COMPUTED_VALUE"""),45769.66666666667)</f>
        <v>45769.66667</v>
      </c>
      <c r="E328" s="1">
        <f>IFERROR(__xludf.DUMMYFUNCTION("""COMPUTED_VALUE"""),4397.73)</f>
        <v>4397.73</v>
      </c>
      <c r="G328" s="2">
        <f>IFERROR(__xludf.DUMMYFUNCTION("""COMPUTED_VALUE"""),45769.66666666667)</f>
        <v>45769.66667</v>
      </c>
      <c r="H328" s="1">
        <f>IFERROR(__xludf.DUMMYFUNCTION("""COMPUTED_VALUE"""),4320.55)</f>
        <v>4320.55</v>
      </c>
      <c r="J328" s="2">
        <f>IFERROR(__xludf.DUMMYFUNCTION("""COMPUTED_VALUE"""),45769.66666666667)</f>
        <v>45769.66667</v>
      </c>
      <c r="K328" s="1">
        <f>IFERROR(__xludf.DUMMYFUNCTION("""COMPUTED_VALUE"""),4387.87)</f>
        <v>4387.87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IFERROR(__xludf.DUMMYFUNCTION("""COMPUTED_VALUE"""),4482.47)</f>
        <v>4482.47</v>
      </c>
      <c r="D329" s="2">
        <f>IFERROR(__xludf.DUMMYFUNCTION("""COMPUTED_VALUE"""),45770.66666666667)</f>
        <v>45770.66667</v>
      </c>
      <c r="E329" s="1">
        <f>IFERROR(__xludf.DUMMYFUNCTION("""COMPUTED_VALUE"""),4564.61)</f>
        <v>4564.61</v>
      </c>
      <c r="G329" s="2">
        <f>IFERROR(__xludf.DUMMYFUNCTION("""COMPUTED_VALUE"""),45770.66666666667)</f>
        <v>45770.66667</v>
      </c>
      <c r="H329" s="1">
        <f>IFERROR(__xludf.DUMMYFUNCTION("""COMPUTED_VALUE"""),4424.75)</f>
        <v>4424.75</v>
      </c>
      <c r="J329" s="2">
        <f>IFERROR(__xludf.DUMMYFUNCTION("""COMPUTED_VALUE"""),45770.66666666667)</f>
        <v>45770.66667</v>
      </c>
      <c r="K329" s="1">
        <f>IFERROR(__xludf.DUMMYFUNCTION("""COMPUTED_VALUE"""),4441.27)</f>
        <v>4441.27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IFERROR(__xludf.DUMMYFUNCTION("""COMPUTED_VALUE"""),4444.38)</f>
        <v>4444.38</v>
      </c>
      <c r="D330" s="2">
        <f>IFERROR(__xludf.DUMMYFUNCTION("""COMPUTED_VALUE"""),45771.66666666667)</f>
        <v>45771.66667</v>
      </c>
      <c r="E330" s="1">
        <f>IFERROR(__xludf.DUMMYFUNCTION("""COMPUTED_VALUE"""),4531.05)</f>
        <v>4531.05</v>
      </c>
      <c r="G330" s="2">
        <f>IFERROR(__xludf.DUMMYFUNCTION("""COMPUTED_VALUE"""),45771.66666666667)</f>
        <v>45771.66667</v>
      </c>
      <c r="H330" s="1">
        <f>IFERROR(__xludf.DUMMYFUNCTION("""COMPUTED_VALUE"""),4432.56)</f>
        <v>4432.56</v>
      </c>
      <c r="J330" s="2">
        <f>IFERROR(__xludf.DUMMYFUNCTION("""COMPUTED_VALUE"""),45771.66666666667)</f>
        <v>45771.66667</v>
      </c>
      <c r="K330" s="1">
        <f>IFERROR(__xludf.DUMMYFUNCTION("""COMPUTED_VALUE"""),4521.3)</f>
        <v>4521.3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IFERROR(__xludf.DUMMYFUNCTION("""COMPUTED_VALUE"""),4507.12)</f>
        <v>4507.12</v>
      </c>
      <c r="D331" s="2">
        <f>IFERROR(__xludf.DUMMYFUNCTION("""COMPUTED_VALUE"""),45772.66666666667)</f>
        <v>45772.66667</v>
      </c>
      <c r="E331" s="1">
        <f>IFERROR(__xludf.DUMMYFUNCTION("""COMPUTED_VALUE"""),4518.7)</f>
        <v>4518.7</v>
      </c>
      <c r="G331" s="2">
        <f>IFERROR(__xludf.DUMMYFUNCTION("""COMPUTED_VALUE"""),45772.66666666667)</f>
        <v>45772.66667</v>
      </c>
      <c r="H331" s="1">
        <f>IFERROR(__xludf.DUMMYFUNCTION("""COMPUTED_VALUE"""),4478.37)</f>
        <v>4478.37</v>
      </c>
      <c r="J331" s="2">
        <f>IFERROR(__xludf.DUMMYFUNCTION("""COMPUTED_VALUE"""),45772.66666666667)</f>
        <v>45772.66667</v>
      </c>
      <c r="K331" s="1">
        <f>IFERROR(__xludf.DUMMYFUNCTION("""COMPUTED_VALUE"""),4507.75)</f>
        <v>4507.75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IFERROR(__xludf.DUMMYFUNCTION("""COMPUTED_VALUE"""),4513.85)</f>
        <v>4513.85</v>
      </c>
      <c r="D332" s="2">
        <f>IFERROR(__xludf.DUMMYFUNCTION("""COMPUTED_VALUE"""),45775.66666666667)</f>
        <v>45775.66667</v>
      </c>
      <c r="E332" s="1">
        <f>IFERROR(__xludf.DUMMYFUNCTION("""COMPUTED_VALUE"""),4551.77)</f>
        <v>4551.77</v>
      </c>
      <c r="G332" s="2">
        <f>IFERROR(__xludf.DUMMYFUNCTION("""COMPUTED_VALUE"""),45775.66666666667)</f>
        <v>45775.66667</v>
      </c>
      <c r="H332" s="1">
        <f>IFERROR(__xludf.DUMMYFUNCTION("""COMPUTED_VALUE"""),4493.25)</f>
        <v>4493.25</v>
      </c>
      <c r="J332" s="2">
        <f>IFERROR(__xludf.DUMMYFUNCTION("""COMPUTED_VALUE"""),45775.66666666667)</f>
        <v>45775.66667</v>
      </c>
      <c r="K332" s="1">
        <f>IFERROR(__xludf.DUMMYFUNCTION("""COMPUTED_VALUE"""),4538.69)</f>
        <v>4538.69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IFERROR(__xludf.DUMMYFUNCTION("""COMPUTED_VALUE"""),4522.76)</f>
        <v>4522.76</v>
      </c>
      <c r="D333" s="2">
        <f>IFERROR(__xludf.DUMMYFUNCTION("""COMPUTED_VALUE"""),45776.66666666667)</f>
        <v>45776.66667</v>
      </c>
      <c r="E333" s="1">
        <f>IFERROR(__xludf.DUMMYFUNCTION("""COMPUTED_VALUE"""),4565.42)</f>
        <v>4565.42</v>
      </c>
      <c r="G333" s="2">
        <f>IFERROR(__xludf.DUMMYFUNCTION("""COMPUTED_VALUE"""),45776.66666666667)</f>
        <v>45776.66667</v>
      </c>
      <c r="H333" s="1">
        <f>IFERROR(__xludf.DUMMYFUNCTION("""COMPUTED_VALUE"""),4496.33)</f>
        <v>4496.33</v>
      </c>
      <c r="J333" s="2">
        <f>IFERROR(__xludf.DUMMYFUNCTION("""COMPUTED_VALUE"""),45776.66666666667)</f>
        <v>45776.66667</v>
      </c>
      <c r="K333" s="1">
        <f>IFERROR(__xludf.DUMMYFUNCTION("""COMPUTED_VALUE"""),4548.34)</f>
        <v>4548.34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IFERROR(__xludf.DUMMYFUNCTION("""COMPUTED_VALUE"""),4477.34)</f>
        <v>4477.34</v>
      </c>
      <c r="D334" s="2">
        <f>IFERROR(__xludf.DUMMYFUNCTION("""COMPUTED_VALUE"""),45777.66666666667)</f>
        <v>45777.66667</v>
      </c>
      <c r="E334" s="1">
        <f>IFERROR(__xludf.DUMMYFUNCTION("""COMPUTED_VALUE"""),4531.15)</f>
        <v>4531.15</v>
      </c>
      <c r="G334" s="2">
        <f>IFERROR(__xludf.DUMMYFUNCTION("""COMPUTED_VALUE"""),45777.66666666667)</f>
        <v>45777.66667</v>
      </c>
      <c r="H334" s="1">
        <f>IFERROR(__xludf.DUMMYFUNCTION("""COMPUTED_VALUE"""),4421.44)</f>
        <v>4421.44</v>
      </c>
      <c r="J334" s="2">
        <f>IFERROR(__xludf.DUMMYFUNCTION("""COMPUTED_VALUE"""),45777.66666666667)</f>
        <v>45777.66667</v>
      </c>
      <c r="K334" s="1">
        <f>IFERROR(__xludf.DUMMYFUNCTION("""COMPUTED_VALUE"""),4523.49)</f>
        <v>4523.49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IFERROR(__xludf.DUMMYFUNCTION("""COMPUTED_VALUE"""),4533.85)</f>
        <v>4533.85</v>
      </c>
      <c r="D335" s="2">
        <f>IFERROR(__xludf.DUMMYFUNCTION("""COMPUTED_VALUE"""),45778.66666666667)</f>
        <v>45778.66667</v>
      </c>
      <c r="E335" s="1">
        <f>IFERROR(__xludf.DUMMYFUNCTION("""COMPUTED_VALUE"""),4581.78)</f>
        <v>4581.78</v>
      </c>
      <c r="G335" s="2">
        <f>IFERROR(__xludf.DUMMYFUNCTION("""COMPUTED_VALUE"""),45778.66666666667)</f>
        <v>45778.66667</v>
      </c>
      <c r="H335" s="1">
        <f>IFERROR(__xludf.DUMMYFUNCTION("""COMPUTED_VALUE"""),4508.46)</f>
        <v>4508.46</v>
      </c>
      <c r="J335" s="2">
        <f>IFERROR(__xludf.DUMMYFUNCTION("""COMPUTED_VALUE"""),45778.66666666667)</f>
        <v>45778.66667</v>
      </c>
      <c r="K335" s="1">
        <f>IFERROR(__xludf.DUMMYFUNCTION("""COMPUTED_VALUE"""),4531.11)</f>
        <v>4531.11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IFERROR(__xludf.DUMMYFUNCTION("""COMPUTED_VALUE"""),4585.7)</f>
        <v>4585.7</v>
      </c>
      <c r="D336" s="2">
        <f>IFERROR(__xludf.DUMMYFUNCTION("""COMPUTED_VALUE"""),45779.66666666667)</f>
        <v>45779.66667</v>
      </c>
      <c r="E336" s="1">
        <f>IFERROR(__xludf.DUMMYFUNCTION("""COMPUTED_VALUE"""),4635.18)</f>
        <v>4635.18</v>
      </c>
      <c r="G336" s="2">
        <f>IFERROR(__xludf.DUMMYFUNCTION("""COMPUTED_VALUE"""),45779.66666666667)</f>
        <v>45779.66667</v>
      </c>
      <c r="H336" s="1">
        <f>IFERROR(__xludf.DUMMYFUNCTION("""COMPUTED_VALUE"""),4571.67)</f>
        <v>4571.67</v>
      </c>
      <c r="J336" s="2">
        <f>IFERROR(__xludf.DUMMYFUNCTION("""COMPUTED_VALUE"""),45779.66666666667)</f>
        <v>45779.66667</v>
      </c>
      <c r="K336" s="1">
        <f>IFERROR(__xludf.DUMMYFUNCTION("""COMPUTED_VALUE"""),4626.7)</f>
        <v>4626.7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IFERROR(__xludf.DUMMYFUNCTION("""COMPUTED_VALUE"""),4593.98)</f>
        <v>4593.98</v>
      </c>
      <c r="D337" s="2">
        <f>IFERROR(__xludf.DUMMYFUNCTION("""COMPUTED_VALUE"""),45782.66666666667)</f>
        <v>45782.66667</v>
      </c>
      <c r="E337" s="1">
        <f>IFERROR(__xludf.DUMMYFUNCTION("""COMPUTED_VALUE"""),4636.04)</f>
        <v>4636.04</v>
      </c>
      <c r="G337" s="2">
        <f>IFERROR(__xludf.DUMMYFUNCTION("""COMPUTED_VALUE"""),45782.66666666667)</f>
        <v>45782.66667</v>
      </c>
      <c r="H337" s="1">
        <f>IFERROR(__xludf.DUMMYFUNCTION("""COMPUTED_VALUE"""),4585.39)</f>
        <v>4585.39</v>
      </c>
      <c r="J337" s="2">
        <f>IFERROR(__xludf.DUMMYFUNCTION("""COMPUTED_VALUE"""),45782.66666666667)</f>
        <v>45782.66667</v>
      </c>
      <c r="K337" s="1">
        <f>IFERROR(__xludf.DUMMYFUNCTION("""COMPUTED_VALUE"""),4602.66)</f>
        <v>4602.66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IFERROR(__xludf.DUMMYFUNCTION("""COMPUTED_VALUE"""),4574.26)</f>
        <v>4574.26</v>
      </c>
      <c r="D338" s="2">
        <f>IFERROR(__xludf.DUMMYFUNCTION("""COMPUTED_VALUE"""),45783.66666666667)</f>
        <v>45783.66667</v>
      </c>
      <c r="E338" s="1">
        <f>IFERROR(__xludf.DUMMYFUNCTION("""COMPUTED_VALUE"""),4625.48)</f>
        <v>4625.48</v>
      </c>
      <c r="G338" s="2">
        <f>IFERROR(__xludf.DUMMYFUNCTION("""COMPUTED_VALUE"""),45783.66666666667)</f>
        <v>45783.66667</v>
      </c>
      <c r="H338" s="1">
        <f>IFERROR(__xludf.DUMMYFUNCTION("""COMPUTED_VALUE"""),4566.96)</f>
        <v>4566.96</v>
      </c>
      <c r="J338" s="2">
        <f>IFERROR(__xludf.DUMMYFUNCTION("""COMPUTED_VALUE"""),45783.66666666667)</f>
        <v>45783.66667</v>
      </c>
      <c r="K338" s="1">
        <f>IFERROR(__xludf.DUMMYFUNCTION("""COMPUTED_VALUE"""),4592.57)</f>
        <v>4592.57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IFERROR(__xludf.DUMMYFUNCTION("""COMPUTED_VALUE"""),4599.85)</f>
        <v>4599.85</v>
      </c>
      <c r="D339" s="2">
        <f>IFERROR(__xludf.DUMMYFUNCTION("""COMPUTED_VALUE"""),45784.66666666667)</f>
        <v>45784.66667</v>
      </c>
      <c r="E339" s="1">
        <f>IFERROR(__xludf.DUMMYFUNCTION("""COMPUTED_VALUE"""),4625.35)</f>
        <v>4625.35</v>
      </c>
      <c r="G339" s="2">
        <f>IFERROR(__xludf.DUMMYFUNCTION("""COMPUTED_VALUE"""),45784.66666666667)</f>
        <v>45784.66667</v>
      </c>
      <c r="H339" s="1">
        <f>IFERROR(__xludf.DUMMYFUNCTION("""COMPUTED_VALUE"""),4575.72)</f>
        <v>4575.72</v>
      </c>
      <c r="J339" s="2">
        <f>IFERROR(__xludf.DUMMYFUNCTION("""COMPUTED_VALUE"""),45784.66666666667)</f>
        <v>45784.66667</v>
      </c>
      <c r="K339" s="1">
        <f>IFERROR(__xludf.DUMMYFUNCTION("""COMPUTED_VALUE"""),4601.69)</f>
        <v>4601.69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IFERROR(__xludf.DUMMYFUNCTION("""COMPUTED_VALUE"""),4636.54)</f>
        <v>4636.54</v>
      </c>
      <c r="D340" s="2">
        <f>IFERROR(__xludf.DUMMYFUNCTION("""COMPUTED_VALUE"""),45785.66666666667)</f>
        <v>45785.66667</v>
      </c>
      <c r="E340" s="1">
        <f>IFERROR(__xludf.DUMMYFUNCTION("""COMPUTED_VALUE"""),4696.01)</f>
        <v>4696.01</v>
      </c>
      <c r="G340" s="2">
        <f>IFERROR(__xludf.DUMMYFUNCTION("""COMPUTED_VALUE"""),45785.66666666667)</f>
        <v>45785.66667</v>
      </c>
      <c r="H340" s="1">
        <f>IFERROR(__xludf.DUMMYFUNCTION("""COMPUTED_VALUE"""),4622.04)</f>
        <v>4622.04</v>
      </c>
      <c r="J340" s="2">
        <f>IFERROR(__xludf.DUMMYFUNCTION("""COMPUTED_VALUE"""),45785.66666666667)</f>
        <v>45785.66667</v>
      </c>
      <c r="K340" s="1">
        <f>IFERROR(__xludf.DUMMYFUNCTION("""COMPUTED_VALUE"""),4655.35)</f>
        <v>4655.35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IFERROR(__xludf.DUMMYFUNCTION("""COMPUTED_VALUE"""),4673.36)</f>
        <v>4673.36</v>
      </c>
      <c r="D341" s="2">
        <f>IFERROR(__xludf.DUMMYFUNCTION("""COMPUTED_VALUE"""),45786.66666666667)</f>
        <v>45786.66667</v>
      </c>
      <c r="E341" s="1">
        <f>IFERROR(__xludf.DUMMYFUNCTION("""COMPUTED_VALUE"""),4676.14)</f>
        <v>4676.14</v>
      </c>
      <c r="G341" s="2">
        <f>IFERROR(__xludf.DUMMYFUNCTION("""COMPUTED_VALUE"""),45786.66666666667)</f>
        <v>45786.66667</v>
      </c>
      <c r="H341" s="1">
        <f>IFERROR(__xludf.DUMMYFUNCTION("""COMPUTED_VALUE"""),4643.81)</f>
        <v>4643.81</v>
      </c>
      <c r="J341" s="2">
        <f>IFERROR(__xludf.DUMMYFUNCTION("""COMPUTED_VALUE"""),45786.66666666667)</f>
        <v>45786.66667</v>
      </c>
      <c r="K341" s="1">
        <f>IFERROR(__xludf.DUMMYFUNCTION("""COMPUTED_VALUE"""),4660.37)</f>
        <v>4660.37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IFERROR(__xludf.DUMMYFUNCTION("""COMPUTED_VALUE"""),4791.88)</f>
        <v>4791.88</v>
      </c>
      <c r="D342" s="2">
        <f>IFERROR(__xludf.DUMMYFUNCTION("""COMPUTED_VALUE"""),45789.66666666667)</f>
        <v>45789.66667</v>
      </c>
      <c r="E342" s="1">
        <f>IFERROR(__xludf.DUMMYFUNCTION("""COMPUTED_VALUE"""),4848.12)</f>
        <v>4848.12</v>
      </c>
      <c r="G342" s="2">
        <f>IFERROR(__xludf.DUMMYFUNCTION("""COMPUTED_VALUE"""),45789.66666666667)</f>
        <v>45789.66667</v>
      </c>
      <c r="H342" s="1">
        <f>IFERROR(__xludf.DUMMYFUNCTION("""COMPUTED_VALUE"""),4791.88)</f>
        <v>4791.88</v>
      </c>
      <c r="J342" s="2">
        <f>IFERROR(__xludf.DUMMYFUNCTION("""COMPUTED_VALUE"""),45789.66666666667)</f>
        <v>45789.66667</v>
      </c>
      <c r="K342" s="1">
        <f>IFERROR(__xludf.DUMMYFUNCTION("""COMPUTED_VALUE"""),4828.99)</f>
        <v>4828.99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IFERROR(__xludf.DUMMYFUNCTION("""COMPUTED_VALUE"""),4841.76)</f>
        <v>4841.76</v>
      </c>
      <c r="D343" s="2">
        <f>IFERROR(__xludf.DUMMYFUNCTION("""COMPUTED_VALUE"""),45790.66666666667)</f>
        <v>45790.66667</v>
      </c>
      <c r="E343" s="1">
        <f>IFERROR(__xludf.DUMMYFUNCTION("""COMPUTED_VALUE"""),4872.5)</f>
        <v>4872.5</v>
      </c>
      <c r="G343" s="2">
        <f>IFERROR(__xludf.DUMMYFUNCTION("""COMPUTED_VALUE"""),45790.66666666667)</f>
        <v>45790.66667</v>
      </c>
      <c r="H343" s="1">
        <f>IFERROR(__xludf.DUMMYFUNCTION("""COMPUTED_VALUE"""),4832.91)</f>
        <v>4832.91</v>
      </c>
      <c r="J343" s="2">
        <f>IFERROR(__xludf.DUMMYFUNCTION("""COMPUTED_VALUE"""),45790.66666666667)</f>
        <v>45790.66667</v>
      </c>
      <c r="K343" s="1">
        <f>IFERROR(__xludf.DUMMYFUNCTION("""COMPUTED_VALUE"""),4854.19)</f>
        <v>4854.19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IFERROR(__xludf.DUMMYFUNCTION("""COMPUTED_VALUE"""),4839.87)</f>
        <v>4839.87</v>
      </c>
      <c r="D344" s="2">
        <f>IFERROR(__xludf.DUMMYFUNCTION("""COMPUTED_VALUE"""),45791.66666666667)</f>
        <v>45791.66667</v>
      </c>
      <c r="E344" s="1">
        <f>IFERROR(__xludf.DUMMYFUNCTION("""COMPUTED_VALUE"""),4843.55)</f>
        <v>4843.55</v>
      </c>
      <c r="G344" s="2">
        <f>IFERROR(__xludf.DUMMYFUNCTION("""COMPUTED_VALUE"""),45791.66666666667)</f>
        <v>45791.66667</v>
      </c>
      <c r="H344" s="1">
        <f>IFERROR(__xludf.DUMMYFUNCTION("""COMPUTED_VALUE"""),4811.05)</f>
        <v>4811.05</v>
      </c>
      <c r="J344" s="2">
        <f>IFERROR(__xludf.DUMMYFUNCTION("""COMPUTED_VALUE"""),45791.66666666667)</f>
        <v>45791.66667</v>
      </c>
      <c r="K344" s="1">
        <f>IFERROR(__xludf.DUMMYFUNCTION("""COMPUTED_VALUE"""),4825.98)</f>
        <v>4825.98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IFERROR(__xludf.DUMMYFUNCTION("""COMPUTED_VALUE"""),4803.78)</f>
        <v>4803.78</v>
      </c>
      <c r="D345" s="2">
        <f>IFERROR(__xludf.DUMMYFUNCTION("""COMPUTED_VALUE"""),45792.66666666667)</f>
        <v>45792.66667</v>
      </c>
      <c r="E345" s="1">
        <f>IFERROR(__xludf.DUMMYFUNCTION("""COMPUTED_VALUE"""),4838.2)</f>
        <v>4838.2</v>
      </c>
      <c r="G345" s="2">
        <f>IFERROR(__xludf.DUMMYFUNCTION("""COMPUTED_VALUE"""),45792.66666666667)</f>
        <v>45792.66667</v>
      </c>
      <c r="H345" s="1">
        <f>IFERROR(__xludf.DUMMYFUNCTION("""COMPUTED_VALUE"""),4797.18)</f>
        <v>4797.18</v>
      </c>
      <c r="J345" s="2">
        <f>IFERROR(__xludf.DUMMYFUNCTION("""COMPUTED_VALUE"""),45792.66666666667)</f>
        <v>45792.66667</v>
      </c>
      <c r="K345" s="1">
        <f>IFERROR(__xludf.DUMMYFUNCTION("""COMPUTED_VALUE"""),4836.0)</f>
        <v>4836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IFERROR(__xludf.DUMMYFUNCTION("""COMPUTED_VALUE"""),4843.32)</f>
        <v>4843.32</v>
      </c>
      <c r="D346" s="2">
        <f>IFERROR(__xludf.DUMMYFUNCTION("""COMPUTED_VALUE"""),45793.66666666667)</f>
        <v>45793.66667</v>
      </c>
      <c r="E346" s="1">
        <f>IFERROR(__xludf.DUMMYFUNCTION("""COMPUTED_VALUE"""),4887.36)</f>
        <v>4887.36</v>
      </c>
      <c r="G346" s="2">
        <f>IFERROR(__xludf.DUMMYFUNCTION("""COMPUTED_VALUE"""),45793.66666666667)</f>
        <v>45793.66667</v>
      </c>
      <c r="H346" s="1">
        <f>IFERROR(__xludf.DUMMYFUNCTION("""COMPUTED_VALUE"""),4831.21)</f>
        <v>4831.21</v>
      </c>
      <c r="J346" s="2">
        <f>IFERROR(__xludf.DUMMYFUNCTION("""COMPUTED_VALUE"""),45793.66666666667)</f>
        <v>45793.66667</v>
      </c>
      <c r="K346" s="1">
        <f>IFERROR(__xludf.DUMMYFUNCTION("""COMPUTED_VALUE"""),4886.46)</f>
        <v>4886.46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IFERROR(__xludf.DUMMYFUNCTION("""COMPUTED_VALUE"""),4828.17)</f>
        <v>4828.17</v>
      </c>
      <c r="D347" s="2">
        <f>IFERROR(__xludf.DUMMYFUNCTION("""COMPUTED_VALUE"""),45796.66666666667)</f>
        <v>45796.66667</v>
      </c>
      <c r="E347" s="1">
        <f>IFERROR(__xludf.DUMMYFUNCTION("""COMPUTED_VALUE"""),4883.72)</f>
        <v>4883.72</v>
      </c>
      <c r="G347" s="2">
        <f>IFERROR(__xludf.DUMMYFUNCTION("""COMPUTED_VALUE"""),45796.66666666667)</f>
        <v>45796.66667</v>
      </c>
      <c r="H347" s="1">
        <f>IFERROR(__xludf.DUMMYFUNCTION("""COMPUTED_VALUE"""),4825.24)</f>
        <v>4825.24</v>
      </c>
      <c r="J347" s="2">
        <f>IFERROR(__xludf.DUMMYFUNCTION("""COMPUTED_VALUE"""),45796.66666666667)</f>
        <v>45796.66667</v>
      </c>
      <c r="K347" s="1">
        <f>IFERROR(__xludf.DUMMYFUNCTION("""COMPUTED_VALUE"""),4880.04)</f>
        <v>4880.04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IFERROR(__xludf.DUMMYFUNCTION("""COMPUTED_VALUE"""),4870.03)</f>
        <v>4870.03</v>
      </c>
      <c r="D348" s="2">
        <f>IFERROR(__xludf.DUMMYFUNCTION("""COMPUTED_VALUE"""),45797.66666666667)</f>
        <v>45797.66667</v>
      </c>
      <c r="E348" s="1">
        <f>IFERROR(__xludf.DUMMYFUNCTION("""COMPUTED_VALUE"""),4886.55)</f>
        <v>4886.55</v>
      </c>
      <c r="G348" s="2">
        <f>IFERROR(__xludf.DUMMYFUNCTION("""COMPUTED_VALUE"""),45797.66666666667)</f>
        <v>45797.66667</v>
      </c>
      <c r="H348" s="1">
        <f>IFERROR(__xludf.DUMMYFUNCTION("""COMPUTED_VALUE"""),4846.08)</f>
        <v>4846.08</v>
      </c>
      <c r="J348" s="2">
        <f>IFERROR(__xludf.DUMMYFUNCTION("""COMPUTED_VALUE"""),45797.66666666667)</f>
        <v>45797.66667</v>
      </c>
      <c r="K348" s="1">
        <f>IFERROR(__xludf.DUMMYFUNCTION("""COMPUTED_VALUE"""),4857.6)</f>
        <v>4857.6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IFERROR(__xludf.DUMMYFUNCTION("""COMPUTED_VALUE"""),4818.54)</f>
        <v>4818.54</v>
      </c>
      <c r="D349" s="2">
        <f>IFERROR(__xludf.DUMMYFUNCTION("""COMPUTED_VALUE"""),45798.66666666667)</f>
        <v>45798.66667</v>
      </c>
      <c r="E349" s="1">
        <f>IFERROR(__xludf.DUMMYFUNCTION("""COMPUTED_VALUE"""),4819.48)</f>
        <v>4819.48</v>
      </c>
      <c r="G349" s="2">
        <f>IFERROR(__xludf.DUMMYFUNCTION("""COMPUTED_VALUE"""),45798.66666666667)</f>
        <v>45798.66667</v>
      </c>
      <c r="H349" s="1">
        <f>IFERROR(__xludf.DUMMYFUNCTION("""COMPUTED_VALUE"""),4722.79)</f>
        <v>4722.79</v>
      </c>
      <c r="J349" s="2">
        <f>IFERROR(__xludf.DUMMYFUNCTION("""COMPUTED_VALUE"""),45798.66666666667)</f>
        <v>45798.66667</v>
      </c>
      <c r="K349" s="1">
        <f>IFERROR(__xludf.DUMMYFUNCTION("""COMPUTED_VALUE"""),4724.81)</f>
        <v>4724.81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IFERROR(__xludf.DUMMYFUNCTION("""COMPUTED_VALUE"""),4713.49)</f>
        <v>4713.49</v>
      </c>
      <c r="D350" s="2">
        <f>IFERROR(__xludf.DUMMYFUNCTION("""COMPUTED_VALUE"""),45799.66666666667)</f>
        <v>45799.66667</v>
      </c>
      <c r="E350" s="1">
        <f>IFERROR(__xludf.DUMMYFUNCTION("""COMPUTED_VALUE"""),4751.02)</f>
        <v>4751.02</v>
      </c>
      <c r="G350" s="2">
        <f>IFERROR(__xludf.DUMMYFUNCTION("""COMPUTED_VALUE"""),45799.66666666667)</f>
        <v>45799.66667</v>
      </c>
      <c r="H350" s="1">
        <f>IFERROR(__xludf.DUMMYFUNCTION("""COMPUTED_VALUE"""),4689.83)</f>
        <v>4689.83</v>
      </c>
      <c r="J350" s="2">
        <f>IFERROR(__xludf.DUMMYFUNCTION("""COMPUTED_VALUE"""),45799.66666666667)</f>
        <v>45799.66667</v>
      </c>
      <c r="K350" s="1">
        <f>IFERROR(__xludf.DUMMYFUNCTION("""COMPUTED_VALUE"""),4727.58)</f>
        <v>4727.58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IFERROR(__xludf.DUMMYFUNCTION("""COMPUTED_VALUE"""),4670.18)</f>
        <v>4670.18</v>
      </c>
      <c r="D351" s="2">
        <f>IFERROR(__xludf.DUMMYFUNCTION("""COMPUTED_VALUE"""),45800.66666666667)</f>
        <v>45800.66667</v>
      </c>
      <c r="E351" s="1">
        <f>IFERROR(__xludf.DUMMYFUNCTION("""COMPUTED_VALUE"""),4733.33)</f>
        <v>4733.33</v>
      </c>
      <c r="G351" s="2">
        <f>IFERROR(__xludf.DUMMYFUNCTION("""COMPUTED_VALUE"""),45800.66666666667)</f>
        <v>45800.66667</v>
      </c>
      <c r="H351" s="1">
        <f>IFERROR(__xludf.DUMMYFUNCTION("""COMPUTED_VALUE"""),4668.74)</f>
        <v>4668.74</v>
      </c>
      <c r="J351" s="2">
        <f>IFERROR(__xludf.DUMMYFUNCTION("""COMPUTED_VALUE"""),45800.66666666667)</f>
        <v>45800.66667</v>
      </c>
      <c r="K351" s="1">
        <f>IFERROR(__xludf.DUMMYFUNCTION("""COMPUTED_VALUE"""),4721.0)</f>
        <v>4721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IFERROR(__xludf.DUMMYFUNCTION("""COMPUTED_VALUE"""),4774.96)</f>
        <v>4774.96</v>
      </c>
      <c r="D352" s="2">
        <f>IFERROR(__xludf.DUMMYFUNCTION("""COMPUTED_VALUE"""),45804.66666666667)</f>
        <v>45804.66667</v>
      </c>
      <c r="E352" s="1">
        <f>IFERROR(__xludf.DUMMYFUNCTION("""COMPUTED_VALUE"""),4819.27)</f>
        <v>4819.27</v>
      </c>
      <c r="G352" s="2">
        <f>IFERROR(__xludf.DUMMYFUNCTION("""COMPUTED_VALUE"""),45804.66666666667)</f>
        <v>45804.66667</v>
      </c>
      <c r="H352" s="1">
        <f>IFERROR(__xludf.DUMMYFUNCTION("""COMPUTED_VALUE"""),4749.8)</f>
        <v>4749.8</v>
      </c>
      <c r="J352" s="2">
        <f>IFERROR(__xludf.DUMMYFUNCTION("""COMPUTED_VALUE"""),45804.66666666667)</f>
        <v>45804.66667</v>
      </c>
      <c r="K352" s="1">
        <f>IFERROR(__xludf.DUMMYFUNCTION("""COMPUTED_VALUE"""),4818.38)</f>
        <v>4818.38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IFERROR(__xludf.DUMMYFUNCTION("""COMPUTED_VALUE"""),4822.88)</f>
        <v>4822.88</v>
      </c>
      <c r="D353" s="2">
        <f>IFERROR(__xludf.DUMMYFUNCTION("""COMPUTED_VALUE"""),45805.66666666667)</f>
        <v>45805.66667</v>
      </c>
      <c r="E353" s="1">
        <f>IFERROR(__xludf.DUMMYFUNCTION("""COMPUTED_VALUE"""),4824.05)</f>
        <v>4824.05</v>
      </c>
      <c r="G353" s="2">
        <f>IFERROR(__xludf.DUMMYFUNCTION("""COMPUTED_VALUE"""),45805.66666666667)</f>
        <v>45805.66667</v>
      </c>
      <c r="H353" s="1">
        <f>IFERROR(__xludf.DUMMYFUNCTION("""COMPUTED_VALUE"""),4763.07)</f>
        <v>4763.07</v>
      </c>
      <c r="J353" s="2">
        <f>IFERROR(__xludf.DUMMYFUNCTION("""COMPUTED_VALUE"""),45805.66666666667)</f>
        <v>45805.66667</v>
      </c>
      <c r="K353" s="1">
        <f>IFERROR(__xludf.DUMMYFUNCTION("""COMPUTED_VALUE"""),4768.63)</f>
        <v>4768.63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IFERROR(__xludf.DUMMYFUNCTION("""COMPUTED_VALUE"""),4798.74)</f>
        <v>4798.74</v>
      </c>
      <c r="D354" s="2">
        <f>IFERROR(__xludf.DUMMYFUNCTION("""COMPUTED_VALUE"""),45806.66666666667)</f>
        <v>45806.66667</v>
      </c>
      <c r="E354" s="1">
        <f>IFERROR(__xludf.DUMMYFUNCTION("""COMPUTED_VALUE"""),4798.74)</f>
        <v>4798.74</v>
      </c>
      <c r="G354" s="2">
        <f>IFERROR(__xludf.DUMMYFUNCTION("""COMPUTED_VALUE"""),45806.66666666667)</f>
        <v>45806.66667</v>
      </c>
      <c r="H354" s="1">
        <f>IFERROR(__xludf.DUMMYFUNCTION("""COMPUTED_VALUE"""),4736.74)</f>
        <v>4736.74</v>
      </c>
      <c r="J354" s="2">
        <f>IFERROR(__xludf.DUMMYFUNCTION("""COMPUTED_VALUE"""),45806.66666666667)</f>
        <v>45806.66667</v>
      </c>
      <c r="K354" s="1">
        <f>IFERROR(__xludf.DUMMYFUNCTION("""COMPUTED_VALUE"""),4781.45)</f>
        <v>4781.45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IFERROR(__xludf.DUMMYFUNCTION("""COMPUTED_VALUE"""),4754.23)</f>
        <v>4754.23</v>
      </c>
      <c r="D355" s="2">
        <f>IFERROR(__xludf.DUMMYFUNCTION("""COMPUTED_VALUE"""),45807.66666666667)</f>
        <v>45807.66667</v>
      </c>
      <c r="E355" s="1">
        <f>IFERROR(__xludf.DUMMYFUNCTION("""COMPUTED_VALUE"""),4773.5)</f>
        <v>4773.5</v>
      </c>
      <c r="G355" s="2">
        <f>IFERROR(__xludf.DUMMYFUNCTION("""COMPUTED_VALUE"""),45807.66666666667)</f>
        <v>45807.66667</v>
      </c>
      <c r="H355" s="1">
        <f>IFERROR(__xludf.DUMMYFUNCTION("""COMPUTED_VALUE"""),4721.18)</f>
        <v>4721.18</v>
      </c>
      <c r="J355" s="2">
        <f>IFERROR(__xludf.DUMMYFUNCTION("""COMPUTED_VALUE"""),45807.66666666667)</f>
        <v>45807.66667</v>
      </c>
      <c r="K355" s="1">
        <f>IFERROR(__xludf.DUMMYFUNCTION("""COMPUTED_VALUE"""),4760.72)</f>
        <v>4760.72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IFERROR(__xludf.DUMMYFUNCTION("""COMPUTED_VALUE"""),4755.32)</f>
        <v>4755.32</v>
      </c>
      <c r="D356" s="2">
        <f>IFERROR(__xludf.DUMMYFUNCTION("""COMPUTED_VALUE"""),45810.66666666667)</f>
        <v>45810.66667</v>
      </c>
      <c r="E356" s="1">
        <f>IFERROR(__xludf.DUMMYFUNCTION("""COMPUTED_VALUE"""),4766.9)</f>
        <v>4766.9</v>
      </c>
      <c r="G356" s="2">
        <f>IFERROR(__xludf.DUMMYFUNCTION("""COMPUTED_VALUE"""),45810.66666666667)</f>
        <v>45810.66667</v>
      </c>
      <c r="H356" s="1">
        <f>IFERROR(__xludf.DUMMYFUNCTION("""COMPUTED_VALUE"""),4698.83)</f>
        <v>4698.83</v>
      </c>
      <c r="J356" s="2">
        <f>IFERROR(__xludf.DUMMYFUNCTION("""COMPUTED_VALUE"""),45810.66666666667)</f>
        <v>45810.66667</v>
      </c>
      <c r="K356" s="1">
        <f>IFERROR(__xludf.DUMMYFUNCTION("""COMPUTED_VALUE"""),4764.11)</f>
        <v>4764.11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IFERROR(__xludf.DUMMYFUNCTION("""COMPUTED_VALUE"""),4768.61)</f>
        <v>4768.61</v>
      </c>
      <c r="D357" s="2">
        <f>IFERROR(__xludf.DUMMYFUNCTION("""COMPUTED_VALUE"""),45811.66666666667)</f>
        <v>45811.66667</v>
      </c>
      <c r="E357" s="1">
        <f>IFERROR(__xludf.DUMMYFUNCTION("""COMPUTED_VALUE"""),4826.34)</f>
        <v>4826.34</v>
      </c>
      <c r="G357" s="2">
        <f>IFERROR(__xludf.DUMMYFUNCTION("""COMPUTED_VALUE"""),45811.66666666667)</f>
        <v>45811.66667</v>
      </c>
      <c r="H357" s="1">
        <f>IFERROR(__xludf.DUMMYFUNCTION("""COMPUTED_VALUE"""),4747.53)</f>
        <v>4747.53</v>
      </c>
      <c r="J357" s="2">
        <f>IFERROR(__xludf.DUMMYFUNCTION("""COMPUTED_VALUE"""),45811.66666666667)</f>
        <v>45811.66667</v>
      </c>
      <c r="K357" s="1">
        <f>IFERROR(__xludf.DUMMYFUNCTION("""COMPUTED_VALUE"""),4815.26)</f>
        <v>4815.26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IFERROR(__xludf.DUMMYFUNCTION("""COMPUTED_VALUE"""),4818.66)</f>
        <v>4818.66</v>
      </c>
      <c r="D358" s="2">
        <f>IFERROR(__xludf.DUMMYFUNCTION("""COMPUTED_VALUE"""),45812.66666666667)</f>
        <v>45812.66667</v>
      </c>
      <c r="E358" s="1">
        <f>IFERROR(__xludf.DUMMYFUNCTION("""COMPUTED_VALUE"""),4823.69)</f>
        <v>4823.69</v>
      </c>
      <c r="G358" s="2">
        <f>IFERROR(__xludf.DUMMYFUNCTION("""COMPUTED_VALUE"""),45812.66666666667)</f>
        <v>45812.66667</v>
      </c>
      <c r="H358" s="1">
        <f>IFERROR(__xludf.DUMMYFUNCTION("""COMPUTED_VALUE"""),4788.67)</f>
        <v>4788.67</v>
      </c>
      <c r="J358" s="2">
        <f>IFERROR(__xludf.DUMMYFUNCTION("""COMPUTED_VALUE"""),45812.66666666667)</f>
        <v>45812.66667</v>
      </c>
      <c r="K358" s="1">
        <f>IFERROR(__xludf.DUMMYFUNCTION("""COMPUTED_VALUE"""),4788.67)</f>
        <v>4788.67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IFERROR(__xludf.DUMMYFUNCTION("""COMPUTED_VALUE"""),4796.18)</f>
        <v>4796.18</v>
      </c>
      <c r="D359" s="2">
        <f>IFERROR(__xludf.DUMMYFUNCTION("""COMPUTED_VALUE"""),45813.66666666667)</f>
        <v>45813.66667</v>
      </c>
      <c r="E359" s="1">
        <f>IFERROR(__xludf.DUMMYFUNCTION("""COMPUTED_VALUE"""),4810.58)</f>
        <v>4810.58</v>
      </c>
      <c r="G359" s="2">
        <f>IFERROR(__xludf.DUMMYFUNCTION("""COMPUTED_VALUE"""),45813.66666666667)</f>
        <v>45813.66667</v>
      </c>
      <c r="H359" s="1">
        <f>IFERROR(__xludf.DUMMYFUNCTION("""COMPUTED_VALUE"""),4762.79)</f>
        <v>4762.79</v>
      </c>
      <c r="J359" s="2">
        <f>IFERROR(__xludf.DUMMYFUNCTION("""COMPUTED_VALUE"""),45813.66666666667)</f>
        <v>45813.66667</v>
      </c>
      <c r="K359" s="1">
        <f>IFERROR(__xludf.DUMMYFUNCTION("""COMPUTED_VALUE"""),4782.36)</f>
        <v>4782.36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IFERROR(__xludf.DUMMYFUNCTION("""COMPUTED_VALUE"""),4824.96)</f>
        <v>4824.96</v>
      </c>
      <c r="D360" s="2">
        <f>IFERROR(__xludf.DUMMYFUNCTION("""COMPUTED_VALUE"""),45814.66666666667)</f>
        <v>45814.66667</v>
      </c>
      <c r="E360" s="1">
        <f>IFERROR(__xludf.DUMMYFUNCTION("""COMPUTED_VALUE"""),4839.59)</f>
        <v>4839.59</v>
      </c>
      <c r="G360" s="2">
        <f>IFERROR(__xludf.DUMMYFUNCTION("""COMPUTED_VALUE"""),45814.66666666667)</f>
        <v>45814.66667</v>
      </c>
      <c r="H360" s="1">
        <f>IFERROR(__xludf.DUMMYFUNCTION("""COMPUTED_VALUE"""),4808.42)</f>
        <v>4808.42</v>
      </c>
      <c r="J360" s="2">
        <f>IFERROR(__xludf.DUMMYFUNCTION("""COMPUTED_VALUE"""),45814.66666666667)</f>
        <v>45814.66667</v>
      </c>
      <c r="K360" s="1">
        <f>IFERROR(__xludf.DUMMYFUNCTION("""COMPUTED_VALUE"""),4835.39)</f>
        <v>4835.39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IFERROR(__xludf.DUMMYFUNCTION("""COMPUTED_VALUE"""),4854.09)</f>
        <v>4854.09</v>
      </c>
      <c r="D361" s="2">
        <f>IFERROR(__xludf.DUMMYFUNCTION("""COMPUTED_VALUE"""),45817.66666666667)</f>
        <v>45817.66667</v>
      </c>
      <c r="E361" s="1">
        <f>IFERROR(__xludf.DUMMYFUNCTION("""COMPUTED_VALUE"""),4872.13)</f>
        <v>4872.13</v>
      </c>
      <c r="G361" s="2">
        <f>IFERROR(__xludf.DUMMYFUNCTION("""COMPUTED_VALUE"""),45817.66666666667)</f>
        <v>45817.66667</v>
      </c>
      <c r="H361" s="1">
        <f>IFERROR(__xludf.DUMMYFUNCTION("""COMPUTED_VALUE"""),4835.01)</f>
        <v>4835.01</v>
      </c>
      <c r="J361" s="2">
        <f>IFERROR(__xludf.DUMMYFUNCTION("""COMPUTED_VALUE"""),45817.66666666667)</f>
        <v>45817.66667</v>
      </c>
      <c r="K361" s="1">
        <f>IFERROR(__xludf.DUMMYFUNCTION("""COMPUTED_VALUE"""),4843.3)</f>
        <v>4843.3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IFERROR(__xludf.DUMMYFUNCTION("""COMPUTED_VALUE"""),4856.81)</f>
        <v>4856.81</v>
      </c>
      <c r="D362" s="2">
        <f>IFERROR(__xludf.DUMMYFUNCTION("""COMPUTED_VALUE"""),45818.66666666667)</f>
        <v>45818.66667</v>
      </c>
      <c r="E362" s="1">
        <f>IFERROR(__xludf.DUMMYFUNCTION("""COMPUTED_VALUE"""),4867.85)</f>
        <v>4867.85</v>
      </c>
      <c r="G362" s="2">
        <f>IFERROR(__xludf.DUMMYFUNCTION("""COMPUTED_VALUE"""),45818.66666666667)</f>
        <v>45818.66667</v>
      </c>
      <c r="H362" s="1">
        <f>IFERROR(__xludf.DUMMYFUNCTION("""COMPUTED_VALUE"""),4842.47)</f>
        <v>4842.47</v>
      </c>
      <c r="J362" s="2">
        <f>IFERROR(__xludf.DUMMYFUNCTION("""COMPUTED_VALUE"""),45818.66666666667)</f>
        <v>45818.66667</v>
      </c>
      <c r="K362" s="1">
        <f>IFERROR(__xludf.DUMMYFUNCTION("""COMPUTED_VALUE"""),4859.43)</f>
        <v>4859.43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IFERROR(__xludf.DUMMYFUNCTION("""COMPUTED_VALUE"""),4881.88)</f>
        <v>4881.88</v>
      </c>
      <c r="D363" s="2">
        <f>IFERROR(__xludf.DUMMYFUNCTION("""COMPUTED_VALUE"""),45819.66666666667)</f>
        <v>45819.66667</v>
      </c>
      <c r="E363" s="1">
        <f>IFERROR(__xludf.DUMMYFUNCTION("""COMPUTED_VALUE"""),4883.29)</f>
        <v>4883.29</v>
      </c>
      <c r="G363" s="2">
        <f>IFERROR(__xludf.DUMMYFUNCTION("""COMPUTED_VALUE"""),45819.66666666667)</f>
        <v>45819.66667</v>
      </c>
      <c r="H363" s="1">
        <f>IFERROR(__xludf.DUMMYFUNCTION("""COMPUTED_VALUE"""),4834.01)</f>
        <v>4834.01</v>
      </c>
      <c r="J363" s="2">
        <f>IFERROR(__xludf.DUMMYFUNCTION("""COMPUTED_VALUE"""),45819.66666666667)</f>
        <v>45819.66667</v>
      </c>
      <c r="K363" s="1">
        <f>IFERROR(__xludf.DUMMYFUNCTION("""COMPUTED_VALUE"""),4845.26)</f>
        <v>4845.26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IFERROR(__xludf.DUMMYFUNCTION("""COMPUTED_VALUE"""),4812.03)</f>
        <v>4812.03</v>
      </c>
      <c r="D364" s="2">
        <f>IFERROR(__xludf.DUMMYFUNCTION("""COMPUTED_VALUE"""),45820.66666666667)</f>
        <v>45820.66667</v>
      </c>
      <c r="E364" s="1">
        <f>IFERROR(__xludf.DUMMYFUNCTION("""COMPUTED_VALUE"""),4850.92)</f>
        <v>4850.92</v>
      </c>
      <c r="G364" s="2">
        <f>IFERROR(__xludf.DUMMYFUNCTION("""COMPUTED_VALUE"""),45820.66666666667)</f>
        <v>45820.66667</v>
      </c>
      <c r="H364" s="1">
        <f>IFERROR(__xludf.DUMMYFUNCTION("""COMPUTED_VALUE"""),4801.78)</f>
        <v>4801.78</v>
      </c>
      <c r="J364" s="2">
        <f>IFERROR(__xludf.DUMMYFUNCTION("""COMPUTED_VALUE"""),45820.66666666667)</f>
        <v>45820.66667</v>
      </c>
      <c r="K364" s="1">
        <f>IFERROR(__xludf.DUMMYFUNCTION("""COMPUTED_VALUE"""),4850.89)</f>
        <v>4850.89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IFERROR(__xludf.DUMMYFUNCTION("""COMPUTED_VALUE"""),4799.77)</f>
        <v>4799.77</v>
      </c>
      <c r="D365" s="2">
        <f>IFERROR(__xludf.DUMMYFUNCTION("""COMPUTED_VALUE"""),45821.66666666667)</f>
        <v>45821.66667</v>
      </c>
      <c r="E365" s="1">
        <f>IFERROR(__xludf.DUMMYFUNCTION("""COMPUTED_VALUE"""),4825.78)</f>
        <v>4825.78</v>
      </c>
      <c r="G365" s="2">
        <f>IFERROR(__xludf.DUMMYFUNCTION("""COMPUTED_VALUE"""),45821.66666666667)</f>
        <v>45821.66667</v>
      </c>
      <c r="H365" s="1">
        <f>IFERROR(__xludf.DUMMYFUNCTION("""COMPUTED_VALUE"""),4761.07)</f>
        <v>4761.07</v>
      </c>
      <c r="J365" s="2">
        <f>IFERROR(__xludf.DUMMYFUNCTION("""COMPUTED_VALUE"""),45821.66666666667)</f>
        <v>45821.66667</v>
      </c>
      <c r="K365" s="1">
        <f>IFERROR(__xludf.DUMMYFUNCTION("""COMPUTED_VALUE"""),4776.92)</f>
        <v>4776.92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IFERROR(__xludf.DUMMYFUNCTION("""COMPUTED_VALUE"""),4813.9)</f>
        <v>4813.9</v>
      </c>
      <c r="D366" s="2">
        <f>IFERROR(__xludf.DUMMYFUNCTION("""COMPUTED_VALUE"""),45824.66666666667)</f>
        <v>45824.66667</v>
      </c>
      <c r="E366" s="1">
        <f>IFERROR(__xludf.DUMMYFUNCTION("""COMPUTED_VALUE"""),4849.93)</f>
        <v>4849.93</v>
      </c>
      <c r="G366" s="2">
        <f>IFERROR(__xludf.DUMMYFUNCTION("""COMPUTED_VALUE"""),45824.66666666667)</f>
        <v>45824.66667</v>
      </c>
      <c r="H366" s="1">
        <f>IFERROR(__xludf.DUMMYFUNCTION("""COMPUTED_VALUE"""),4804.19)</f>
        <v>4804.19</v>
      </c>
      <c r="J366" s="2">
        <f>IFERROR(__xludf.DUMMYFUNCTION("""COMPUTED_VALUE"""),45824.66666666667)</f>
        <v>45824.66667</v>
      </c>
      <c r="K366" s="1">
        <f>IFERROR(__xludf.DUMMYFUNCTION("""COMPUTED_VALUE"""),4828.3)</f>
        <v>4828.3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IFERROR(__xludf.DUMMYFUNCTION("""COMPUTED_VALUE"""),4809.42)</f>
        <v>4809.42</v>
      </c>
      <c r="D367" s="2">
        <f>IFERROR(__xludf.DUMMYFUNCTION("""COMPUTED_VALUE"""),45825.66666666667)</f>
        <v>45825.66667</v>
      </c>
      <c r="E367" s="1">
        <f>IFERROR(__xludf.DUMMYFUNCTION("""COMPUTED_VALUE"""),4830.0)</f>
        <v>4830</v>
      </c>
      <c r="G367" s="2">
        <f>IFERROR(__xludf.DUMMYFUNCTION("""COMPUTED_VALUE"""),45825.66666666667)</f>
        <v>45825.66667</v>
      </c>
      <c r="H367" s="1">
        <f>IFERROR(__xludf.DUMMYFUNCTION("""COMPUTED_VALUE"""),4781.15)</f>
        <v>4781.15</v>
      </c>
      <c r="J367" s="2">
        <f>IFERROR(__xludf.DUMMYFUNCTION("""COMPUTED_VALUE"""),45825.66666666667)</f>
        <v>45825.66667</v>
      </c>
      <c r="K367" s="1">
        <f>IFERROR(__xludf.DUMMYFUNCTION("""COMPUTED_VALUE"""),4786.03)</f>
        <v>4786.03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IFERROR(__xludf.DUMMYFUNCTION("""COMPUTED_VALUE"""),4785.15)</f>
        <v>4785.15</v>
      </c>
      <c r="D368" s="2">
        <f>IFERROR(__xludf.DUMMYFUNCTION("""COMPUTED_VALUE"""),45826.66666666667)</f>
        <v>45826.66667</v>
      </c>
      <c r="E368" s="1">
        <f>IFERROR(__xludf.DUMMYFUNCTION("""COMPUTED_VALUE"""),4843.76)</f>
        <v>4843.76</v>
      </c>
      <c r="G368" s="2">
        <f>IFERROR(__xludf.DUMMYFUNCTION("""COMPUTED_VALUE"""),45826.66666666667)</f>
        <v>45826.66667</v>
      </c>
      <c r="H368" s="1">
        <f>IFERROR(__xludf.DUMMYFUNCTION("""COMPUTED_VALUE"""),4781.85)</f>
        <v>4781.85</v>
      </c>
      <c r="J368" s="2">
        <f>IFERROR(__xludf.DUMMYFUNCTION("""COMPUTED_VALUE"""),45826.66666666667)</f>
        <v>45826.66667</v>
      </c>
      <c r="K368" s="1">
        <f>IFERROR(__xludf.DUMMYFUNCTION("""COMPUTED_VALUE"""),4808.91)</f>
        <v>4808.91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IFERROR(__xludf.DUMMYFUNCTION("""COMPUTED_VALUE"""),4830.68)</f>
        <v>4830.68</v>
      </c>
      <c r="D369" s="2">
        <f>IFERROR(__xludf.DUMMYFUNCTION("""COMPUTED_VALUE"""),45828.66666666667)</f>
        <v>45828.66667</v>
      </c>
      <c r="E369" s="1">
        <f>IFERROR(__xludf.DUMMYFUNCTION("""COMPUTED_VALUE"""),4838.87)</f>
        <v>4838.87</v>
      </c>
      <c r="G369" s="2">
        <f>IFERROR(__xludf.DUMMYFUNCTION("""COMPUTED_VALUE"""),45828.66666666667)</f>
        <v>45828.66667</v>
      </c>
      <c r="H369" s="1">
        <f>IFERROR(__xludf.DUMMYFUNCTION("""COMPUTED_VALUE"""),4802.5)</f>
        <v>4802.5</v>
      </c>
      <c r="J369" s="2">
        <f>IFERROR(__xludf.DUMMYFUNCTION("""COMPUTED_VALUE"""),45828.66666666667)</f>
        <v>45828.66667</v>
      </c>
      <c r="K369" s="1">
        <f>IFERROR(__xludf.DUMMYFUNCTION("""COMPUTED_VALUE"""),4817.68)</f>
        <v>4817.68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IFERROR(__xludf.DUMMYFUNCTION("""COMPUTED_VALUE"""),4805.84)</f>
        <v>4805.84</v>
      </c>
      <c r="D370" s="2">
        <f>IFERROR(__xludf.DUMMYFUNCTION("""COMPUTED_VALUE"""),45831.66666666667)</f>
        <v>45831.66667</v>
      </c>
      <c r="E370" s="1">
        <f>IFERROR(__xludf.DUMMYFUNCTION("""COMPUTED_VALUE"""),4865.82)</f>
        <v>4865.82</v>
      </c>
      <c r="G370" s="2">
        <f>IFERROR(__xludf.DUMMYFUNCTION("""COMPUTED_VALUE"""),45831.66666666667)</f>
        <v>45831.66667</v>
      </c>
      <c r="H370" s="1">
        <f>IFERROR(__xludf.DUMMYFUNCTION("""COMPUTED_VALUE"""),4776.27)</f>
        <v>4776.27</v>
      </c>
      <c r="J370" s="2">
        <f>IFERROR(__xludf.DUMMYFUNCTION("""COMPUTED_VALUE"""),45831.66666666667)</f>
        <v>45831.66667</v>
      </c>
      <c r="K370" s="1">
        <f>IFERROR(__xludf.DUMMYFUNCTION("""COMPUTED_VALUE"""),4862.69)</f>
        <v>4862.69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IFERROR(__xludf.DUMMYFUNCTION("""COMPUTED_VALUE"""),4890.67)</f>
        <v>4890.67</v>
      </c>
      <c r="D371" s="2">
        <f>IFERROR(__xludf.DUMMYFUNCTION("""COMPUTED_VALUE"""),45832.66666666667)</f>
        <v>45832.66667</v>
      </c>
      <c r="E371" s="1">
        <f>IFERROR(__xludf.DUMMYFUNCTION("""COMPUTED_VALUE"""),4918.59)</f>
        <v>4918.59</v>
      </c>
      <c r="G371" s="2">
        <f>IFERROR(__xludf.DUMMYFUNCTION("""COMPUTED_VALUE"""),45832.66666666667)</f>
        <v>45832.66667</v>
      </c>
      <c r="H371" s="1">
        <f>IFERROR(__xludf.DUMMYFUNCTION("""COMPUTED_VALUE"""),4884.17)</f>
        <v>4884.17</v>
      </c>
      <c r="J371" s="2">
        <f>IFERROR(__xludf.DUMMYFUNCTION("""COMPUTED_VALUE"""),45832.66666666667)</f>
        <v>45832.66667</v>
      </c>
      <c r="K371" s="1">
        <f>IFERROR(__xludf.DUMMYFUNCTION("""COMPUTED_VALUE"""),4903.65)</f>
        <v>4903.65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IFERROR(__xludf.DUMMYFUNCTION("""COMPUTED_VALUE"""),4899.85)</f>
        <v>4899.85</v>
      </c>
      <c r="D372" s="2">
        <f>IFERROR(__xludf.DUMMYFUNCTION("""COMPUTED_VALUE"""),45833.66666666667)</f>
        <v>45833.66667</v>
      </c>
      <c r="E372" s="1">
        <f>IFERROR(__xludf.DUMMYFUNCTION("""COMPUTED_VALUE"""),4902.24)</f>
        <v>4902.24</v>
      </c>
      <c r="G372" s="2">
        <f>IFERROR(__xludf.DUMMYFUNCTION("""COMPUTED_VALUE"""),45833.66666666667)</f>
        <v>45833.66667</v>
      </c>
      <c r="H372" s="1">
        <f>IFERROR(__xludf.DUMMYFUNCTION("""COMPUTED_VALUE"""),4848.68)</f>
        <v>4848.68</v>
      </c>
      <c r="J372" s="2">
        <f>IFERROR(__xludf.DUMMYFUNCTION("""COMPUTED_VALUE"""),45833.66666666667)</f>
        <v>45833.66667</v>
      </c>
      <c r="K372" s="1">
        <f>IFERROR(__xludf.DUMMYFUNCTION("""COMPUTED_VALUE"""),4851.49)</f>
        <v>4851.49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IFERROR(__xludf.DUMMYFUNCTION("""COMPUTED_VALUE"""),4874.59)</f>
        <v>4874.59</v>
      </c>
      <c r="D373" s="2">
        <f>IFERROR(__xludf.DUMMYFUNCTION("""COMPUTED_VALUE"""),45834.66666666667)</f>
        <v>45834.66667</v>
      </c>
      <c r="E373" s="1">
        <f>IFERROR(__xludf.DUMMYFUNCTION("""COMPUTED_VALUE"""),4921.32)</f>
        <v>4921.32</v>
      </c>
      <c r="G373" s="2">
        <f>IFERROR(__xludf.DUMMYFUNCTION("""COMPUTED_VALUE"""),45834.66666666667)</f>
        <v>45834.66667</v>
      </c>
      <c r="H373" s="1">
        <f>IFERROR(__xludf.DUMMYFUNCTION("""COMPUTED_VALUE"""),4870.68)</f>
        <v>4870.68</v>
      </c>
      <c r="J373" s="2">
        <f>IFERROR(__xludf.DUMMYFUNCTION("""COMPUTED_VALUE"""),45834.66666666667)</f>
        <v>45834.66667</v>
      </c>
      <c r="K373" s="1">
        <f>IFERROR(__xludf.DUMMYFUNCTION("""COMPUTED_VALUE"""),4918.3)</f>
        <v>4918.3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IFERROR(__xludf.DUMMYFUNCTION("""COMPUTED_VALUE"""),4930.86)</f>
        <v>4930.86</v>
      </c>
      <c r="D374" s="2">
        <f>IFERROR(__xludf.DUMMYFUNCTION("""COMPUTED_VALUE"""),45835.66666666667)</f>
        <v>45835.66667</v>
      </c>
      <c r="E374" s="1">
        <f>IFERROR(__xludf.DUMMYFUNCTION("""COMPUTED_VALUE"""),4969.8)</f>
        <v>4969.8</v>
      </c>
      <c r="G374" s="2">
        <f>IFERROR(__xludf.DUMMYFUNCTION("""COMPUTED_VALUE"""),45835.66666666667)</f>
        <v>45835.66667</v>
      </c>
      <c r="H374" s="1">
        <f>IFERROR(__xludf.DUMMYFUNCTION("""COMPUTED_VALUE"""),4907.89)</f>
        <v>4907.89</v>
      </c>
      <c r="J374" s="2">
        <f>IFERROR(__xludf.DUMMYFUNCTION("""COMPUTED_VALUE"""),45835.66666666667)</f>
        <v>45835.66667</v>
      </c>
      <c r="K374" s="1">
        <f>IFERROR(__xludf.DUMMYFUNCTION("""COMPUTED_VALUE"""),4938.0)</f>
        <v>4938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IFERROR(__xludf.DUMMYFUNCTION("""COMPUTED_VALUE"""),4947.54)</f>
        <v>4947.54</v>
      </c>
      <c r="D375" s="2">
        <f>IFERROR(__xludf.DUMMYFUNCTION("""COMPUTED_VALUE"""),45838.66666666667)</f>
        <v>45838.66667</v>
      </c>
      <c r="E375" s="1">
        <f>IFERROR(__xludf.DUMMYFUNCTION("""COMPUTED_VALUE"""),4952.29)</f>
        <v>4952.29</v>
      </c>
      <c r="G375" s="2">
        <f>IFERROR(__xludf.DUMMYFUNCTION("""COMPUTED_VALUE"""),45838.66666666667)</f>
        <v>45838.66667</v>
      </c>
      <c r="H375" s="1">
        <f>IFERROR(__xludf.DUMMYFUNCTION("""COMPUTED_VALUE"""),4929.38)</f>
        <v>4929.38</v>
      </c>
      <c r="J375" s="2">
        <f>IFERROR(__xludf.DUMMYFUNCTION("""COMPUTED_VALUE"""),45838.66666666667)</f>
        <v>45838.66667</v>
      </c>
      <c r="K375" s="1">
        <f>IFERROR(__xludf.DUMMYFUNCTION("""COMPUTED_VALUE"""),4948.51)</f>
        <v>4948.51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IFERROR(__xludf.DUMMYFUNCTION("""COMPUTED_VALUE"""),4942.36)</f>
        <v>4942.36</v>
      </c>
      <c r="D376" s="2">
        <f>IFERROR(__xludf.DUMMYFUNCTION("""COMPUTED_VALUE"""),45839.66666666667)</f>
        <v>45839.66667</v>
      </c>
      <c r="E376" s="1">
        <f>IFERROR(__xludf.DUMMYFUNCTION("""COMPUTED_VALUE"""),5047.21)</f>
        <v>5047.21</v>
      </c>
      <c r="G376" s="2">
        <f>IFERROR(__xludf.DUMMYFUNCTION("""COMPUTED_VALUE"""),45839.66666666667)</f>
        <v>45839.66667</v>
      </c>
      <c r="H376" s="1">
        <f>IFERROR(__xludf.DUMMYFUNCTION("""COMPUTED_VALUE"""),4942.36)</f>
        <v>4942.36</v>
      </c>
      <c r="J376" s="2">
        <f>IFERROR(__xludf.DUMMYFUNCTION("""COMPUTED_VALUE"""),45839.66666666667)</f>
        <v>45839.66667</v>
      </c>
      <c r="K376" s="1">
        <f>IFERROR(__xludf.DUMMYFUNCTION("""COMPUTED_VALUE"""),5013.57)</f>
        <v>5013.57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IFERROR(__xludf.DUMMYFUNCTION("""COMPUTED_VALUE"""),5021.07)</f>
        <v>5021.07</v>
      </c>
      <c r="D377" s="2">
        <f>IFERROR(__xludf.DUMMYFUNCTION("""COMPUTED_VALUE"""),45840.66666666667)</f>
        <v>45840.66667</v>
      </c>
      <c r="E377" s="1">
        <f>IFERROR(__xludf.DUMMYFUNCTION("""COMPUTED_VALUE"""),5065.32)</f>
        <v>5065.32</v>
      </c>
      <c r="G377" s="2">
        <f>IFERROR(__xludf.DUMMYFUNCTION("""COMPUTED_VALUE"""),45840.66666666667)</f>
        <v>45840.66667</v>
      </c>
      <c r="H377" s="1">
        <f>IFERROR(__xludf.DUMMYFUNCTION("""COMPUTED_VALUE"""),5007.69)</f>
        <v>5007.69</v>
      </c>
      <c r="J377" s="2">
        <f>IFERROR(__xludf.DUMMYFUNCTION("""COMPUTED_VALUE"""),45840.66666666667)</f>
        <v>45840.66667</v>
      </c>
      <c r="K377" s="1">
        <f>IFERROR(__xludf.DUMMYFUNCTION("""COMPUTED_VALUE"""),5064.52)</f>
        <v>5064.52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IFERROR(__xludf.DUMMYFUNCTION("""COMPUTED_VALUE"""),5077.89)</f>
        <v>5077.89</v>
      </c>
      <c r="D378" s="2">
        <f>IFERROR(__xludf.DUMMYFUNCTION("""COMPUTED_VALUE"""),45841.54166666667)</f>
        <v>45841.54167</v>
      </c>
      <c r="E378" s="1">
        <f>IFERROR(__xludf.DUMMYFUNCTION("""COMPUTED_VALUE"""),5102.33)</f>
        <v>5102.33</v>
      </c>
      <c r="G378" s="2">
        <f>IFERROR(__xludf.DUMMYFUNCTION("""COMPUTED_VALUE"""),45841.54166666667)</f>
        <v>45841.54167</v>
      </c>
      <c r="H378" s="1">
        <f>IFERROR(__xludf.DUMMYFUNCTION("""COMPUTED_VALUE"""),5077.09)</f>
        <v>5077.09</v>
      </c>
      <c r="J378" s="2">
        <f>IFERROR(__xludf.DUMMYFUNCTION("""COMPUTED_VALUE"""),45841.54166666667)</f>
        <v>45841.54167</v>
      </c>
      <c r="K378" s="1">
        <f>IFERROR(__xludf.DUMMYFUNCTION("""COMPUTED_VALUE"""),5091.39)</f>
        <v>5091.39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IFERROR(__xludf.DUMMYFUNCTION("""COMPUTED_VALUE"""),5067.45)</f>
        <v>5067.45</v>
      </c>
      <c r="D379" s="2">
        <f>IFERROR(__xludf.DUMMYFUNCTION("""COMPUTED_VALUE"""),45845.66666666667)</f>
        <v>45845.66667</v>
      </c>
      <c r="E379" s="1">
        <f>IFERROR(__xludf.DUMMYFUNCTION("""COMPUTED_VALUE"""),5103.78)</f>
        <v>5103.78</v>
      </c>
      <c r="G379" s="2">
        <f>IFERROR(__xludf.DUMMYFUNCTION("""COMPUTED_VALUE"""),45845.66666666667)</f>
        <v>45845.66667</v>
      </c>
      <c r="H379" s="1">
        <f>IFERROR(__xludf.DUMMYFUNCTION("""COMPUTED_VALUE"""),5021.36)</f>
        <v>5021.36</v>
      </c>
      <c r="J379" s="2">
        <f>IFERROR(__xludf.DUMMYFUNCTION("""COMPUTED_VALUE"""),45845.66666666667)</f>
        <v>45845.66667</v>
      </c>
      <c r="K379" s="1">
        <f>IFERROR(__xludf.DUMMYFUNCTION("""COMPUTED_VALUE"""),5046.97)</f>
        <v>5046.97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IFERROR(__xludf.DUMMYFUNCTION("""COMPUTED_VALUE"""),5056.61)</f>
        <v>5056.61</v>
      </c>
      <c r="D380" s="2">
        <f>IFERROR(__xludf.DUMMYFUNCTION("""COMPUTED_VALUE"""),45846.66666666667)</f>
        <v>45846.66667</v>
      </c>
      <c r="E380" s="1">
        <f>IFERROR(__xludf.DUMMYFUNCTION("""COMPUTED_VALUE"""),5080.46)</f>
        <v>5080.46</v>
      </c>
      <c r="G380" s="2">
        <f>IFERROR(__xludf.DUMMYFUNCTION("""COMPUTED_VALUE"""),45846.66666666667)</f>
        <v>45846.66667</v>
      </c>
      <c r="H380" s="1">
        <f>IFERROR(__xludf.DUMMYFUNCTION("""COMPUTED_VALUE"""),5047.33)</f>
        <v>5047.33</v>
      </c>
      <c r="J380" s="2">
        <f>IFERROR(__xludf.DUMMYFUNCTION("""COMPUTED_VALUE"""),45846.66666666667)</f>
        <v>45846.66667</v>
      </c>
      <c r="K380" s="1">
        <f>IFERROR(__xludf.DUMMYFUNCTION("""COMPUTED_VALUE"""),5059.8)</f>
        <v>5059.8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IFERROR(__xludf.DUMMYFUNCTION("""COMPUTED_VALUE"""),5085.82)</f>
        <v>5085.82</v>
      </c>
      <c r="D381" s="2">
        <f>IFERROR(__xludf.DUMMYFUNCTION("""COMPUTED_VALUE"""),45847.66666666667)</f>
        <v>45847.66667</v>
      </c>
      <c r="E381" s="1">
        <f>IFERROR(__xludf.DUMMYFUNCTION("""COMPUTED_VALUE"""),5087.8)</f>
        <v>5087.8</v>
      </c>
      <c r="G381" s="2">
        <f>IFERROR(__xludf.DUMMYFUNCTION("""COMPUTED_VALUE"""),45847.66666666667)</f>
        <v>45847.66667</v>
      </c>
      <c r="H381" s="1">
        <f>IFERROR(__xludf.DUMMYFUNCTION("""COMPUTED_VALUE"""),5058.37)</f>
        <v>5058.37</v>
      </c>
      <c r="J381" s="2">
        <f>IFERROR(__xludf.DUMMYFUNCTION("""COMPUTED_VALUE"""),45847.66666666667)</f>
        <v>45847.66667</v>
      </c>
      <c r="K381" s="1">
        <f>IFERROR(__xludf.DUMMYFUNCTION("""COMPUTED_VALUE"""),5083.05)</f>
        <v>5083.05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IFERROR(__xludf.DUMMYFUNCTION("""COMPUTED_VALUE"""),5085.21)</f>
        <v>5085.21</v>
      </c>
      <c r="D382" s="2">
        <f>IFERROR(__xludf.DUMMYFUNCTION("""COMPUTED_VALUE"""),45848.66666666667)</f>
        <v>45848.66667</v>
      </c>
      <c r="E382" s="1">
        <f>IFERROR(__xludf.DUMMYFUNCTION("""COMPUTED_VALUE"""),5134.32)</f>
        <v>5134.32</v>
      </c>
      <c r="G382" s="2">
        <f>IFERROR(__xludf.DUMMYFUNCTION("""COMPUTED_VALUE"""),45848.66666666667)</f>
        <v>45848.66667</v>
      </c>
      <c r="H382" s="1">
        <f>IFERROR(__xludf.DUMMYFUNCTION("""COMPUTED_VALUE"""),5077.78)</f>
        <v>5077.78</v>
      </c>
      <c r="J382" s="2">
        <f>IFERROR(__xludf.DUMMYFUNCTION("""COMPUTED_VALUE"""),45848.66666666667)</f>
        <v>45848.66667</v>
      </c>
      <c r="K382" s="1">
        <f>IFERROR(__xludf.DUMMYFUNCTION("""COMPUTED_VALUE"""),5114.82)</f>
        <v>5114.82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IFERROR(__xludf.DUMMYFUNCTION("""COMPUTED_VALUE"""),5080.11)</f>
        <v>5080.11</v>
      </c>
      <c r="D383" s="2">
        <f>IFERROR(__xludf.DUMMYFUNCTION("""COMPUTED_VALUE"""),45849.66666666667)</f>
        <v>45849.66667</v>
      </c>
      <c r="E383" s="1">
        <f>IFERROR(__xludf.DUMMYFUNCTION("""COMPUTED_VALUE"""),5098.82)</f>
        <v>5098.82</v>
      </c>
      <c r="G383" s="2">
        <f>IFERROR(__xludf.DUMMYFUNCTION("""COMPUTED_VALUE"""),45849.66666666667)</f>
        <v>45849.66667</v>
      </c>
      <c r="H383" s="1">
        <f>IFERROR(__xludf.DUMMYFUNCTION("""COMPUTED_VALUE"""),5068.44)</f>
        <v>5068.44</v>
      </c>
      <c r="J383" s="2">
        <f>IFERROR(__xludf.DUMMYFUNCTION("""COMPUTED_VALUE"""),45849.66666666667)</f>
        <v>45849.66667</v>
      </c>
      <c r="K383" s="1">
        <f>IFERROR(__xludf.DUMMYFUNCTION("""COMPUTED_VALUE"""),5081.54)</f>
        <v>5081.54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IFERROR(__xludf.DUMMYFUNCTION("""COMPUTED_VALUE"""),5071.41)</f>
        <v>5071.41</v>
      </c>
      <c r="D384" s="2">
        <f>IFERROR(__xludf.DUMMYFUNCTION("""COMPUTED_VALUE"""),45852.66666666667)</f>
        <v>45852.66667</v>
      </c>
      <c r="E384" s="1">
        <f>IFERROR(__xludf.DUMMYFUNCTION("""COMPUTED_VALUE"""),5090.84)</f>
        <v>5090.84</v>
      </c>
      <c r="G384" s="2">
        <f>IFERROR(__xludf.DUMMYFUNCTION("""COMPUTED_VALUE"""),45852.66666666667)</f>
        <v>45852.66667</v>
      </c>
      <c r="H384" s="1">
        <f>IFERROR(__xludf.DUMMYFUNCTION("""COMPUTED_VALUE"""),5056.84)</f>
        <v>5056.84</v>
      </c>
      <c r="J384" s="2">
        <f>IFERROR(__xludf.DUMMYFUNCTION("""COMPUTED_VALUE"""),45852.66666666667)</f>
        <v>45852.66667</v>
      </c>
      <c r="K384" s="1">
        <f>IFERROR(__xludf.DUMMYFUNCTION("""COMPUTED_VALUE"""),5088.73)</f>
        <v>5088.73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IFERROR(__xludf.DUMMYFUNCTION("""COMPUTED_VALUE"""),5099.63)</f>
        <v>5099.63</v>
      </c>
      <c r="D385" s="2">
        <f>IFERROR(__xludf.DUMMYFUNCTION("""COMPUTED_VALUE"""),45853.66666666667)</f>
        <v>45853.66667</v>
      </c>
      <c r="E385" s="1">
        <f>IFERROR(__xludf.DUMMYFUNCTION("""COMPUTED_VALUE"""),5100.16)</f>
        <v>5100.16</v>
      </c>
      <c r="G385" s="2">
        <f>IFERROR(__xludf.DUMMYFUNCTION("""COMPUTED_VALUE"""),45853.66666666667)</f>
        <v>45853.66667</v>
      </c>
      <c r="H385" s="1">
        <f>IFERROR(__xludf.DUMMYFUNCTION("""COMPUTED_VALUE"""),4991.94)</f>
        <v>4991.94</v>
      </c>
      <c r="J385" s="2">
        <f>IFERROR(__xludf.DUMMYFUNCTION("""COMPUTED_VALUE"""),45853.66666666667)</f>
        <v>45853.66667</v>
      </c>
      <c r="K385" s="1">
        <f>IFERROR(__xludf.DUMMYFUNCTION("""COMPUTED_VALUE"""),4992.38)</f>
        <v>4992.38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IFERROR(__xludf.DUMMYFUNCTION("""COMPUTED_VALUE"""),5009.02)</f>
        <v>5009.02</v>
      </c>
      <c r="D386" s="2">
        <f>IFERROR(__xludf.DUMMYFUNCTION("""COMPUTED_VALUE"""),45854.66666666667)</f>
        <v>45854.66667</v>
      </c>
      <c r="E386" s="1">
        <f>IFERROR(__xludf.DUMMYFUNCTION("""COMPUTED_VALUE"""),5022.45)</f>
        <v>5022.45</v>
      </c>
      <c r="G386" s="2">
        <f>IFERROR(__xludf.DUMMYFUNCTION("""COMPUTED_VALUE"""),45854.66666666667)</f>
        <v>45854.66667</v>
      </c>
      <c r="H386" s="1">
        <f>IFERROR(__xludf.DUMMYFUNCTION("""COMPUTED_VALUE"""),4941.99)</f>
        <v>4941.99</v>
      </c>
      <c r="J386" s="2">
        <f>IFERROR(__xludf.DUMMYFUNCTION("""COMPUTED_VALUE"""),45854.66666666667)</f>
        <v>45854.66667</v>
      </c>
      <c r="K386" s="1">
        <f>IFERROR(__xludf.DUMMYFUNCTION("""COMPUTED_VALUE"""),5008.1)</f>
        <v>5008.1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IFERROR(__xludf.DUMMYFUNCTION("""COMPUTED_VALUE"""),5008.49)</f>
        <v>5008.49</v>
      </c>
      <c r="D387" s="2">
        <f>IFERROR(__xludf.DUMMYFUNCTION("""COMPUTED_VALUE"""),45855.66666666667)</f>
        <v>45855.66667</v>
      </c>
      <c r="E387" s="1">
        <f>IFERROR(__xludf.DUMMYFUNCTION("""COMPUTED_VALUE"""),5062.93)</f>
        <v>5062.93</v>
      </c>
      <c r="G387" s="2">
        <f>IFERROR(__xludf.DUMMYFUNCTION("""COMPUTED_VALUE"""),45855.66666666667)</f>
        <v>45855.66667</v>
      </c>
      <c r="H387" s="1">
        <f>IFERROR(__xludf.DUMMYFUNCTION("""COMPUTED_VALUE"""),5008.49)</f>
        <v>5008.49</v>
      </c>
      <c r="J387" s="2">
        <f>IFERROR(__xludf.DUMMYFUNCTION("""COMPUTED_VALUE"""),45855.66666666667)</f>
        <v>45855.66667</v>
      </c>
      <c r="K387" s="1">
        <f>IFERROR(__xludf.DUMMYFUNCTION("""COMPUTED_VALUE"""),5053.04)</f>
        <v>5053.04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IFERROR(__xludf.DUMMYFUNCTION("""COMPUTED_VALUE"""),5080.72)</f>
        <v>5080.72</v>
      </c>
      <c r="D388" s="2">
        <f>IFERROR(__xludf.DUMMYFUNCTION("""COMPUTED_VALUE"""),45856.66666666667)</f>
        <v>45856.66667</v>
      </c>
      <c r="E388" s="1">
        <f>IFERROR(__xludf.DUMMYFUNCTION("""COMPUTED_VALUE"""),5090.82)</f>
        <v>5090.82</v>
      </c>
      <c r="G388" s="2">
        <f>IFERROR(__xludf.DUMMYFUNCTION("""COMPUTED_VALUE"""),45856.66666666667)</f>
        <v>45856.66667</v>
      </c>
      <c r="H388" s="1">
        <f>IFERROR(__xludf.DUMMYFUNCTION("""COMPUTED_VALUE"""),5059.2)</f>
        <v>5059.2</v>
      </c>
      <c r="J388" s="2">
        <f>IFERROR(__xludf.DUMMYFUNCTION("""COMPUTED_VALUE"""),45856.66666666667)</f>
        <v>45856.66667</v>
      </c>
      <c r="K388" s="1">
        <f>IFERROR(__xludf.DUMMYFUNCTION("""COMPUTED_VALUE"""),5072.91)</f>
        <v>5072.91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IFERROR(__xludf.DUMMYFUNCTION("""COMPUTED_VALUE"""),5089.72)</f>
        <v>5089.72</v>
      </c>
      <c r="D389" s="2">
        <f>IFERROR(__xludf.DUMMYFUNCTION("""COMPUTED_VALUE"""),45859.66666666667)</f>
        <v>45859.66667</v>
      </c>
      <c r="E389" s="1">
        <f>IFERROR(__xludf.DUMMYFUNCTION("""COMPUTED_VALUE"""),5097.19)</f>
        <v>5097.19</v>
      </c>
      <c r="G389" s="2">
        <f>IFERROR(__xludf.DUMMYFUNCTION("""COMPUTED_VALUE"""),45859.66666666667)</f>
        <v>45859.66667</v>
      </c>
      <c r="H389" s="1">
        <f>IFERROR(__xludf.DUMMYFUNCTION("""COMPUTED_VALUE"""),5042.36)</f>
        <v>5042.36</v>
      </c>
      <c r="J389" s="2">
        <f>IFERROR(__xludf.DUMMYFUNCTION("""COMPUTED_VALUE"""),45859.66666666667)</f>
        <v>45859.66667</v>
      </c>
      <c r="K389" s="1">
        <f>IFERROR(__xludf.DUMMYFUNCTION("""COMPUTED_VALUE"""),5045.88)</f>
        <v>5045.88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IFERROR(__xludf.DUMMYFUNCTION("""COMPUTED_VALUE"""),5057.14)</f>
        <v>5057.14</v>
      </c>
      <c r="D390" s="2">
        <f>IFERROR(__xludf.DUMMYFUNCTION("""COMPUTED_VALUE"""),45860.66666666667)</f>
        <v>45860.66667</v>
      </c>
      <c r="E390" s="1">
        <f>IFERROR(__xludf.DUMMYFUNCTION("""COMPUTED_VALUE"""),5131.67)</f>
        <v>5131.67</v>
      </c>
      <c r="G390" s="2">
        <f>IFERROR(__xludf.DUMMYFUNCTION("""COMPUTED_VALUE"""),45860.66666666667)</f>
        <v>45860.66667</v>
      </c>
      <c r="H390" s="1">
        <f>IFERROR(__xludf.DUMMYFUNCTION("""COMPUTED_VALUE"""),5056.72)</f>
        <v>5056.72</v>
      </c>
      <c r="J390" s="2">
        <f>IFERROR(__xludf.DUMMYFUNCTION("""COMPUTED_VALUE"""),45860.66666666667)</f>
        <v>45860.66667</v>
      </c>
      <c r="K390" s="1">
        <f>IFERROR(__xludf.DUMMYFUNCTION("""COMPUTED_VALUE"""),5124.22)</f>
        <v>5124.22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IFERROR(__xludf.DUMMYFUNCTION("""COMPUTED_VALUE"""),5162.92)</f>
        <v>5162.92</v>
      </c>
      <c r="D391" s="2">
        <f>IFERROR(__xludf.DUMMYFUNCTION("""COMPUTED_VALUE"""),45861.66666666667)</f>
        <v>45861.66667</v>
      </c>
      <c r="E391" s="1">
        <f>IFERROR(__xludf.DUMMYFUNCTION("""COMPUTED_VALUE"""),5179.52)</f>
        <v>5179.52</v>
      </c>
      <c r="G391" s="2">
        <f>IFERROR(__xludf.DUMMYFUNCTION("""COMPUTED_VALUE"""),45861.66666666667)</f>
        <v>45861.66667</v>
      </c>
      <c r="H391" s="1">
        <f>IFERROR(__xludf.DUMMYFUNCTION("""COMPUTED_VALUE"""),5154.15)</f>
        <v>5154.15</v>
      </c>
      <c r="J391" s="2">
        <f>IFERROR(__xludf.DUMMYFUNCTION("""COMPUTED_VALUE"""),45861.66666666667)</f>
        <v>45861.66667</v>
      </c>
      <c r="K391" s="1">
        <f>IFERROR(__xludf.DUMMYFUNCTION("""COMPUTED_VALUE"""),5173.85)</f>
        <v>5173.85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IFERROR(__xludf.DUMMYFUNCTION("""COMPUTED_VALUE"""),5158.2)</f>
        <v>5158.2</v>
      </c>
      <c r="D392" s="2">
        <f>IFERROR(__xludf.DUMMYFUNCTION("""COMPUTED_VALUE"""),45862.66666666667)</f>
        <v>45862.66667</v>
      </c>
      <c r="E392" s="1">
        <f>IFERROR(__xludf.DUMMYFUNCTION("""COMPUTED_VALUE"""),5161.07)</f>
        <v>5161.07</v>
      </c>
      <c r="G392" s="2">
        <f>IFERROR(__xludf.DUMMYFUNCTION("""COMPUTED_VALUE"""),45862.66666666667)</f>
        <v>45862.66667</v>
      </c>
      <c r="H392" s="1">
        <f>IFERROR(__xludf.DUMMYFUNCTION("""COMPUTED_VALUE"""),5117.84)</f>
        <v>5117.84</v>
      </c>
      <c r="J392" s="2">
        <f>IFERROR(__xludf.DUMMYFUNCTION("""COMPUTED_VALUE"""),45862.66666666667)</f>
        <v>45862.66667</v>
      </c>
      <c r="K392" s="1">
        <f>IFERROR(__xludf.DUMMYFUNCTION("""COMPUTED_VALUE"""),5118.65)</f>
        <v>5118.65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IFERROR(__xludf.DUMMYFUNCTION("""COMPUTED_VALUE"""),5129.04)</f>
        <v>5129.04</v>
      </c>
      <c r="D393" s="2">
        <f>IFERROR(__xludf.DUMMYFUNCTION("""COMPUTED_VALUE"""),45863.66666666667)</f>
        <v>45863.66667</v>
      </c>
      <c r="E393" s="1">
        <f>IFERROR(__xludf.DUMMYFUNCTION("""COMPUTED_VALUE"""),5137.12)</f>
        <v>5137.12</v>
      </c>
      <c r="G393" s="2">
        <f>IFERROR(__xludf.DUMMYFUNCTION("""COMPUTED_VALUE"""),45863.66666666667)</f>
        <v>45863.66667</v>
      </c>
      <c r="H393" s="1">
        <f>IFERROR(__xludf.DUMMYFUNCTION("""COMPUTED_VALUE"""),5086.21)</f>
        <v>5086.21</v>
      </c>
      <c r="J393" s="2">
        <f>IFERROR(__xludf.DUMMYFUNCTION("""COMPUTED_VALUE"""),45863.66666666667)</f>
        <v>45863.66667</v>
      </c>
      <c r="K393" s="1">
        <f>IFERROR(__xludf.DUMMYFUNCTION("""COMPUTED_VALUE"""),5134.1)</f>
        <v>5134.1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IFERROR(__xludf.DUMMYFUNCTION("""COMPUTED_VALUE"""),5139.04)</f>
        <v>5139.04</v>
      </c>
      <c r="D394" s="2">
        <f>IFERROR(__xludf.DUMMYFUNCTION("""COMPUTED_VALUE"""),45866.66666666667)</f>
        <v>45866.66667</v>
      </c>
      <c r="E394" s="1">
        <f>IFERROR(__xludf.DUMMYFUNCTION("""COMPUTED_VALUE"""),5139.7)</f>
        <v>5139.7</v>
      </c>
      <c r="G394" s="2">
        <f>IFERROR(__xludf.DUMMYFUNCTION("""COMPUTED_VALUE"""),45866.66666666667)</f>
        <v>45866.66667</v>
      </c>
      <c r="H394" s="1">
        <f>IFERROR(__xludf.DUMMYFUNCTION("""COMPUTED_VALUE"""),5100.81)</f>
        <v>5100.81</v>
      </c>
      <c r="J394" s="2">
        <f>IFERROR(__xludf.DUMMYFUNCTION("""COMPUTED_VALUE"""),45866.66666666667)</f>
        <v>45866.66667</v>
      </c>
      <c r="K394" s="1">
        <f>IFERROR(__xludf.DUMMYFUNCTION("""COMPUTED_VALUE"""),5114.7)</f>
        <v>5114.7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IFERROR(__xludf.DUMMYFUNCTION("""COMPUTED_VALUE"""),5136.09)</f>
        <v>5136.09</v>
      </c>
      <c r="D395" s="2">
        <f>IFERROR(__xludf.DUMMYFUNCTION("""COMPUTED_VALUE"""),45867.66666666667)</f>
        <v>45867.66667</v>
      </c>
      <c r="E395" s="1">
        <f>IFERROR(__xludf.DUMMYFUNCTION("""COMPUTED_VALUE"""),5140.76)</f>
        <v>5140.76</v>
      </c>
      <c r="G395" s="2">
        <f>IFERROR(__xludf.DUMMYFUNCTION("""COMPUTED_VALUE"""),45867.66666666667)</f>
        <v>45867.66667</v>
      </c>
      <c r="H395" s="1">
        <f>IFERROR(__xludf.DUMMYFUNCTION("""COMPUTED_VALUE"""),5099.98)</f>
        <v>5099.98</v>
      </c>
      <c r="J395" s="2">
        <f>IFERROR(__xludf.DUMMYFUNCTION("""COMPUTED_VALUE"""),45867.66666666667)</f>
        <v>45867.66667</v>
      </c>
      <c r="K395" s="1">
        <f>IFERROR(__xludf.DUMMYFUNCTION("""COMPUTED_VALUE"""),5120.81)</f>
        <v>5120.81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IFERROR(__xludf.DUMMYFUNCTION("""COMPUTED_VALUE"""),5119.12)</f>
        <v>5119.12</v>
      </c>
      <c r="D396" s="2">
        <f>IFERROR(__xludf.DUMMYFUNCTION("""COMPUTED_VALUE"""),45868.66666666667)</f>
        <v>45868.66667</v>
      </c>
      <c r="E396" s="1">
        <f>IFERROR(__xludf.DUMMYFUNCTION("""COMPUTED_VALUE"""),5138.39)</f>
        <v>5138.39</v>
      </c>
      <c r="G396" s="2">
        <f>IFERROR(__xludf.DUMMYFUNCTION("""COMPUTED_VALUE"""),45868.66666666667)</f>
        <v>45868.66667</v>
      </c>
      <c r="H396" s="1">
        <f>IFERROR(__xludf.DUMMYFUNCTION("""COMPUTED_VALUE"""),5054.63)</f>
        <v>5054.63</v>
      </c>
      <c r="J396" s="2">
        <f>IFERROR(__xludf.DUMMYFUNCTION("""COMPUTED_VALUE"""),45868.66666666667)</f>
        <v>45868.66667</v>
      </c>
      <c r="K396" s="1">
        <f>IFERROR(__xludf.DUMMYFUNCTION("""COMPUTED_VALUE"""),5080.57)</f>
        <v>5080.57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IFERROR(__xludf.DUMMYFUNCTION("""COMPUTED_VALUE"""),5067.21)</f>
        <v>5067.21</v>
      </c>
      <c r="D397" s="2">
        <f>IFERROR(__xludf.DUMMYFUNCTION("""COMPUTED_VALUE"""),45869.66666666667)</f>
        <v>45869.66667</v>
      </c>
      <c r="E397" s="1">
        <f>IFERROR(__xludf.DUMMYFUNCTION("""COMPUTED_VALUE"""),5099.92)</f>
        <v>5099.92</v>
      </c>
      <c r="G397" s="2">
        <f>IFERROR(__xludf.DUMMYFUNCTION("""COMPUTED_VALUE"""),45869.66666666667)</f>
        <v>45869.66667</v>
      </c>
      <c r="H397" s="1">
        <f>IFERROR(__xludf.DUMMYFUNCTION("""COMPUTED_VALUE"""),5032.82)</f>
        <v>5032.82</v>
      </c>
      <c r="J397" s="2">
        <f>IFERROR(__xludf.DUMMYFUNCTION("""COMPUTED_VALUE"""),45869.66666666667)</f>
        <v>45869.66667</v>
      </c>
      <c r="K397" s="1">
        <f>IFERROR(__xludf.DUMMYFUNCTION("""COMPUTED_VALUE"""),5041.31)</f>
        <v>5041.31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IFERROR(__xludf.DUMMYFUNCTION("""COMPUTED_VALUE"""),4996.06)</f>
        <v>4996.06</v>
      </c>
      <c r="D398" s="2">
        <f>IFERROR(__xludf.DUMMYFUNCTION("""COMPUTED_VALUE"""),45870.66666666667)</f>
        <v>45870.66667</v>
      </c>
      <c r="E398" s="1">
        <f>IFERROR(__xludf.DUMMYFUNCTION("""COMPUTED_VALUE"""),5001.82)</f>
        <v>5001.82</v>
      </c>
      <c r="G398" s="2">
        <f>IFERROR(__xludf.DUMMYFUNCTION("""COMPUTED_VALUE"""),45870.66666666667)</f>
        <v>45870.66667</v>
      </c>
      <c r="H398" s="1">
        <f>IFERROR(__xludf.DUMMYFUNCTION("""COMPUTED_VALUE"""),4911.27)</f>
        <v>4911.27</v>
      </c>
      <c r="J398" s="2">
        <f>IFERROR(__xludf.DUMMYFUNCTION("""COMPUTED_VALUE"""),45870.66666666667)</f>
        <v>45870.66667</v>
      </c>
      <c r="K398" s="1">
        <f>IFERROR(__xludf.DUMMYFUNCTION("""COMPUTED_VALUE"""),4976.42)</f>
        <v>4976.42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IFERROR(__xludf.DUMMYFUNCTION("""COMPUTED_VALUE"""),5003.25)</f>
        <v>5003.25</v>
      </c>
      <c r="D399" s="2">
        <f>IFERROR(__xludf.DUMMYFUNCTION("""COMPUTED_VALUE"""),45873.66666666667)</f>
        <v>45873.66667</v>
      </c>
      <c r="E399" s="1">
        <f>IFERROR(__xludf.DUMMYFUNCTION("""COMPUTED_VALUE"""),5057.29)</f>
        <v>5057.29</v>
      </c>
      <c r="G399" s="2">
        <f>IFERROR(__xludf.DUMMYFUNCTION("""COMPUTED_VALUE"""),45873.66666666667)</f>
        <v>45873.66667</v>
      </c>
      <c r="H399" s="1">
        <f>IFERROR(__xludf.DUMMYFUNCTION("""COMPUTED_VALUE"""),5001.74)</f>
        <v>5001.74</v>
      </c>
      <c r="J399" s="2">
        <f>IFERROR(__xludf.DUMMYFUNCTION("""COMPUTED_VALUE"""),45873.66666666667)</f>
        <v>45873.66667</v>
      </c>
      <c r="K399" s="1">
        <f>IFERROR(__xludf.DUMMYFUNCTION("""COMPUTED_VALUE"""),5053.81)</f>
        <v>5053.81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IFERROR(__xludf.DUMMYFUNCTION("""COMPUTED_VALUE"""),5069.89)</f>
        <v>5069.89</v>
      </c>
      <c r="D400" s="2">
        <f>IFERROR(__xludf.DUMMYFUNCTION("""COMPUTED_VALUE"""),45874.66666666667)</f>
        <v>45874.66667</v>
      </c>
      <c r="E400" s="1">
        <f>IFERROR(__xludf.DUMMYFUNCTION("""COMPUTED_VALUE"""),5075.41)</f>
        <v>5075.41</v>
      </c>
      <c r="G400" s="2">
        <f>IFERROR(__xludf.DUMMYFUNCTION("""COMPUTED_VALUE"""),45874.66666666667)</f>
        <v>45874.66667</v>
      </c>
      <c r="H400" s="1">
        <f>IFERROR(__xludf.DUMMYFUNCTION("""COMPUTED_VALUE"""),5014.61)</f>
        <v>5014.61</v>
      </c>
      <c r="J400" s="2">
        <f>IFERROR(__xludf.DUMMYFUNCTION("""COMPUTED_VALUE"""),45874.66666666667)</f>
        <v>45874.66667</v>
      </c>
      <c r="K400" s="1">
        <f>IFERROR(__xludf.DUMMYFUNCTION("""COMPUTED_VALUE"""),5062.61)</f>
        <v>5062.61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IFERROR(__xludf.DUMMYFUNCTION("""COMPUTED_VALUE"""),5064.26)</f>
        <v>5064.26</v>
      </c>
      <c r="D401" s="2">
        <f>IFERROR(__xludf.DUMMYFUNCTION("""COMPUTED_VALUE"""),45875.66666666667)</f>
        <v>45875.66667</v>
      </c>
      <c r="E401" s="1">
        <f>IFERROR(__xludf.DUMMYFUNCTION("""COMPUTED_VALUE"""),5064.26)</f>
        <v>5064.26</v>
      </c>
      <c r="G401" s="2">
        <f>IFERROR(__xludf.DUMMYFUNCTION("""COMPUTED_VALUE"""),45875.66666666667)</f>
        <v>45875.66667</v>
      </c>
      <c r="H401" s="1">
        <f>IFERROR(__xludf.DUMMYFUNCTION("""COMPUTED_VALUE"""),5022.24)</f>
        <v>5022.24</v>
      </c>
      <c r="J401" s="2">
        <f>IFERROR(__xludf.DUMMYFUNCTION("""COMPUTED_VALUE"""),45875.66666666667)</f>
        <v>45875.66667</v>
      </c>
      <c r="K401" s="1">
        <f>IFERROR(__xludf.DUMMYFUNCTION("""COMPUTED_VALUE"""),5025.63)</f>
        <v>5025.63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IFERROR(__xludf.DUMMYFUNCTION("""COMPUTED_VALUE"""),5056.1)</f>
        <v>5056.1</v>
      </c>
      <c r="D402" s="2">
        <f>IFERROR(__xludf.DUMMYFUNCTION("""COMPUTED_VALUE"""),45876.66666666667)</f>
        <v>45876.66667</v>
      </c>
      <c r="E402" s="1">
        <f>IFERROR(__xludf.DUMMYFUNCTION("""COMPUTED_VALUE"""),5078.18)</f>
        <v>5078.18</v>
      </c>
      <c r="G402" s="2">
        <f>IFERROR(__xludf.DUMMYFUNCTION("""COMPUTED_VALUE"""),45876.66666666667)</f>
        <v>45876.66667</v>
      </c>
      <c r="H402" s="1">
        <f>IFERROR(__xludf.DUMMYFUNCTION("""COMPUTED_VALUE"""),5010.46)</f>
        <v>5010.46</v>
      </c>
      <c r="J402" s="2">
        <f>IFERROR(__xludf.DUMMYFUNCTION("""COMPUTED_VALUE"""),45876.66666666667)</f>
        <v>45876.66667</v>
      </c>
      <c r="K402" s="1">
        <f>IFERROR(__xludf.DUMMYFUNCTION("""COMPUTED_VALUE"""),5028.96)</f>
        <v>5028.96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IFERROR(__xludf.DUMMYFUNCTION("""COMPUTED_VALUE"""),5050.65)</f>
        <v>5050.65</v>
      </c>
      <c r="D403" s="2">
        <f>IFERROR(__xludf.DUMMYFUNCTION("""COMPUTED_VALUE"""),45877.66666666667)</f>
        <v>45877.66667</v>
      </c>
      <c r="E403" s="1">
        <f>IFERROR(__xludf.DUMMYFUNCTION("""COMPUTED_VALUE"""),5064.22)</f>
        <v>5064.22</v>
      </c>
      <c r="G403" s="2">
        <f>IFERROR(__xludf.DUMMYFUNCTION("""COMPUTED_VALUE"""),45877.66666666667)</f>
        <v>45877.66667</v>
      </c>
      <c r="H403" s="1">
        <f>IFERROR(__xludf.DUMMYFUNCTION("""COMPUTED_VALUE"""),5023.88)</f>
        <v>5023.88</v>
      </c>
      <c r="J403" s="2">
        <f>IFERROR(__xludf.DUMMYFUNCTION("""COMPUTED_VALUE"""),45877.66666666667)</f>
        <v>45877.66667</v>
      </c>
      <c r="K403" s="1">
        <f>IFERROR(__xludf.DUMMYFUNCTION("""COMPUTED_VALUE"""),5032.05)</f>
        <v>5032.05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IFERROR(__xludf.DUMMYFUNCTION("""COMPUTED_VALUE"""),5036.92)</f>
        <v>5036.92</v>
      </c>
      <c r="D404" s="2">
        <f>IFERROR(__xludf.DUMMYFUNCTION("""COMPUTED_VALUE"""),45880.66666666667)</f>
        <v>45880.66667</v>
      </c>
      <c r="E404" s="1">
        <f>IFERROR(__xludf.DUMMYFUNCTION("""COMPUTED_VALUE"""),5055.52)</f>
        <v>5055.52</v>
      </c>
      <c r="G404" s="2">
        <f>IFERROR(__xludf.DUMMYFUNCTION("""COMPUTED_VALUE"""),45880.66666666667)</f>
        <v>45880.66667</v>
      </c>
      <c r="H404" s="1">
        <f>IFERROR(__xludf.DUMMYFUNCTION("""COMPUTED_VALUE"""),5004.11)</f>
        <v>5004.11</v>
      </c>
      <c r="J404" s="2">
        <f>IFERROR(__xludf.DUMMYFUNCTION("""COMPUTED_VALUE"""),45880.66666666667)</f>
        <v>45880.66667</v>
      </c>
      <c r="K404" s="1">
        <f>IFERROR(__xludf.DUMMYFUNCTION("""COMPUTED_VALUE"""),5009.07)</f>
        <v>5009.07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IFERROR(__xludf.DUMMYFUNCTION("""COMPUTED_VALUE"""),5033.47)</f>
        <v>5033.47</v>
      </c>
      <c r="D405" s="2">
        <f>IFERROR(__xludf.DUMMYFUNCTION("""COMPUTED_VALUE"""),45881.66666666667)</f>
        <v>45881.66667</v>
      </c>
      <c r="E405" s="1">
        <f>IFERROR(__xludf.DUMMYFUNCTION("""COMPUTED_VALUE"""),5119.17)</f>
        <v>5119.17</v>
      </c>
      <c r="G405" s="2">
        <f>IFERROR(__xludf.DUMMYFUNCTION("""COMPUTED_VALUE"""),45881.66666666667)</f>
        <v>45881.66667</v>
      </c>
      <c r="H405" s="1">
        <f>IFERROR(__xludf.DUMMYFUNCTION("""COMPUTED_VALUE"""),5031.69)</f>
        <v>5031.69</v>
      </c>
      <c r="J405" s="2">
        <f>IFERROR(__xludf.DUMMYFUNCTION("""COMPUTED_VALUE"""),45881.66666666667)</f>
        <v>45881.66667</v>
      </c>
      <c r="K405" s="1">
        <f>IFERROR(__xludf.DUMMYFUNCTION("""COMPUTED_VALUE"""),5118.38)</f>
        <v>5118.38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IFERROR(__xludf.DUMMYFUNCTION("""COMPUTED_VALUE"""),5136.1)</f>
        <v>5136.1</v>
      </c>
      <c r="D406" s="2">
        <f>IFERROR(__xludf.DUMMYFUNCTION("""COMPUTED_VALUE"""),45882.66666666667)</f>
        <v>45882.66667</v>
      </c>
      <c r="E406" s="1">
        <f>IFERROR(__xludf.DUMMYFUNCTION("""COMPUTED_VALUE"""),5206.0)</f>
        <v>5206</v>
      </c>
      <c r="G406" s="2">
        <f>IFERROR(__xludf.DUMMYFUNCTION("""COMPUTED_VALUE"""),45882.66666666667)</f>
        <v>45882.66667</v>
      </c>
      <c r="H406" s="1">
        <f>IFERROR(__xludf.DUMMYFUNCTION("""COMPUTED_VALUE"""),5133.06)</f>
        <v>5133.06</v>
      </c>
      <c r="J406" s="2">
        <f>IFERROR(__xludf.DUMMYFUNCTION("""COMPUTED_VALUE"""),45882.66666666667)</f>
        <v>45882.66667</v>
      </c>
      <c r="K406" s="1">
        <f>IFERROR(__xludf.DUMMYFUNCTION("""COMPUTED_VALUE"""),5203.41)</f>
        <v>5203.41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IFERROR(__xludf.DUMMYFUNCTION("""COMPUTED_VALUE"""),5139.23)</f>
        <v>5139.23</v>
      </c>
      <c r="D407" s="2">
        <f>IFERROR(__xludf.DUMMYFUNCTION("""COMPUTED_VALUE"""),45883.66666666667)</f>
        <v>45883.66667</v>
      </c>
      <c r="E407" s="1">
        <f>IFERROR(__xludf.DUMMYFUNCTION("""COMPUTED_VALUE"""),5147.39)</f>
        <v>5147.39</v>
      </c>
      <c r="G407" s="2">
        <f>IFERROR(__xludf.DUMMYFUNCTION("""COMPUTED_VALUE"""),45883.66666666667)</f>
        <v>45883.66667</v>
      </c>
      <c r="H407" s="1">
        <f>IFERROR(__xludf.DUMMYFUNCTION("""COMPUTED_VALUE"""),5108.5)</f>
        <v>5108.5</v>
      </c>
      <c r="J407" s="2">
        <f>IFERROR(__xludf.DUMMYFUNCTION("""COMPUTED_VALUE"""),45883.66666666667)</f>
        <v>45883.66667</v>
      </c>
      <c r="K407" s="1">
        <f>IFERROR(__xludf.DUMMYFUNCTION("""COMPUTED_VALUE"""),5140.13)</f>
        <v>5140.13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IFERROR(__xludf.DUMMYFUNCTION("""COMPUTED_VALUE"""),5150.15)</f>
        <v>5150.15</v>
      </c>
      <c r="D408" s="2">
        <f>IFERROR(__xludf.DUMMYFUNCTION("""COMPUTED_VALUE"""),45884.66666666667)</f>
        <v>45884.66667</v>
      </c>
      <c r="E408" s="1">
        <f>IFERROR(__xludf.DUMMYFUNCTION("""COMPUTED_VALUE"""),5150.15)</f>
        <v>5150.15</v>
      </c>
      <c r="G408" s="2">
        <f>IFERROR(__xludf.DUMMYFUNCTION("""COMPUTED_VALUE"""),45884.66666666667)</f>
        <v>45884.66667</v>
      </c>
      <c r="H408" s="1">
        <f>IFERROR(__xludf.DUMMYFUNCTION("""COMPUTED_VALUE"""),5104.99)</f>
        <v>5104.99</v>
      </c>
      <c r="J408" s="2">
        <f>IFERROR(__xludf.DUMMYFUNCTION("""COMPUTED_VALUE"""),45884.66666666667)</f>
        <v>45884.66667</v>
      </c>
      <c r="K408" s="1">
        <f>IFERROR(__xludf.DUMMYFUNCTION("""COMPUTED_VALUE"""),5106.93)</f>
        <v>5106.93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IFERROR(__xludf.DUMMYFUNCTION("""COMPUTED_VALUE"""),5101.31)</f>
        <v>5101.31</v>
      </c>
      <c r="D409" s="2">
        <f>IFERROR(__xludf.DUMMYFUNCTION("""COMPUTED_VALUE"""),45887.66666666667)</f>
        <v>45887.66667</v>
      </c>
      <c r="E409" s="1">
        <f>IFERROR(__xludf.DUMMYFUNCTION("""COMPUTED_VALUE"""),5109.97)</f>
        <v>5109.97</v>
      </c>
      <c r="G409" s="2">
        <f>IFERROR(__xludf.DUMMYFUNCTION("""COMPUTED_VALUE"""),45887.66666666667)</f>
        <v>45887.66667</v>
      </c>
      <c r="H409" s="1">
        <f>IFERROR(__xludf.DUMMYFUNCTION("""COMPUTED_VALUE"""),5090.81)</f>
        <v>5090.81</v>
      </c>
      <c r="J409" s="2">
        <f>IFERROR(__xludf.DUMMYFUNCTION("""COMPUTED_VALUE"""),45887.66666666667)</f>
        <v>45887.66667</v>
      </c>
      <c r="K409" s="1">
        <f>IFERROR(__xludf.DUMMYFUNCTION("""COMPUTED_VALUE"""),5099.99)</f>
        <v>5099.99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IFERROR(__xludf.DUMMYFUNCTION("""COMPUTED_VALUE"""),5102.36)</f>
        <v>5102.36</v>
      </c>
      <c r="D410" s="2">
        <f>IFERROR(__xludf.DUMMYFUNCTION("""COMPUTED_VALUE"""),45888.66666666667)</f>
        <v>45888.66667</v>
      </c>
      <c r="E410" s="1">
        <f>IFERROR(__xludf.DUMMYFUNCTION("""COMPUTED_VALUE"""),5139.25)</f>
        <v>5139.25</v>
      </c>
      <c r="G410" s="2">
        <f>IFERROR(__xludf.DUMMYFUNCTION("""COMPUTED_VALUE"""),45888.66666666667)</f>
        <v>45888.66667</v>
      </c>
      <c r="H410" s="1">
        <f>IFERROR(__xludf.DUMMYFUNCTION("""COMPUTED_VALUE"""),5091.43)</f>
        <v>5091.43</v>
      </c>
      <c r="J410" s="2">
        <f>IFERROR(__xludf.DUMMYFUNCTION("""COMPUTED_VALUE"""),45888.66666666667)</f>
        <v>45888.66667</v>
      </c>
      <c r="K410" s="1">
        <f>IFERROR(__xludf.DUMMYFUNCTION("""COMPUTED_VALUE"""),5107.5)</f>
        <v>5107.5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IFERROR(__xludf.DUMMYFUNCTION("""COMPUTED_VALUE"""),5101.59)</f>
        <v>5101.59</v>
      </c>
      <c r="D411" s="2">
        <f>IFERROR(__xludf.DUMMYFUNCTION("""COMPUTED_VALUE"""),45889.66666666667)</f>
        <v>45889.66667</v>
      </c>
      <c r="E411" s="1">
        <f>IFERROR(__xludf.DUMMYFUNCTION("""COMPUTED_VALUE"""),5111.96)</f>
        <v>5111.96</v>
      </c>
      <c r="G411" s="2">
        <f>IFERROR(__xludf.DUMMYFUNCTION("""COMPUTED_VALUE"""),45889.66666666667)</f>
        <v>45889.66667</v>
      </c>
      <c r="H411" s="1">
        <f>IFERROR(__xludf.DUMMYFUNCTION("""COMPUTED_VALUE"""),5067.54)</f>
        <v>5067.54</v>
      </c>
      <c r="J411" s="2">
        <f>IFERROR(__xludf.DUMMYFUNCTION("""COMPUTED_VALUE"""),45889.66666666667)</f>
        <v>45889.66667</v>
      </c>
      <c r="K411" s="1">
        <f>IFERROR(__xludf.DUMMYFUNCTION("""COMPUTED_VALUE"""),5093.0)</f>
        <v>5093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IFERROR(__xludf.DUMMYFUNCTION("""COMPUTED_VALUE"""),5073.52)</f>
        <v>5073.52</v>
      </c>
      <c r="D412" s="2">
        <f>IFERROR(__xludf.DUMMYFUNCTION("""COMPUTED_VALUE"""),45890.66666666667)</f>
        <v>45890.66667</v>
      </c>
      <c r="E412" s="1">
        <f>IFERROR(__xludf.DUMMYFUNCTION("""COMPUTED_VALUE"""),5102.91)</f>
        <v>5102.91</v>
      </c>
      <c r="G412" s="2">
        <f>IFERROR(__xludf.DUMMYFUNCTION("""COMPUTED_VALUE"""),45890.66666666667)</f>
        <v>45890.66667</v>
      </c>
      <c r="H412" s="1">
        <f>IFERROR(__xludf.DUMMYFUNCTION("""COMPUTED_VALUE"""),5067.19)</f>
        <v>5067.19</v>
      </c>
      <c r="J412" s="2">
        <f>IFERROR(__xludf.DUMMYFUNCTION("""COMPUTED_VALUE"""),45890.66666666667)</f>
        <v>45890.66667</v>
      </c>
      <c r="K412" s="1">
        <f>IFERROR(__xludf.DUMMYFUNCTION("""COMPUTED_VALUE"""),5092.49)</f>
        <v>5092.49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IFERROR(__xludf.DUMMYFUNCTION("""COMPUTED_VALUE"""),5110.1)</f>
        <v>5110.1</v>
      </c>
      <c r="D413" s="2">
        <f>IFERROR(__xludf.DUMMYFUNCTION("""COMPUTED_VALUE"""),45891.66666666667)</f>
        <v>45891.66667</v>
      </c>
      <c r="E413" s="1">
        <f>IFERROR(__xludf.DUMMYFUNCTION("""COMPUTED_VALUE"""),5247.99)</f>
        <v>5247.99</v>
      </c>
      <c r="G413" s="2">
        <f>IFERROR(__xludf.DUMMYFUNCTION("""COMPUTED_VALUE"""),45891.66666666667)</f>
        <v>45891.66667</v>
      </c>
      <c r="H413" s="1">
        <f>IFERROR(__xludf.DUMMYFUNCTION("""COMPUTED_VALUE"""),5108.85)</f>
        <v>5108.85</v>
      </c>
      <c r="J413" s="2">
        <f>IFERROR(__xludf.DUMMYFUNCTION("""COMPUTED_VALUE"""),45891.66666666667)</f>
        <v>45891.66667</v>
      </c>
      <c r="K413" s="1">
        <f>IFERROR(__xludf.DUMMYFUNCTION("""COMPUTED_VALUE"""),5238.24)</f>
        <v>5238.24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IFERROR(__xludf.DUMMYFUNCTION("""COMPUTED_VALUE"""),5227.43)</f>
        <v>5227.43</v>
      </c>
      <c r="D414" s="2">
        <f>IFERROR(__xludf.DUMMYFUNCTION("""COMPUTED_VALUE"""),45894.66666666667)</f>
        <v>45894.66667</v>
      </c>
      <c r="E414" s="1">
        <f>IFERROR(__xludf.DUMMYFUNCTION("""COMPUTED_VALUE"""),5235.6)</f>
        <v>5235.6</v>
      </c>
      <c r="G414" s="2">
        <f>IFERROR(__xludf.DUMMYFUNCTION("""COMPUTED_VALUE"""),45894.66666666667)</f>
        <v>45894.66667</v>
      </c>
      <c r="H414" s="1">
        <f>IFERROR(__xludf.DUMMYFUNCTION("""COMPUTED_VALUE"""),5213.48)</f>
        <v>5213.48</v>
      </c>
      <c r="J414" s="2">
        <f>IFERROR(__xludf.DUMMYFUNCTION("""COMPUTED_VALUE"""),45894.66666666667)</f>
        <v>45894.66667</v>
      </c>
      <c r="K414" s="1">
        <f>IFERROR(__xludf.DUMMYFUNCTION("""COMPUTED_VALUE"""),5213.59)</f>
        <v>5213.59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IFERROR(__xludf.DUMMYFUNCTION("""COMPUTED_VALUE"""),5211.24)</f>
        <v>5211.24</v>
      </c>
      <c r="D415" s="2">
        <f>IFERROR(__xludf.DUMMYFUNCTION("""COMPUTED_VALUE"""),45895.66666666667)</f>
        <v>45895.66667</v>
      </c>
      <c r="E415" s="1">
        <f>IFERROR(__xludf.DUMMYFUNCTION("""COMPUTED_VALUE"""),5236.41)</f>
        <v>5236.41</v>
      </c>
      <c r="G415" s="2">
        <f>IFERROR(__xludf.DUMMYFUNCTION("""COMPUTED_VALUE"""),45895.66666666667)</f>
        <v>45895.66667</v>
      </c>
      <c r="H415" s="1">
        <f>IFERROR(__xludf.DUMMYFUNCTION("""COMPUTED_VALUE"""),5209.51)</f>
        <v>5209.51</v>
      </c>
      <c r="J415" s="2">
        <f>IFERROR(__xludf.DUMMYFUNCTION("""COMPUTED_VALUE"""),45895.66666666667)</f>
        <v>45895.66667</v>
      </c>
      <c r="K415" s="1">
        <f>IFERROR(__xludf.DUMMYFUNCTION("""COMPUTED_VALUE"""),5223.77)</f>
        <v>5223.77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IFERROR(__xludf.DUMMYFUNCTION("""COMPUTED_VALUE"""),5210.35)</f>
        <v>5210.35</v>
      </c>
      <c r="D416" s="2">
        <f>IFERROR(__xludf.DUMMYFUNCTION("""COMPUTED_VALUE"""),45896.66666666667)</f>
        <v>45896.66667</v>
      </c>
      <c r="E416" s="1">
        <f>IFERROR(__xludf.DUMMYFUNCTION("""COMPUTED_VALUE"""),5262.39)</f>
        <v>5262.39</v>
      </c>
      <c r="G416" s="2">
        <f>IFERROR(__xludf.DUMMYFUNCTION("""COMPUTED_VALUE"""),45896.66666666667)</f>
        <v>45896.66667</v>
      </c>
      <c r="H416" s="1">
        <f>IFERROR(__xludf.DUMMYFUNCTION("""COMPUTED_VALUE"""),5210.35)</f>
        <v>5210.35</v>
      </c>
      <c r="J416" s="2">
        <f>IFERROR(__xludf.DUMMYFUNCTION("""COMPUTED_VALUE"""),45896.66666666667)</f>
        <v>45896.66667</v>
      </c>
      <c r="K416" s="1">
        <f>IFERROR(__xludf.DUMMYFUNCTION("""COMPUTED_VALUE"""),5251.45)</f>
        <v>5251.45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IFERROR(__xludf.DUMMYFUNCTION("""COMPUTED_VALUE"""),5262.78)</f>
        <v>5262.78</v>
      </c>
      <c r="D417" s="2">
        <f>IFERROR(__xludf.DUMMYFUNCTION("""COMPUTED_VALUE"""),45897.66666666667)</f>
        <v>45897.66667</v>
      </c>
      <c r="E417" s="1">
        <f>IFERROR(__xludf.DUMMYFUNCTION("""COMPUTED_VALUE"""),5272.4)</f>
        <v>5272.4</v>
      </c>
      <c r="G417" s="2">
        <f>IFERROR(__xludf.DUMMYFUNCTION("""COMPUTED_VALUE"""),45897.66666666667)</f>
        <v>45897.66667</v>
      </c>
      <c r="H417" s="1">
        <f>IFERROR(__xludf.DUMMYFUNCTION("""COMPUTED_VALUE"""),5235.62)</f>
        <v>5235.62</v>
      </c>
      <c r="J417" s="2">
        <f>IFERROR(__xludf.DUMMYFUNCTION("""COMPUTED_VALUE"""),45897.66666666667)</f>
        <v>45897.66667</v>
      </c>
      <c r="K417" s="1">
        <f>IFERROR(__xludf.DUMMYFUNCTION("""COMPUTED_VALUE"""),5266.56)</f>
        <v>5266.56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IFERROR(__xludf.DUMMYFUNCTION("""COMPUTED_VALUE"""),5264.15)</f>
        <v>5264.15</v>
      </c>
      <c r="D418" s="2">
        <f>IFERROR(__xludf.DUMMYFUNCTION("""COMPUTED_VALUE"""),45898.66666666667)</f>
        <v>45898.66667</v>
      </c>
      <c r="E418" s="1">
        <f>IFERROR(__xludf.DUMMYFUNCTION("""COMPUTED_VALUE"""),5280.58)</f>
        <v>5280.58</v>
      </c>
      <c r="G418" s="2">
        <f>IFERROR(__xludf.DUMMYFUNCTION("""COMPUTED_VALUE"""),45898.66666666667)</f>
        <v>45898.66667</v>
      </c>
      <c r="H418" s="1">
        <f>IFERROR(__xludf.DUMMYFUNCTION("""COMPUTED_VALUE"""),5236.24)</f>
        <v>5236.24</v>
      </c>
      <c r="J418" s="2">
        <f>IFERROR(__xludf.DUMMYFUNCTION("""COMPUTED_VALUE"""),45898.66666666667)</f>
        <v>45898.66667</v>
      </c>
      <c r="K418" s="1">
        <f>IFERROR(__xludf.DUMMYFUNCTION("""COMPUTED_VALUE"""),5254.03)</f>
        <v>5254.03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IFERROR(__xludf.DUMMYFUNCTION("""COMPUTED_VALUE"""),5187.68)</f>
        <v>5187.68</v>
      </c>
      <c r="D419" s="2">
        <f>IFERROR(__xludf.DUMMYFUNCTION("""COMPUTED_VALUE"""),45902.66666666667)</f>
        <v>45902.66667</v>
      </c>
      <c r="E419" s="1">
        <f>IFERROR(__xludf.DUMMYFUNCTION("""COMPUTED_VALUE"""),5219.97)</f>
        <v>5219.97</v>
      </c>
      <c r="G419" s="2">
        <f>IFERROR(__xludf.DUMMYFUNCTION("""COMPUTED_VALUE"""),45902.66666666667)</f>
        <v>45902.66667</v>
      </c>
      <c r="H419" s="1">
        <f>IFERROR(__xludf.DUMMYFUNCTION("""COMPUTED_VALUE"""),5173.05)</f>
        <v>5173.05</v>
      </c>
      <c r="J419" s="2">
        <f>IFERROR(__xludf.DUMMYFUNCTION("""COMPUTED_VALUE"""),45902.66666666667)</f>
        <v>45902.66667</v>
      </c>
      <c r="K419" s="1">
        <f>IFERROR(__xludf.DUMMYFUNCTION("""COMPUTED_VALUE"""),5218.17)</f>
        <v>5218.17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IFERROR(__xludf.DUMMYFUNCTION("""COMPUTED_VALUE"""),5212.65)</f>
        <v>5212.65</v>
      </c>
      <c r="D420" s="2">
        <f>IFERROR(__xludf.DUMMYFUNCTION("""COMPUTED_VALUE"""),45903.66666666667)</f>
        <v>45903.66667</v>
      </c>
      <c r="E420" s="1">
        <f>IFERROR(__xludf.DUMMYFUNCTION("""COMPUTED_VALUE"""),5246.92)</f>
        <v>5246.92</v>
      </c>
      <c r="G420" s="2">
        <f>IFERROR(__xludf.DUMMYFUNCTION("""COMPUTED_VALUE"""),45903.66666666667)</f>
        <v>45903.66667</v>
      </c>
      <c r="H420" s="1">
        <f>IFERROR(__xludf.DUMMYFUNCTION("""COMPUTED_VALUE"""),5192.21)</f>
        <v>5192.21</v>
      </c>
      <c r="J420" s="2">
        <f>IFERROR(__xludf.DUMMYFUNCTION("""COMPUTED_VALUE"""),45903.66666666667)</f>
        <v>45903.66667</v>
      </c>
      <c r="K420" s="1">
        <f>IFERROR(__xludf.DUMMYFUNCTION("""COMPUTED_VALUE"""),5219.71)</f>
        <v>5219.71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IFERROR(__xludf.DUMMYFUNCTION("""COMPUTED_VALUE"""),5226.89)</f>
        <v>5226.89</v>
      </c>
      <c r="D421" s="2">
        <f>IFERROR(__xludf.DUMMYFUNCTION("""COMPUTED_VALUE"""),45904.66666666667)</f>
        <v>45904.66667</v>
      </c>
      <c r="E421" s="1">
        <f>IFERROR(__xludf.DUMMYFUNCTION("""COMPUTED_VALUE"""),5272.67)</f>
        <v>5272.67</v>
      </c>
      <c r="G421" s="2">
        <f>IFERROR(__xludf.DUMMYFUNCTION("""COMPUTED_VALUE"""),45904.66666666667)</f>
        <v>45904.66667</v>
      </c>
      <c r="H421" s="1">
        <f>IFERROR(__xludf.DUMMYFUNCTION("""COMPUTED_VALUE"""),5215.61)</f>
        <v>5215.61</v>
      </c>
      <c r="J421" s="2">
        <f>IFERROR(__xludf.DUMMYFUNCTION("""COMPUTED_VALUE"""),45904.66666666667)</f>
        <v>45904.66667</v>
      </c>
      <c r="K421" s="1">
        <f>IFERROR(__xludf.DUMMYFUNCTION("""COMPUTED_VALUE"""),5272.17)</f>
        <v>5272.17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IFERROR(__xludf.DUMMYFUNCTION("""COMPUTED_VALUE"""),5290.57)</f>
        <v>5290.57</v>
      </c>
      <c r="D422" s="2">
        <f>IFERROR(__xludf.DUMMYFUNCTION("""COMPUTED_VALUE"""),45905.66666666667)</f>
        <v>45905.66667</v>
      </c>
      <c r="E422" s="1">
        <f>IFERROR(__xludf.DUMMYFUNCTION("""COMPUTED_VALUE"""),5329.19)</f>
        <v>5329.19</v>
      </c>
      <c r="G422" s="2">
        <f>IFERROR(__xludf.DUMMYFUNCTION("""COMPUTED_VALUE"""),45905.66666666667)</f>
        <v>45905.66667</v>
      </c>
      <c r="H422" s="1">
        <f>IFERROR(__xludf.DUMMYFUNCTION("""COMPUTED_VALUE"""),5235.19)</f>
        <v>5235.19</v>
      </c>
      <c r="J422" s="2">
        <f>IFERROR(__xludf.DUMMYFUNCTION("""COMPUTED_VALUE"""),45905.66666666667)</f>
        <v>45905.66667</v>
      </c>
      <c r="K422" s="1">
        <f>IFERROR(__xludf.DUMMYFUNCTION("""COMPUTED_VALUE"""),5284.87)</f>
        <v>5284.87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IFERROR(__xludf.DUMMYFUNCTION("""COMPUTED_VALUE"""),5289.93)</f>
        <v>5289.93</v>
      </c>
      <c r="D423" s="2">
        <f>IFERROR(__xludf.DUMMYFUNCTION("""COMPUTED_VALUE"""),45908.66666666667)</f>
        <v>45908.66667</v>
      </c>
      <c r="E423" s="1">
        <f>IFERROR(__xludf.DUMMYFUNCTION("""COMPUTED_VALUE"""),5291.03)</f>
        <v>5291.03</v>
      </c>
      <c r="G423" s="2">
        <f>IFERROR(__xludf.DUMMYFUNCTION("""COMPUTED_VALUE"""),45908.66666666667)</f>
        <v>45908.66667</v>
      </c>
      <c r="H423" s="1">
        <f>IFERROR(__xludf.DUMMYFUNCTION("""COMPUTED_VALUE"""),5242.79)</f>
        <v>5242.79</v>
      </c>
      <c r="J423" s="2">
        <f>IFERROR(__xludf.DUMMYFUNCTION("""COMPUTED_VALUE"""),45908.66666666667)</f>
        <v>45908.66667</v>
      </c>
      <c r="K423" s="1">
        <f>IFERROR(__xludf.DUMMYFUNCTION("""COMPUTED_VALUE"""),5283.51)</f>
        <v>5283.51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IFERROR(__xludf.DUMMYFUNCTION("""COMPUTED_VALUE"""),5280.03)</f>
        <v>5280.03</v>
      </c>
      <c r="D424" s="2">
        <f>IFERROR(__xludf.DUMMYFUNCTION("""COMPUTED_VALUE"""),45909.66666666667)</f>
        <v>45909.66667</v>
      </c>
      <c r="E424" s="1">
        <f>IFERROR(__xludf.DUMMYFUNCTION("""COMPUTED_VALUE"""),5287.69)</f>
        <v>5287.69</v>
      </c>
      <c r="G424" s="2">
        <f>IFERROR(__xludf.DUMMYFUNCTION("""COMPUTED_VALUE"""),45909.66666666667)</f>
        <v>45909.66667</v>
      </c>
      <c r="H424" s="1">
        <f>IFERROR(__xludf.DUMMYFUNCTION("""COMPUTED_VALUE"""),5249.88)</f>
        <v>5249.88</v>
      </c>
      <c r="J424" s="2">
        <f>IFERROR(__xludf.DUMMYFUNCTION("""COMPUTED_VALUE"""),45909.66666666667)</f>
        <v>45909.66667</v>
      </c>
      <c r="K424" s="1">
        <f>IFERROR(__xludf.DUMMYFUNCTION("""COMPUTED_VALUE"""),5263.64)</f>
        <v>5263.64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IFERROR(__xludf.DUMMYFUNCTION("""COMPUTED_VALUE"""),5274.88)</f>
        <v>5274.88</v>
      </c>
      <c r="D425" s="2">
        <f>IFERROR(__xludf.DUMMYFUNCTION("""COMPUTED_VALUE"""),45910.66666666667)</f>
        <v>45910.66667</v>
      </c>
      <c r="E425" s="1">
        <f>IFERROR(__xludf.DUMMYFUNCTION("""COMPUTED_VALUE"""),5305.37)</f>
        <v>5305.37</v>
      </c>
      <c r="G425" s="2">
        <f>IFERROR(__xludf.DUMMYFUNCTION("""COMPUTED_VALUE"""),45910.66666666667)</f>
        <v>45910.66667</v>
      </c>
      <c r="H425" s="1">
        <f>IFERROR(__xludf.DUMMYFUNCTION("""COMPUTED_VALUE"""),5263.08)</f>
        <v>5263.08</v>
      </c>
      <c r="J425" s="2">
        <f>IFERROR(__xludf.DUMMYFUNCTION("""COMPUTED_VALUE"""),45910.66666666667)</f>
        <v>45910.66667</v>
      </c>
      <c r="K425" s="1">
        <f>IFERROR(__xludf.DUMMYFUNCTION("""COMPUTED_VALUE"""),5283.34)</f>
        <v>5283.34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IFERROR(__xludf.DUMMYFUNCTION("""COMPUTED_VALUE"""),5288.99)</f>
        <v>5288.99</v>
      </c>
      <c r="D426" s="2">
        <f>IFERROR(__xludf.DUMMYFUNCTION("""COMPUTED_VALUE"""),45911.66666666667)</f>
        <v>45911.66667</v>
      </c>
      <c r="E426" s="1">
        <f>IFERROR(__xludf.DUMMYFUNCTION("""COMPUTED_VALUE"""),5355.71)</f>
        <v>5355.71</v>
      </c>
      <c r="G426" s="2">
        <f>IFERROR(__xludf.DUMMYFUNCTION("""COMPUTED_VALUE"""),45911.66666666667)</f>
        <v>45911.66667</v>
      </c>
      <c r="H426" s="1">
        <f>IFERROR(__xludf.DUMMYFUNCTION("""COMPUTED_VALUE"""),5286.27)</f>
        <v>5286.27</v>
      </c>
      <c r="J426" s="2">
        <f>IFERROR(__xludf.DUMMYFUNCTION("""COMPUTED_VALUE"""),45911.66666666667)</f>
        <v>45911.66667</v>
      </c>
      <c r="K426" s="1">
        <f>IFERROR(__xludf.DUMMYFUNCTION("""COMPUTED_VALUE"""),5353.07)</f>
        <v>5353.07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IFERROR(__xludf.DUMMYFUNCTION("""COMPUTED_VALUE"""),5339.9)</f>
        <v>5339.9</v>
      </c>
      <c r="D427" s="2">
        <f>IFERROR(__xludf.DUMMYFUNCTION("""COMPUTED_VALUE"""),45912.66666666667)</f>
        <v>45912.66667</v>
      </c>
      <c r="E427" s="1">
        <f>IFERROR(__xludf.DUMMYFUNCTION("""COMPUTED_VALUE"""),5351.76)</f>
        <v>5351.76</v>
      </c>
      <c r="G427" s="2">
        <f>IFERROR(__xludf.DUMMYFUNCTION("""COMPUTED_VALUE"""),45912.66666666667)</f>
        <v>45912.66667</v>
      </c>
      <c r="H427" s="1">
        <f>IFERROR(__xludf.DUMMYFUNCTION("""COMPUTED_VALUE"""),5315.19)</f>
        <v>5315.19</v>
      </c>
      <c r="J427" s="2">
        <f>IFERROR(__xludf.DUMMYFUNCTION("""COMPUTED_VALUE"""),45912.66666666667)</f>
        <v>45912.66667</v>
      </c>
      <c r="K427" s="1">
        <f>IFERROR(__xludf.DUMMYFUNCTION("""COMPUTED_VALUE"""),5317.18)</f>
        <v>5317.18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IFERROR(__xludf.DUMMYFUNCTION("""COMPUTED_VALUE"""),5330.07)</f>
        <v>5330.07</v>
      </c>
      <c r="D428" s="2">
        <f>IFERROR(__xludf.DUMMYFUNCTION("""COMPUTED_VALUE"""),45915.66666666667)</f>
        <v>45915.66667</v>
      </c>
      <c r="E428" s="1">
        <f>IFERROR(__xludf.DUMMYFUNCTION("""COMPUTED_VALUE"""),5344.82)</f>
        <v>5344.82</v>
      </c>
      <c r="G428" s="2">
        <f>IFERROR(__xludf.DUMMYFUNCTION("""COMPUTED_VALUE"""),45915.66666666667)</f>
        <v>45915.66667</v>
      </c>
      <c r="H428" s="1">
        <f>IFERROR(__xludf.DUMMYFUNCTION("""COMPUTED_VALUE"""),5305.18)</f>
        <v>5305.18</v>
      </c>
      <c r="J428" s="2">
        <f>IFERROR(__xludf.DUMMYFUNCTION("""COMPUTED_VALUE"""),45915.66666666667)</f>
        <v>45915.66667</v>
      </c>
      <c r="K428" s="1">
        <f>IFERROR(__xludf.DUMMYFUNCTION("""COMPUTED_VALUE"""),5308.24)</f>
        <v>5308.24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IFERROR(__xludf.DUMMYFUNCTION("""COMPUTED_VALUE"""),5311.85)</f>
        <v>5311.85</v>
      </c>
      <c r="D429" s="2">
        <f>IFERROR(__xludf.DUMMYFUNCTION("""COMPUTED_VALUE"""),45916.66666666667)</f>
        <v>45916.66667</v>
      </c>
      <c r="E429" s="1">
        <f>IFERROR(__xludf.DUMMYFUNCTION("""COMPUTED_VALUE"""),5311.96)</f>
        <v>5311.96</v>
      </c>
      <c r="G429" s="2">
        <f>IFERROR(__xludf.DUMMYFUNCTION("""COMPUTED_VALUE"""),45916.66666666667)</f>
        <v>45916.66667</v>
      </c>
      <c r="H429" s="1">
        <f>IFERROR(__xludf.DUMMYFUNCTION("""COMPUTED_VALUE"""),5262.12)</f>
        <v>5262.12</v>
      </c>
      <c r="J429" s="2">
        <f>IFERROR(__xludf.DUMMYFUNCTION("""COMPUTED_VALUE"""),45916.66666666667)</f>
        <v>45916.66667</v>
      </c>
      <c r="K429" s="1">
        <f>IFERROR(__xludf.DUMMYFUNCTION("""COMPUTED_VALUE"""),5288.57)</f>
        <v>5288.57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IFERROR(__xludf.DUMMYFUNCTION("""COMPUTED_VALUE"""),5303.61)</f>
        <v>5303.61</v>
      </c>
      <c r="D430" s="2">
        <f>IFERROR(__xludf.DUMMYFUNCTION("""COMPUTED_VALUE"""),45917.66666666667)</f>
        <v>45917.66667</v>
      </c>
      <c r="E430" s="1">
        <f>IFERROR(__xludf.DUMMYFUNCTION("""COMPUTED_VALUE"""),5372.35)</f>
        <v>5372.35</v>
      </c>
      <c r="G430" s="2">
        <f>IFERROR(__xludf.DUMMYFUNCTION("""COMPUTED_VALUE"""),45917.66666666667)</f>
        <v>45917.66667</v>
      </c>
      <c r="H430" s="1">
        <f>IFERROR(__xludf.DUMMYFUNCTION("""COMPUTED_VALUE"""),5251.48)</f>
        <v>5251.48</v>
      </c>
      <c r="J430" s="2">
        <f>IFERROR(__xludf.DUMMYFUNCTION("""COMPUTED_VALUE"""),45917.66666666667)</f>
        <v>45917.66667</v>
      </c>
      <c r="K430" s="1">
        <f>IFERROR(__xludf.DUMMYFUNCTION("""COMPUTED_VALUE"""),5286.09)</f>
        <v>5286.09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IFERROR(__xludf.DUMMYFUNCTION("""COMPUTED_VALUE"""),5309.97)</f>
        <v>5309.97</v>
      </c>
      <c r="D431" s="2">
        <f>IFERROR(__xludf.DUMMYFUNCTION("""COMPUTED_VALUE"""),45918.66666666667)</f>
        <v>45918.66667</v>
      </c>
      <c r="E431" s="1">
        <f>IFERROR(__xludf.DUMMYFUNCTION("""COMPUTED_VALUE"""),5353.2)</f>
        <v>5353.2</v>
      </c>
      <c r="G431" s="2">
        <f>IFERROR(__xludf.DUMMYFUNCTION("""COMPUTED_VALUE"""),45918.66666666667)</f>
        <v>45918.66667</v>
      </c>
      <c r="H431" s="1">
        <f>IFERROR(__xludf.DUMMYFUNCTION("""COMPUTED_VALUE"""),5297.11)</f>
        <v>5297.11</v>
      </c>
      <c r="J431" s="2">
        <f>IFERROR(__xludf.DUMMYFUNCTION("""COMPUTED_VALUE"""),45918.66666666667)</f>
        <v>45918.66667</v>
      </c>
      <c r="K431" s="1">
        <f>IFERROR(__xludf.DUMMYFUNCTION("""COMPUTED_VALUE"""),5340.46)</f>
        <v>5340.46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IFERROR(__xludf.DUMMYFUNCTION("""COMPUTED_VALUE"""),5346.26)</f>
        <v>5346.26</v>
      </c>
      <c r="D432" s="2">
        <f>IFERROR(__xludf.DUMMYFUNCTION("""COMPUTED_VALUE"""),45919.66666666667)</f>
        <v>45919.66667</v>
      </c>
      <c r="E432" s="1">
        <f>IFERROR(__xludf.DUMMYFUNCTION("""COMPUTED_VALUE"""),5346.26)</f>
        <v>5346.26</v>
      </c>
      <c r="G432" s="2">
        <f>IFERROR(__xludf.DUMMYFUNCTION("""COMPUTED_VALUE"""),45919.66666666667)</f>
        <v>45919.66667</v>
      </c>
      <c r="H432" s="1">
        <f>IFERROR(__xludf.DUMMYFUNCTION("""COMPUTED_VALUE"""),5298.6)</f>
        <v>5298.6</v>
      </c>
      <c r="J432" s="2">
        <f>IFERROR(__xludf.DUMMYFUNCTION("""COMPUTED_VALUE"""),45919.66666666667)</f>
        <v>45919.66667</v>
      </c>
      <c r="K432" s="1">
        <f>IFERROR(__xludf.DUMMYFUNCTION("""COMPUTED_VALUE"""),5313.2)</f>
        <v>5313.2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IFERROR(__xludf.DUMMYFUNCTION("""COMPUTED_VALUE"""),5299.82)</f>
        <v>5299.82</v>
      </c>
      <c r="D433" s="2">
        <f>IFERROR(__xludf.DUMMYFUNCTION("""COMPUTED_VALUE"""),45922.66666666667)</f>
        <v>45922.66667</v>
      </c>
      <c r="E433" s="1">
        <f>IFERROR(__xludf.DUMMYFUNCTION("""COMPUTED_VALUE"""),5308.66)</f>
        <v>5308.66</v>
      </c>
      <c r="G433" s="2">
        <f>IFERROR(__xludf.DUMMYFUNCTION("""COMPUTED_VALUE"""),45922.66666666667)</f>
        <v>45922.66667</v>
      </c>
      <c r="H433" s="1">
        <f>IFERROR(__xludf.DUMMYFUNCTION("""COMPUTED_VALUE"""),5280.5)</f>
        <v>5280.5</v>
      </c>
      <c r="J433" s="2">
        <f>IFERROR(__xludf.DUMMYFUNCTION("""COMPUTED_VALUE"""),45922.66666666667)</f>
        <v>45922.66667</v>
      </c>
      <c r="K433" s="1">
        <f>IFERROR(__xludf.DUMMYFUNCTION("""COMPUTED_VALUE"""),5297.07)</f>
        <v>5297.07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IFERROR(__xludf.DUMMYFUNCTION("""COMPUTED_VALUE"""),5311.72)</f>
        <v>5311.72</v>
      </c>
      <c r="D434" s="2">
        <f>IFERROR(__xludf.DUMMYFUNCTION("""COMPUTED_VALUE"""),45923.66666666667)</f>
        <v>45923.66667</v>
      </c>
      <c r="E434" s="1">
        <f>IFERROR(__xludf.DUMMYFUNCTION("""COMPUTED_VALUE"""),5357.54)</f>
        <v>5357.54</v>
      </c>
      <c r="G434" s="2">
        <f>IFERROR(__xludf.DUMMYFUNCTION("""COMPUTED_VALUE"""),45923.66666666667)</f>
        <v>45923.66667</v>
      </c>
      <c r="H434" s="1">
        <f>IFERROR(__xludf.DUMMYFUNCTION("""COMPUTED_VALUE"""),5303.32)</f>
        <v>5303.32</v>
      </c>
      <c r="J434" s="2">
        <f>IFERROR(__xludf.DUMMYFUNCTION("""COMPUTED_VALUE"""),45923.66666666667)</f>
        <v>45923.66667</v>
      </c>
      <c r="K434" s="1">
        <f>IFERROR(__xludf.DUMMYFUNCTION("""COMPUTED_VALUE"""),5314.89)</f>
        <v>5314.89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IFERROR(__xludf.DUMMYFUNCTION("""COMPUTED_VALUE"""),5319.17)</f>
        <v>5319.17</v>
      </c>
      <c r="D435" s="2">
        <f>IFERROR(__xludf.DUMMYFUNCTION("""COMPUTED_VALUE"""),45924.66666666667)</f>
        <v>45924.66667</v>
      </c>
      <c r="E435" s="1">
        <f>IFERROR(__xludf.DUMMYFUNCTION("""COMPUTED_VALUE"""),5333.68)</f>
        <v>5333.68</v>
      </c>
      <c r="G435" s="2">
        <f>IFERROR(__xludf.DUMMYFUNCTION("""COMPUTED_VALUE"""),45924.66666666667)</f>
        <v>45924.66667</v>
      </c>
      <c r="H435" s="1">
        <f>IFERROR(__xludf.DUMMYFUNCTION("""COMPUTED_VALUE"""),5291.27)</f>
        <v>5291.27</v>
      </c>
      <c r="J435" s="2">
        <f>IFERROR(__xludf.DUMMYFUNCTION("""COMPUTED_VALUE"""),45924.66666666667)</f>
        <v>45924.66667</v>
      </c>
      <c r="K435" s="1">
        <f>IFERROR(__xludf.DUMMYFUNCTION("""COMPUTED_VALUE"""),5295.87)</f>
        <v>5295.87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IFERROR(__xludf.DUMMYFUNCTION("""COMPUTED_VALUE"""),5268.14)</f>
        <v>5268.14</v>
      </c>
      <c r="D436" s="2">
        <f>IFERROR(__xludf.DUMMYFUNCTION("""COMPUTED_VALUE"""),45925.66666666667)</f>
        <v>45925.66667</v>
      </c>
      <c r="E436" s="1">
        <f>IFERROR(__xludf.DUMMYFUNCTION("""COMPUTED_VALUE"""),5272.56)</f>
        <v>5272.56</v>
      </c>
      <c r="G436" s="2">
        <f>IFERROR(__xludf.DUMMYFUNCTION("""COMPUTED_VALUE"""),45925.66666666667)</f>
        <v>45925.66667</v>
      </c>
      <c r="H436" s="1">
        <f>IFERROR(__xludf.DUMMYFUNCTION("""COMPUTED_VALUE"""),5233.28)</f>
        <v>5233.28</v>
      </c>
      <c r="J436" s="2">
        <f>IFERROR(__xludf.DUMMYFUNCTION("""COMPUTED_VALUE"""),45925.66666666667)</f>
        <v>45925.66667</v>
      </c>
      <c r="K436" s="1">
        <f>IFERROR(__xludf.DUMMYFUNCTION("""COMPUTED_VALUE"""),5248.18)</f>
        <v>5248.18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IFERROR(__xludf.DUMMYFUNCTION("""COMPUTED_VALUE"""),5267.91)</f>
        <v>5267.91</v>
      </c>
      <c r="D437" s="2">
        <f>IFERROR(__xludf.DUMMYFUNCTION("""COMPUTED_VALUE"""),45926.66666666667)</f>
        <v>45926.66667</v>
      </c>
      <c r="E437" s="1">
        <f>IFERROR(__xludf.DUMMYFUNCTION("""COMPUTED_VALUE"""),5311.71)</f>
        <v>5311.71</v>
      </c>
      <c r="G437" s="2">
        <f>IFERROR(__xludf.DUMMYFUNCTION("""COMPUTED_VALUE"""),45926.66666666667)</f>
        <v>45926.66667</v>
      </c>
      <c r="H437" s="1">
        <f>IFERROR(__xludf.DUMMYFUNCTION("""COMPUTED_VALUE"""),5265.58)</f>
        <v>5265.58</v>
      </c>
      <c r="J437" s="2">
        <f>IFERROR(__xludf.DUMMYFUNCTION("""COMPUTED_VALUE"""),45926.66666666667)</f>
        <v>45926.66667</v>
      </c>
      <c r="K437" s="1">
        <f>IFERROR(__xludf.DUMMYFUNCTION("""COMPUTED_VALUE"""),5305.42)</f>
        <v>5305.42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