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IFERROR(__xludf.DUMMYFUNCTION("GOOGLEFINANCE(""DJUSWC"",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IFERROR(__xludf.DUMMYFUNCTION("GOOGLEFINANCE(""DJUSWC"",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IFERROR(__xludf.DUMMYFUNCTION("GOOGLEFINANCE(""DJUSWC"",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IFERROR(__xludf.DUMMYFUNCTION("GOOGLEFINANCE(""DJUSWC"",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IFERROR(__xludf.DUMMYFUNCTION("GOOGLEFINANCE(""DJUSWC"",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IFERROR(__xludf.DUMMYFUNCTION("""COMPUTED_VALUE"""),327.24)</f>
        <v>327.24</v>
      </c>
      <c r="D2" s="2">
        <f>IFERROR(__xludf.DUMMYFUNCTION("""COMPUTED_VALUE"""),45293.66666666667)</f>
        <v>45293.66667</v>
      </c>
      <c r="E2" s="1">
        <f>IFERROR(__xludf.DUMMYFUNCTION("""COMPUTED_VALUE"""),335.97)</f>
        <v>335.97</v>
      </c>
      <c r="G2" s="2">
        <f>IFERROR(__xludf.DUMMYFUNCTION("""COMPUTED_VALUE"""),45293.66666666667)</f>
        <v>45293.66667</v>
      </c>
      <c r="H2" s="1">
        <f>IFERROR(__xludf.DUMMYFUNCTION("""COMPUTED_VALUE"""),327.24)</f>
        <v>327.24</v>
      </c>
      <c r="J2" s="2">
        <f>IFERROR(__xludf.DUMMYFUNCTION("""COMPUTED_VALUE"""),45293.66666666667)</f>
        <v>45293.66667</v>
      </c>
      <c r="K2" s="1">
        <f>IFERROR(__xludf.DUMMYFUNCTION("""COMPUTED_VALUE"""),334.92)</f>
        <v>334.92</v>
      </c>
      <c r="M2" s="2">
        <f>IFERROR(__xludf.DUMMYFUNCTION("""COMPUTED_VALUE"""),45293.66666666667)</f>
        <v>45293.66667</v>
      </c>
      <c r="N2" s="1">
        <f>IFERROR(__xludf.DUMMYFUNCTION("""COMPUTED_VALUE"""),2.8830929E7)</f>
        <v>28830929</v>
      </c>
    </row>
    <row r="3">
      <c r="A3" s="2">
        <f>IFERROR(__xludf.DUMMYFUNCTION("""COMPUTED_VALUE"""),45294.66666666667)</f>
        <v>45294.66667</v>
      </c>
      <c r="B3" s="1">
        <f>IFERROR(__xludf.DUMMYFUNCTION("""COMPUTED_VALUE"""),339.56)</f>
        <v>339.56</v>
      </c>
      <c r="D3" s="2">
        <f>IFERROR(__xludf.DUMMYFUNCTION("""COMPUTED_VALUE"""),45294.66666666667)</f>
        <v>45294.66667</v>
      </c>
      <c r="E3" s="1">
        <f>IFERROR(__xludf.DUMMYFUNCTION("""COMPUTED_VALUE"""),340.92)</f>
        <v>340.92</v>
      </c>
      <c r="G3" s="2">
        <f>IFERROR(__xludf.DUMMYFUNCTION("""COMPUTED_VALUE"""),45294.66666666667)</f>
        <v>45294.66667</v>
      </c>
      <c r="H3" s="1">
        <f>IFERROR(__xludf.DUMMYFUNCTION("""COMPUTED_VALUE"""),336.5)</f>
        <v>336.5</v>
      </c>
      <c r="J3" s="2">
        <f>IFERROR(__xludf.DUMMYFUNCTION("""COMPUTED_VALUE"""),45294.66666666667)</f>
        <v>45294.66667</v>
      </c>
      <c r="K3" s="1">
        <f>IFERROR(__xludf.DUMMYFUNCTION("""COMPUTED_VALUE"""),336.64)</f>
        <v>336.64</v>
      </c>
      <c r="M3" s="2">
        <f>IFERROR(__xludf.DUMMYFUNCTION("""COMPUTED_VALUE"""),45294.66666666667)</f>
        <v>45294.66667</v>
      </c>
      <c r="N3" s="1">
        <f>IFERROR(__xludf.DUMMYFUNCTION("""COMPUTED_VALUE"""),3.0838309E7)</f>
        <v>30838309</v>
      </c>
    </row>
    <row r="4">
      <c r="A4" s="2">
        <f>IFERROR(__xludf.DUMMYFUNCTION("""COMPUTED_VALUE"""),45295.66666666667)</f>
        <v>45295.66667</v>
      </c>
      <c r="B4" s="1">
        <f>IFERROR(__xludf.DUMMYFUNCTION("""COMPUTED_VALUE"""),339.98)</f>
        <v>339.98</v>
      </c>
      <c r="D4" s="2">
        <f>IFERROR(__xludf.DUMMYFUNCTION("""COMPUTED_VALUE"""),45295.66666666667)</f>
        <v>45295.66667</v>
      </c>
      <c r="E4" s="1">
        <f>IFERROR(__xludf.DUMMYFUNCTION("""COMPUTED_VALUE"""),341.07)</f>
        <v>341.07</v>
      </c>
      <c r="G4" s="2">
        <f>IFERROR(__xludf.DUMMYFUNCTION("""COMPUTED_VALUE"""),45295.66666666667)</f>
        <v>45295.66667</v>
      </c>
      <c r="H4" s="1">
        <f>IFERROR(__xludf.DUMMYFUNCTION("""COMPUTED_VALUE"""),338.0)</f>
        <v>338</v>
      </c>
      <c r="J4" s="2">
        <f>IFERROR(__xludf.DUMMYFUNCTION("""COMPUTED_VALUE"""),45295.66666666667)</f>
        <v>45295.66667</v>
      </c>
      <c r="K4" s="1">
        <f>IFERROR(__xludf.DUMMYFUNCTION("""COMPUTED_VALUE"""),338.0)</f>
        <v>338</v>
      </c>
      <c r="M4" s="2">
        <f>IFERROR(__xludf.DUMMYFUNCTION("""COMPUTED_VALUE"""),45295.66666666667)</f>
        <v>45295.66667</v>
      </c>
      <c r="N4" s="1">
        <f>IFERROR(__xludf.DUMMYFUNCTION("""COMPUTED_VALUE"""),2.8202363E7)</f>
        <v>28202363</v>
      </c>
    </row>
    <row r="5">
      <c r="A5" s="2">
        <f>IFERROR(__xludf.DUMMYFUNCTION("""COMPUTED_VALUE"""),45296.66666666667)</f>
        <v>45296.66667</v>
      </c>
      <c r="B5" s="1">
        <f>IFERROR(__xludf.DUMMYFUNCTION("""COMPUTED_VALUE"""),337.96)</f>
        <v>337.96</v>
      </c>
      <c r="D5" s="2">
        <f>IFERROR(__xludf.DUMMYFUNCTION("""COMPUTED_VALUE"""),45296.66666666667)</f>
        <v>45296.66667</v>
      </c>
      <c r="E5" s="1">
        <f>IFERROR(__xludf.DUMMYFUNCTION("""COMPUTED_VALUE"""),344.04)</f>
        <v>344.04</v>
      </c>
      <c r="G5" s="2">
        <f>IFERROR(__xludf.DUMMYFUNCTION("""COMPUTED_VALUE"""),45296.66666666667)</f>
        <v>45296.66667</v>
      </c>
      <c r="H5" s="1">
        <f>IFERROR(__xludf.DUMMYFUNCTION("""COMPUTED_VALUE"""),337.31)</f>
        <v>337.31</v>
      </c>
      <c r="J5" s="2">
        <f>IFERROR(__xludf.DUMMYFUNCTION("""COMPUTED_VALUE"""),45296.66666666667)</f>
        <v>45296.66667</v>
      </c>
      <c r="K5" s="1">
        <f>IFERROR(__xludf.DUMMYFUNCTION("""COMPUTED_VALUE"""),343.49)</f>
        <v>343.49</v>
      </c>
      <c r="M5" s="2">
        <f>IFERROR(__xludf.DUMMYFUNCTION("""COMPUTED_VALUE"""),45296.66666666667)</f>
        <v>45296.66667</v>
      </c>
      <c r="N5" s="1">
        <f>IFERROR(__xludf.DUMMYFUNCTION("""COMPUTED_VALUE"""),3.4755475E7)</f>
        <v>34755475</v>
      </c>
    </row>
    <row r="6">
      <c r="A6" s="2">
        <f>IFERROR(__xludf.DUMMYFUNCTION("""COMPUTED_VALUE"""),45299.66666666667)</f>
        <v>45299.66667</v>
      </c>
      <c r="B6" s="1">
        <f>IFERROR(__xludf.DUMMYFUNCTION("""COMPUTED_VALUE"""),343.58)</f>
        <v>343.58</v>
      </c>
      <c r="D6" s="2">
        <f>IFERROR(__xludf.DUMMYFUNCTION("""COMPUTED_VALUE"""),45299.66666666667)</f>
        <v>45299.66667</v>
      </c>
      <c r="E6" s="1">
        <f>IFERROR(__xludf.DUMMYFUNCTION("""COMPUTED_VALUE"""),343.96)</f>
        <v>343.96</v>
      </c>
      <c r="G6" s="2">
        <f>IFERROR(__xludf.DUMMYFUNCTION("""COMPUTED_VALUE"""),45299.66666666667)</f>
        <v>45299.66667</v>
      </c>
      <c r="H6" s="1">
        <f>IFERROR(__xludf.DUMMYFUNCTION("""COMPUTED_VALUE"""),338.8)</f>
        <v>338.8</v>
      </c>
      <c r="J6" s="2">
        <f>IFERROR(__xludf.DUMMYFUNCTION("""COMPUTED_VALUE"""),45299.66666666667)</f>
        <v>45299.66667</v>
      </c>
      <c r="K6" s="1">
        <f>IFERROR(__xludf.DUMMYFUNCTION("""COMPUTED_VALUE"""),342.95)</f>
        <v>342.95</v>
      </c>
      <c r="M6" s="2">
        <f>IFERROR(__xludf.DUMMYFUNCTION("""COMPUTED_VALUE"""),45299.66666666667)</f>
        <v>45299.66667</v>
      </c>
      <c r="N6" s="1">
        <f>IFERROR(__xludf.DUMMYFUNCTION("""COMPUTED_VALUE"""),3.2607502E7)</f>
        <v>32607502</v>
      </c>
    </row>
    <row r="7">
      <c r="A7" s="2">
        <f>IFERROR(__xludf.DUMMYFUNCTION("""COMPUTED_VALUE"""),45300.66666666667)</f>
        <v>45300.66667</v>
      </c>
      <c r="B7" s="1">
        <f>IFERROR(__xludf.DUMMYFUNCTION("""COMPUTED_VALUE"""),337.35)</f>
        <v>337.35</v>
      </c>
      <c r="D7" s="2">
        <f>IFERROR(__xludf.DUMMYFUNCTION("""COMPUTED_VALUE"""),45300.66666666667)</f>
        <v>45300.66667</v>
      </c>
      <c r="E7" s="1">
        <f>IFERROR(__xludf.DUMMYFUNCTION("""COMPUTED_VALUE"""),337.86)</f>
        <v>337.86</v>
      </c>
      <c r="G7" s="2">
        <f>IFERROR(__xludf.DUMMYFUNCTION("""COMPUTED_VALUE"""),45300.66666666667)</f>
        <v>45300.66667</v>
      </c>
      <c r="H7" s="1">
        <f>IFERROR(__xludf.DUMMYFUNCTION("""COMPUTED_VALUE"""),334.45)</f>
        <v>334.45</v>
      </c>
      <c r="J7" s="2">
        <f>IFERROR(__xludf.DUMMYFUNCTION("""COMPUTED_VALUE"""),45300.66666666667)</f>
        <v>45300.66667</v>
      </c>
      <c r="K7" s="1">
        <f>IFERROR(__xludf.DUMMYFUNCTION("""COMPUTED_VALUE"""),336.73)</f>
        <v>336.73</v>
      </c>
      <c r="M7" s="2">
        <f>IFERROR(__xludf.DUMMYFUNCTION("""COMPUTED_VALUE"""),45300.66666666667)</f>
        <v>45300.66667</v>
      </c>
      <c r="N7" s="1">
        <f>IFERROR(__xludf.DUMMYFUNCTION("""COMPUTED_VALUE"""),2.1967922E7)</f>
        <v>21967922</v>
      </c>
    </row>
    <row r="8">
      <c r="A8" s="2">
        <f>IFERROR(__xludf.DUMMYFUNCTION("""COMPUTED_VALUE"""),45301.66666666667)</f>
        <v>45301.66667</v>
      </c>
      <c r="B8" s="1">
        <f>IFERROR(__xludf.DUMMYFUNCTION("""COMPUTED_VALUE"""),336.83)</f>
        <v>336.83</v>
      </c>
      <c r="D8" s="2">
        <f>IFERROR(__xludf.DUMMYFUNCTION("""COMPUTED_VALUE"""),45301.66666666667)</f>
        <v>45301.66667</v>
      </c>
      <c r="E8" s="1">
        <f>IFERROR(__xludf.DUMMYFUNCTION("""COMPUTED_VALUE"""),337.28)</f>
        <v>337.28</v>
      </c>
      <c r="G8" s="2">
        <f>IFERROR(__xludf.DUMMYFUNCTION("""COMPUTED_VALUE"""),45301.66666666667)</f>
        <v>45301.66667</v>
      </c>
      <c r="H8" s="1">
        <f>IFERROR(__xludf.DUMMYFUNCTION("""COMPUTED_VALUE"""),333.82)</f>
        <v>333.82</v>
      </c>
      <c r="J8" s="2">
        <f>IFERROR(__xludf.DUMMYFUNCTION("""COMPUTED_VALUE"""),45301.66666666667)</f>
        <v>45301.66667</v>
      </c>
      <c r="K8" s="1">
        <f>IFERROR(__xludf.DUMMYFUNCTION("""COMPUTED_VALUE"""),337.02)</f>
        <v>337.02</v>
      </c>
      <c r="M8" s="2">
        <f>IFERROR(__xludf.DUMMYFUNCTION("""COMPUTED_VALUE"""),45301.66666666667)</f>
        <v>45301.66667</v>
      </c>
      <c r="N8" s="1">
        <f>IFERROR(__xludf.DUMMYFUNCTION("""COMPUTED_VALUE"""),2.0853801E7)</f>
        <v>20853801</v>
      </c>
    </row>
    <row r="9">
      <c r="A9" s="2">
        <f>IFERROR(__xludf.DUMMYFUNCTION("""COMPUTED_VALUE"""),45302.66666666667)</f>
        <v>45302.66667</v>
      </c>
      <c r="B9" s="1">
        <f>IFERROR(__xludf.DUMMYFUNCTION("""COMPUTED_VALUE"""),336.61)</f>
        <v>336.61</v>
      </c>
      <c r="D9" s="2">
        <f>IFERROR(__xludf.DUMMYFUNCTION("""COMPUTED_VALUE"""),45302.66666666667)</f>
        <v>45302.66667</v>
      </c>
      <c r="E9" s="1">
        <f>IFERROR(__xludf.DUMMYFUNCTION("""COMPUTED_VALUE"""),336.61)</f>
        <v>336.61</v>
      </c>
      <c r="G9" s="2">
        <f>IFERROR(__xludf.DUMMYFUNCTION("""COMPUTED_VALUE"""),45302.66666666667)</f>
        <v>45302.66667</v>
      </c>
      <c r="H9" s="1">
        <f>IFERROR(__xludf.DUMMYFUNCTION("""COMPUTED_VALUE"""),327.88)</f>
        <v>327.88</v>
      </c>
      <c r="J9" s="2">
        <f>IFERROR(__xludf.DUMMYFUNCTION("""COMPUTED_VALUE"""),45302.66666666667)</f>
        <v>45302.66667</v>
      </c>
      <c r="K9" s="1">
        <f>IFERROR(__xludf.DUMMYFUNCTION("""COMPUTED_VALUE"""),329.49)</f>
        <v>329.49</v>
      </c>
      <c r="M9" s="2">
        <f>IFERROR(__xludf.DUMMYFUNCTION("""COMPUTED_VALUE"""),45302.66666666667)</f>
        <v>45302.66667</v>
      </c>
      <c r="N9" s="1">
        <f>IFERROR(__xludf.DUMMYFUNCTION("""COMPUTED_VALUE"""),3.4914802E7)</f>
        <v>34914802</v>
      </c>
    </row>
    <row r="10">
      <c r="A10" s="2">
        <f>IFERROR(__xludf.DUMMYFUNCTION("""COMPUTED_VALUE"""),45303.66666666667)</f>
        <v>45303.66667</v>
      </c>
      <c r="B10" s="1">
        <f>IFERROR(__xludf.DUMMYFUNCTION("""COMPUTED_VALUE"""),330.36)</f>
        <v>330.36</v>
      </c>
      <c r="D10" s="2">
        <f>IFERROR(__xludf.DUMMYFUNCTION("""COMPUTED_VALUE"""),45303.66666666667)</f>
        <v>45303.66667</v>
      </c>
      <c r="E10" s="1">
        <f>IFERROR(__xludf.DUMMYFUNCTION("""COMPUTED_VALUE"""),335.09)</f>
        <v>335.09</v>
      </c>
      <c r="G10" s="2">
        <f>IFERROR(__xludf.DUMMYFUNCTION("""COMPUTED_VALUE"""),45303.66666666667)</f>
        <v>45303.66667</v>
      </c>
      <c r="H10" s="1">
        <f>IFERROR(__xludf.DUMMYFUNCTION("""COMPUTED_VALUE"""),330.36)</f>
        <v>330.36</v>
      </c>
      <c r="J10" s="2">
        <f>IFERROR(__xludf.DUMMYFUNCTION("""COMPUTED_VALUE"""),45303.66666666667)</f>
        <v>45303.66667</v>
      </c>
      <c r="K10" s="1">
        <f>IFERROR(__xludf.DUMMYFUNCTION("""COMPUTED_VALUE"""),333.52)</f>
        <v>333.52</v>
      </c>
      <c r="M10" s="2">
        <f>IFERROR(__xludf.DUMMYFUNCTION("""COMPUTED_VALUE"""),45303.66666666667)</f>
        <v>45303.66667</v>
      </c>
      <c r="N10" s="1">
        <f>IFERROR(__xludf.DUMMYFUNCTION("""COMPUTED_VALUE"""),2.2166996E7)</f>
        <v>22166996</v>
      </c>
    </row>
    <row r="11">
      <c r="A11" s="2">
        <f>IFERROR(__xludf.DUMMYFUNCTION("""COMPUTED_VALUE"""),45307.66666666667)</f>
        <v>45307.66667</v>
      </c>
      <c r="B11" s="1">
        <f>IFERROR(__xludf.DUMMYFUNCTION("""COMPUTED_VALUE"""),332.94)</f>
        <v>332.94</v>
      </c>
      <c r="D11" s="2">
        <f>IFERROR(__xludf.DUMMYFUNCTION("""COMPUTED_VALUE"""),45307.66666666667)</f>
        <v>45307.66667</v>
      </c>
      <c r="E11" s="1">
        <f>IFERROR(__xludf.DUMMYFUNCTION("""COMPUTED_VALUE"""),338.27)</f>
        <v>338.27</v>
      </c>
      <c r="G11" s="2">
        <f>IFERROR(__xludf.DUMMYFUNCTION("""COMPUTED_VALUE"""),45307.66666666667)</f>
        <v>45307.66667</v>
      </c>
      <c r="H11" s="1">
        <f>IFERROR(__xludf.DUMMYFUNCTION("""COMPUTED_VALUE"""),331.57)</f>
        <v>331.57</v>
      </c>
      <c r="J11" s="2">
        <f>IFERROR(__xludf.DUMMYFUNCTION("""COMPUTED_VALUE"""),45307.66666666667)</f>
        <v>45307.66667</v>
      </c>
      <c r="K11" s="1">
        <f>IFERROR(__xludf.DUMMYFUNCTION("""COMPUTED_VALUE"""),338.08)</f>
        <v>338.08</v>
      </c>
      <c r="M11" s="2">
        <f>IFERROR(__xludf.DUMMYFUNCTION("""COMPUTED_VALUE"""),45307.66666666667)</f>
        <v>45307.66667</v>
      </c>
      <c r="N11" s="1">
        <f>IFERROR(__xludf.DUMMYFUNCTION("""COMPUTED_VALUE"""),3.5870918E7)</f>
        <v>35870918</v>
      </c>
    </row>
    <row r="12">
      <c r="A12" s="2">
        <f>IFERROR(__xludf.DUMMYFUNCTION("""COMPUTED_VALUE"""),45308.66666666667)</f>
        <v>45308.66667</v>
      </c>
      <c r="B12" s="1">
        <f>IFERROR(__xludf.DUMMYFUNCTION("""COMPUTED_VALUE"""),335.47)</f>
        <v>335.47</v>
      </c>
      <c r="D12" s="2">
        <f>IFERROR(__xludf.DUMMYFUNCTION("""COMPUTED_VALUE"""),45308.66666666667)</f>
        <v>45308.66667</v>
      </c>
      <c r="E12" s="1">
        <f>IFERROR(__xludf.DUMMYFUNCTION("""COMPUTED_VALUE"""),339.25)</f>
        <v>339.25</v>
      </c>
      <c r="G12" s="2">
        <f>IFERROR(__xludf.DUMMYFUNCTION("""COMPUTED_VALUE"""),45308.66666666667)</f>
        <v>45308.66667</v>
      </c>
      <c r="H12" s="1">
        <f>IFERROR(__xludf.DUMMYFUNCTION("""COMPUTED_VALUE"""),334.8)</f>
        <v>334.8</v>
      </c>
      <c r="J12" s="2">
        <f>IFERROR(__xludf.DUMMYFUNCTION("""COMPUTED_VALUE"""),45308.66666666667)</f>
        <v>45308.66667</v>
      </c>
      <c r="K12" s="1">
        <f>IFERROR(__xludf.DUMMYFUNCTION("""COMPUTED_VALUE"""),336.5)</f>
        <v>336.5</v>
      </c>
      <c r="M12" s="2">
        <f>IFERROR(__xludf.DUMMYFUNCTION("""COMPUTED_VALUE"""),45308.66666666667)</f>
        <v>45308.66667</v>
      </c>
      <c r="N12" s="1">
        <f>IFERROR(__xludf.DUMMYFUNCTION("""COMPUTED_VALUE"""),2.6970159E7)</f>
        <v>26970159</v>
      </c>
    </row>
    <row r="13">
      <c r="A13" s="2">
        <f>IFERROR(__xludf.DUMMYFUNCTION("""COMPUTED_VALUE"""),45309.66666666667)</f>
        <v>45309.66667</v>
      </c>
      <c r="B13" s="1">
        <f>IFERROR(__xludf.DUMMYFUNCTION("""COMPUTED_VALUE"""),333.09)</f>
        <v>333.09</v>
      </c>
      <c r="D13" s="2">
        <f>IFERROR(__xludf.DUMMYFUNCTION("""COMPUTED_VALUE"""),45309.66666666667)</f>
        <v>45309.66667</v>
      </c>
      <c r="E13" s="1">
        <f>IFERROR(__xludf.DUMMYFUNCTION("""COMPUTED_VALUE"""),337.83)</f>
        <v>337.83</v>
      </c>
      <c r="G13" s="2">
        <f>IFERROR(__xludf.DUMMYFUNCTION("""COMPUTED_VALUE"""),45309.66666666667)</f>
        <v>45309.66667</v>
      </c>
      <c r="H13" s="1">
        <f>IFERROR(__xludf.DUMMYFUNCTION("""COMPUTED_VALUE"""),333.09)</f>
        <v>333.09</v>
      </c>
      <c r="J13" s="2">
        <f>IFERROR(__xludf.DUMMYFUNCTION("""COMPUTED_VALUE"""),45309.66666666667)</f>
        <v>45309.66667</v>
      </c>
      <c r="K13" s="1">
        <f>IFERROR(__xludf.DUMMYFUNCTION("""COMPUTED_VALUE"""),337.33)</f>
        <v>337.33</v>
      </c>
      <c r="M13" s="2">
        <f>IFERROR(__xludf.DUMMYFUNCTION("""COMPUTED_VALUE"""),45309.66666666667)</f>
        <v>45309.66667</v>
      </c>
      <c r="N13" s="1">
        <f>IFERROR(__xludf.DUMMYFUNCTION("""COMPUTED_VALUE"""),2.1147322E7)</f>
        <v>21147322</v>
      </c>
    </row>
    <row r="14">
      <c r="A14" s="2">
        <f>IFERROR(__xludf.DUMMYFUNCTION("""COMPUTED_VALUE"""),45310.66666666667)</f>
        <v>45310.66667</v>
      </c>
      <c r="B14" s="1">
        <f>IFERROR(__xludf.DUMMYFUNCTION("""COMPUTED_VALUE"""),337.55)</f>
        <v>337.55</v>
      </c>
      <c r="D14" s="2">
        <f>IFERROR(__xludf.DUMMYFUNCTION("""COMPUTED_VALUE"""),45310.66666666667)</f>
        <v>45310.66667</v>
      </c>
      <c r="E14" s="1">
        <f>IFERROR(__xludf.DUMMYFUNCTION("""COMPUTED_VALUE"""),340.68)</f>
        <v>340.68</v>
      </c>
      <c r="G14" s="2">
        <f>IFERROR(__xludf.DUMMYFUNCTION("""COMPUTED_VALUE"""),45310.66666666667)</f>
        <v>45310.66667</v>
      </c>
      <c r="H14" s="1">
        <f>IFERROR(__xludf.DUMMYFUNCTION("""COMPUTED_VALUE"""),335.86)</f>
        <v>335.86</v>
      </c>
      <c r="J14" s="2">
        <f>IFERROR(__xludf.DUMMYFUNCTION("""COMPUTED_VALUE"""),45310.66666666667)</f>
        <v>45310.66667</v>
      </c>
      <c r="K14" s="1">
        <f>IFERROR(__xludf.DUMMYFUNCTION("""COMPUTED_VALUE"""),339.75)</f>
        <v>339.75</v>
      </c>
      <c r="M14" s="2">
        <f>IFERROR(__xludf.DUMMYFUNCTION("""COMPUTED_VALUE"""),45310.66666666667)</f>
        <v>45310.66667</v>
      </c>
      <c r="N14" s="1">
        <f>IFERROR(__xludf.DUMMYFUNCTION("""COMPUTED_VALUE"""),2.4836289E7)</f>
        <v>24836289</v>
      </c>
    </row>
    <row r="15">
      <c r="A15" s="2">
        <f>IFERROR(__xludf.DUMMYFUNCTION("""COMPUTED_VALUE"""),45313.66666666667)</f>
        <v>45313.66667</v>
      </c>
      <c r="B15" s="1">
        <f>IFERROR(__xludf.DUMMYFUNCTION("""COMPUTED_VALUE"""),340.59)</f>
        <v>340.59</v>
      </c>
      <c r="D15" s="2">
        <f>IFERROR(__xludf.DUMMYFUNCTION("""COMPUTED_VALUE"""),45313.66666666667)</f>
        <v>45313.66667</v>
      </c>
      <c r="E15" s="1">
        <f>IFERROR(__xludf.DUMMYFUNCTION("""COMPUTED_VALUE"""),341.74)</f>
        <v>341.74</v>
      </c>
      <c r="G15" s="2">
        <f>IFERROR(__xludf.DUMMYFUNCTION("""COMPUTED_VALUE"""),45313.66666666667)</f>
        <v>45313.66667</v>
      </c>
      <c r="H15" s="1">
        <f>IFERROR(__xludf.DUMMYFUNCTION("""COMPUTED_VALUE"""),339.4)</f>
        <v>339.4</v>
      </c>
      <c r="J15" s="2">
        <f>IFERROR(__xludf.DUMMYFUNCTION("""COMPUTED_VALUE"""),45313.66666666667)</f>
        <v>45313.66667</v>
      </c>
      <c r="K15" s="1">
        <f>IFERROR(__xludf.DUMMYFUNCTION("""COMPUTED_VALUE"""),340.64)</f>
        <v>340.64</v>
      </c>
      <c r="M15" s="2">
        <f>IFERROR(__xludf.DUMMYFUNCTION("""COMPUTED_VALUE"""),45313.66666666667)</f>
        <v>45313.66667</v>
      </c>
      <c r="N15" s="1">
        <f>IFERROR(__xludf.DUMMYFUNCTION("""COMPUTED_VALUE"""),3.1183715E7)</f>
        <v>31183715</v>
      </c>
    </row>
    <row r="16">
      <c r="A16" s="2">
        <f>IFERROR(__xludf.DUMMYFUNCTION("""COMPUTED_VALUE"""),45314.66666666667)</f>
        <v>45314.66667</v>
      </c>
      <c r="B16" s="1">
        <f>IFERROR(__xludf.DUMMYFUNCTION("""COMPUTED_VALUE"""),351.25)</f>
        <v>351.25</v>
      </c>
      <c r="D16" s="2">
        <f>IFERROR(__xludf.DUMMYFUNCTION("""COMPUTED_VALUE"""),45314.66666666667)</f>
        <v>45314.66667</v>
      </c>
      <c r="E16" s="1">
        <f>IFERROR(__xludf.DUMMYFUNCTION("""COMPUTED_VALUE"""),355.44)</f>
        <v>355.44</v>
      </c>
      <c r="G16" s="2">
        <f>IFERROR(__xludf.DUMMYFUNCTION("""COMPUTED_VALUE"""),45314.66666666667)</f>
        <v>45314.66667</v>
      </c>
      <c r="H16" s="1">
        <f>IFERROR(__xludf.DUMMYFUNCTION("""COMPUTED_VALUE"""),347.4)</f>
        <v>347.4</v>
      </c>
      <c r="J16" s="2">
        <f>IFERROR(__xludf.DUMMYFUNCTION("""COMPUTED_VALUE"""),45314.66666666667)</f>
        <v>45314.66667</v>
      </c>
      <c r="K16" s="1">
        <f>IFERROR(__xludf.DUMMYFUNCTION("""COMPUTED_VALUE"""),355.38)</f>
        <v>355.38</v>
      </c>
      <c r="M16" s="2">
        <f>IFERROR(__xludf.DUMMYFUNCTION("""COMPUTED_VALUE"""),45314.66666666667)</f>
        <v>45314.66667</v>
      </c>
      <c r="N16" s="1">
        <f>IFERROR(__xludf.DUMMYFUNCTION("""COMPUTED_VALUE"""),5.5882598E7)</f>
        <v>55882598</v>
      </c>
    </row>
    <row r="17">
      <c r="A17" s="2">
        <f>IFERROR(__xludf.DUMMYFUNCTION("""COMPUTED_VALUE"""),45315.66666666667)</f>
        <v>45315.66667</v>
      </c>
      <c r="B17" s="1">
        <f>IFERROR(__xludf.DUMMYFUNCTION("""COMPUTED_VALUE"""),355.31)</f>
        <v>355.31</v>
      </c>
      <c r="D17" s="2">
        <f>IFERROR(__xludf.DUMMYFUNCTION("""COMPUTED_VALUE"""),45315.66666666667)</f>
        <v>45315.66667</v>
      </c>
      <c r="E17" s="1">
        <f>IFERROR(__xludf.DUMMYFUNCTION("""COMPUTED_VALUE"""),355.87)</f>
        <v>355.87</v>
      </c>
      <c r="G17" s="2">
        <f>IFERROR(__xludf.DUMMYFUNCTION("""COMPUTED_VALUE"""),45315.66666666667)</f>
        <v>45315.66667</v>
      </c>
      <c r="H17" s="1">
        <f>IFERROR(__xludf.DUMMYFUNCTION("""COMPUTED_VALUE"""),348.38)</f>
        <v>348.38</v>
      </c>
      <c r="J17" s="2">
        <f>IFERROR(__xludf.DUMMYFUNCTION("""COMPUTED_VALUE"""),45315.66666666667)</f>
        <v>45315.66667</v>
      </c>
      <c r="K17" s="1">
        <f>IFERROR(__xludf.DUMMYFUNCTION("""COMPUTED_VALUE"""),348.73)</f>
        <v>348.73</v>
      </c>
      <c r="M17" s="2">
        <f>IFERROR(__xludf.DUMMYFUNCTION("""COMPUTED_VALUE"""),45315.66666666667)</f>
        <v>45315.66667</v>
      </c>
      <c r="N17" s="1">
        <f>IFERROR(__xludf.DUMMYFUNCTION("""COMPUTED_VALUE"""),3.3626027E7)</f>
        <v>33626027</v>
      </c>
    </row>
    <row r="18">
      <c r="A18" s="2">
        <f>IFERROR(__xludf.DUMMYFUNCTION("""COMPUTED_VALUE"""),45316.66666666667)</f>
        <v>45316.66667</v>
      </c>
      <c r="B18" s="1">
        <f>IFERROR(__xludf.DUMMYFUNCTION("""COMPUTED_VALUE"""),350.23)</f>
        <v>350.23</v>
      </c>
      <c r="D18" s="2">
        <f>IFERROR(__xludf.DUMMYFUNCTION("""COMPUTED_VALUE"""),45316.66666666667)</f>
        <v>45316.66667</v>
      </c>
      <c r="E18" s="1">
        <f>IFERROR(__xludf.DUMMYFUNCTION("""COMPUTED_VALUE"""),354.9)</f>
        <v>354.9</v>
      </c>
      <c r="G18" s="2">
        <f>IFERROR(__xludf.DUMMYFUNCTION("""COMPUTED_VALUE"""),45316.66666666667)</f>
        <v>45316.66667</v>
      </c>
      <c r="H18" s="1">
        <f>IFERROR(__xludf.DUMMYFUNCTION("""COMPUTED_VALUE"""),349.4)</f>
        <v>349.4</v>
      </c>
      <c r="J18" s="2">
        <f>IFERROR(__xludf.DUMMYFUNCTION("""COMPUTED_VALUE"""),45316.66666666667)</f>
        <v>45316.66667</v>
      </c>
      <c r="K18" s="1">
        <f>IFERROR(__xludf.DUMMYFUNCTION("""COMPUTED_VALUE"""),354.9)</f>
        <v>354.9</v>
      </c>
      <c r="M18" s="2">
        <f>IFERROR(__xludf.DUMMYFUNCTION("""COMPUTED_VALUE"""),45316.66666666667)</f>
        <v>45316.66667</v>
      </c>
      <c r="N18" s="1">
        <f>IFERROR(__xludf.DUMMYFUNCTION("""COMPUTED_VALUE"""),3.2193736E7)</f>
        <v>32193736</v>
      </c>
    </row>
    <row r="19">
      <c r="A19" s="2">
        <f>IFERROR(__xludf.DUMMYFUNCTION("""COMPUTED_VALUE"""),45317.66666666667)</f>
        <v>45317.66667</v>
      </c>
      <c r="B19" s="1">
        <f>IFERROR(__xludf.DUMMYFUNCTION("""COMPUTED_VALUE"""),353.03)</f>
        <v>353.03</v>
      </c>
      <c r="D19" s="2">
        <f>IFERROR(__xludf.DUMMYFUNCTION("""COMPUTED_VALUE"""),45317.66666666667)</f>
        <v>45317.66667</v>
      </c>
      <c r="E19" s="1">
        <f>IFERROR(__xludf.DUMMYFUNCTION("""COMPUTED_VALUE"""),357.74)</f>
        <v>357.74</v>
      </c>
      <c r="G19" s="2">
        <f>IFERROR(__xludf.DUMMYFUNCTION("""COMPUTED_VALUE"""),45317.66666666667)</f>
        <v>45317.66667</v>
      </c>
      <c r="H19" s="1">
        <f>IFERROR(__xludf.DUMMYFUNCTION("""COMPUTED_VALUE"""),352.62)</f>
        <v>352.62</v>
      </c>
      <c r="J19" s="2">
        <f>IFERROR(__xludf.DUMMYFUNCTION("""COMPUTED_VALUE"""),45317.66666666667)</f>
        <v>45317.66667</v>
      </c>
      <c r="K19" s="1">
        <f>IFERROR(__xludf.DUMMYFUNCTION("""COMPUTED_VALUE"""),355.25)</f>
        <v>355.25</v>
      </c>
      <c r="M19" s="2">
        <f>IFERROR(__xludf.DUMMYFUNCTION("""COMPUTED_VALUE"""),45317.66666666667)</f>
        <v>45317.66667</v>
      </c>
      <c r="N19" s="1">
        <f>IFERROR(__xludf.DUMMYFUNCTION("""COMPUTED_VALUE"""),2.9243239E7)</f>
        <v>29243239</v>
      </c>
    </row>
    <row r="20">
      <c r="A20" s="2">
        <f>IFERROR(__xludf.DUMMYFUNCTION("""COMPUTED_VALUE"""),45320.66666666667)</f>
        <v>45320.66667</v>
      </c>
      <c r="B20" s="1">
        <f>IFERROR(__xludf.DUMMYFUNCTION("""COMPUTED_VALUE"""),353.94)</f>
        <v>353.94</v>
      </c>
      <c r="D20" s="2">
        <f>IFERROR(__xludf.DUMMYFUNCTION("""COMPUTED_VALUE"""),45320.66666666667)</f>
        <v>45320.66667</v>
      </c>
      <c r="E20" s="1">
        <f>IFERROR(__xludf.DUMMYFUNCTION("""COMPUTED_VALUE"""),354.46)</f>
        <v>354.46</v>
      </c>
      <c r="G20" s="2">
        <f>IFERROR(__xludf.DUMMYFUNCTION("""COMPUTED_VALUE"""),45320.66666666667)</f>
        <v>45320.66667</v>
      </c>
      <c r="H20" s="1">
        <f>IFERROR(__xludf.DUMMYFUNCTION("""COMPUTED_VALUE"""),349.88)</f>
        <v>349.88</v>
      </c>
      <c r="J20" s="2">
        <f>IFERROR(__xludf.DUMMYFUNCTION("""COMPUTED_VALUE"""),45320.66666666667)</f>
        <v>45320.66667</v>
      </c>
      <c r="K20" s="1">
        <f>IFERROR(__xludf.DUMMYFUNCTION("""COMPUTED_VALUE"""),353.89)</f>
        <v>353.89</v>
      </c>
      <c r="M20" s="2">
        <f>IFERROR(__xludf.DUMMYFUNCTION("""COMPUTED_VALUE"""),45320.66666666667)</f>
        <v>45320.66667</v>
      </c>
      <c r="N20" s="1">
        <f>IFERROR(__xludf.DUMMYFUNCTION("""COMPUTED_VALUE"""),3.0334496E7)</f>
        <v>30334496</v>
      </c>
    </row>
    <row r="21">
      <c r="A21" s="2">
        <f>IFERROR(__xludf.DUMMYFUNCTION("""COMPUTED_VALUE"""),45321.66666666667)</f>
        <v>45321.66667</v>
      </c>
      <c r="B21" s="1">
        <f>IFERROR(__xludf.DUMMYFUNCTION("""COMPUTED_VALUE"""),353.24)</f>
        <v>353.24</v>
      </c>
      <c r="D21" s="2">
        <f>IFERROR(__xludf.DUMMYFUNCTION("""COMPUTED_VALUE"""),45321.66666666667)</f>
        <v>45321.66667</v>
      </c>
      <c r="E21" s="1">
        <f>IFERROR(__xludf.DUMMYFUNCTION("""COMPUTED_VALUE"""),356.42)</f>
        <v>356.42</v>
      </c>
      <c r="G21" s="2">
        <f>IFERROR(__xludf.DUMMYFUNCTION("""COMPUTED_VALUE"""),45321.66666666667)</f>
        <v>45321.66667</v>
      </c>
      <c r="H21" s="1">
        <f>IFERROR(__xludf.DUMMYFUNCTION("""COMPUTED_VALUE"""),352.4)</f>
        <v>352.4</v>
      </c>
      <c r="J21" s="2">
        <f>IFERROR(__xludf.DUMMYFUNCTION("""COMPUTED_VALUE"""),45321.66666666667)</f>
        <v>45321.66667</v>
      </c>
      <c r="K21" s="1">
        <f>IFERROR(__xludf.DUMMYFUNCTION("""COMPUTED_VALUE"""),355.34)</f>
        <v>355.34</v>
      </c>
      <c r="M21" s="2">
        <f>IFERROR(__xludf.DUMMYFUNCTION("""COMPUTED_VALUE"""),45321.66666666667)</f>
        <v>45321.66667</v>
      </c>
      <c r="N21" s="1">
        <f>IFERROR(__xludf.DUMMYFUNCTION("""COMPUTED_VALUE"""),2.6534569E7)</f>
        <v>26534569</v>
      </c>
    </row>
    <row r="22">
      <c r="A22" s="2">
        <f>IFERROR(__xludf.DUMMYFUNCTION("""COMPUTED_VALUE"""),45322.66666666667)</f>
        <v>45322.66667</v>
      </c>
      <c r="B22" s="1">
        <f>IFERROR(__xludf.DUMMYFUNCTION("""COMPUTED_VALUE"""),354.46)</f>
        <v>354.46</v>
      </c>
      <c r="D22" s="2">
        <f>IFERROR(__xludf.DUMMYFUNCTION("""COMPUTED_VALUE"""),45322.66666666667)</f>
        <v>45322.66667</v>
      </c>
      <c r="E22" s="1">
        <f>IFERROR(__xludf.DUMMYFUNCTION("""COMPUTED_VALUE"""),359.25)</f>
        <v>359.25</v>
      </c>
      <c r="G22" s="2">
        <f>IFERROR(__xludf.DUMMYFUNCTION("""COMPUTED_VALUE"""),45322.66666666667)</f>
        <v>45322.66667</v>
      </c>
      <c r="H22" s="1">
        <f>IFERROR(__xludf.DUMMYFUNCTION("""COMPUTED_VALUE"""),352.38)</f>
        <v>352.38</v>
      </c>
      <c r="J22" s="2">
        <f>IFERROR(__xludf.DUMMYFUNCTION("""COMPUTED_VALUE"""),45322.66666666667)</f>
        <v>45322.66667</v>
      </c>
      <c r="K22" s="1">
        <f>IFERROR(__xludf.DUMMYFUNCTION("""COMPUTED_VALUE"""),354.32)</f>
        <v>354.32</v>
      </c>
      <c r="M22" s="2">
        <f>IFERROR(__xludf.DUMMYFUNCTION("""COMPUTED_VALUE"""),45322.66666666667)</f>
        <v>45322.66667</v>
      </c>
      <c r="N22" s="1">
        <f>IFERROR(__xludf.DUMMYFUNCTION("""COMPUTED_VALUE"""),2.8794494E7)</f>
        <v>28794494</v>
      </c>
    </row>
    <row r="23">
      <c r="A23" s="2">
        <f>IFERROR(__xludf.DUMMYFUNCTION("""COMPUTED_VALUE"""),45323.66666666667)</f>
        <v>45323.66667</v>
      </c>
      <c r="B23" s="1">
        <f>IFERROR(__xludf.DUMMYFUNCTION("""COMPUTED_VALUE"""),356.14)</f>
        <v>356.14</v>
      </c>
      <c r="D23" s="2">
        <f>IFERROR(__xludf.DUMMYFUNCTION("""COMPUTED_VALUE"""),45323.66666666667)</f>
        <v>45323.66667</v>
      </c>
      <c r="E23" s="1">
        <f>IFERROR(__xludf.DUMMYFUNCTION("""COMPUTED_VALUE"""),356.86)</f>
        <v>356.86</v>
      </c>
      <c r="G23" s="2">
        <f>IFERROR(__xludf.DUMMYFUNCTION("""COMPUTED_VALUE"""),45323.66666666667)</f>
        <v>45323.66667</v>
      </c>
      <c r="H23" s="1">
        <f>IFERROR(__xludf.DUMMYFUNCTION("""COMPUTED_VALUE"""),351.62)</f>
        <v>351.62</v>
      </c>
      <c r="J23" s="2">
        <f>IFERROR(__xludf.DUMMYFUNCTION("""COMPUTED_VALUE"""),45323.66666666667)</f>
        <v>45323.66667</v>
      </c>
      <c r="K23" s="1">
        <f>IFERROR(__xludf.DUMMYFUNCTION("""COMPUTED_VALUE"""),356.01)</f>
        <v>356.01</v>
      </c>
      <c r="M23" s="2">
        <f>IFERROR(__xludf.DUMMYFUNCTION("""COMPUTED_VALUE"""),45323.66666666667)</f>
        <v>45323.66667</v>
      </c>
      <c r="N23" s="1">
        <f>IFERROR(__xludf.DUMMYFUNCTION("""COMPUTED_VALUE"""),2.4687042E7)</f>
        <v>24687042</v>
      </c>
    </row>
    <row r="24">
      <c r="A24" s="2">
        <f>IFERROR(__xludf.DUMMYFUNCTION("""COMPUTED_VALUE"""),45324.66666666667)</f>
        <v>45324.66667</v>
      </c>
      <c r="B24" s="1">
        <f>IFERROR(__xludf.DUMMYFUNCTION("""COMPUTED_VALUE"""),354.11)</f>
        <v>354.11</v>
      </c>
      <c r="D24" s="2">
        <f>IFERROR(__xludf.DUMMYFUNCTION("""COMPUTED_VALUE"""),45324.66666666667)</f>
        <v>45324.66667</v>
      </c>
      <c r="E24" s="1">
        <f>IFERROR(__xludf.DUMMYFUNCTION("""COMPUTED_VALUE"""),355.87)</f>
        <v>355.87</v>
      </c>
      <c r="G24" s="2">
        <f>IFERROR(__xludf.DUMMYFUNCTION("""COMPUTED_VALUE"""),45324.66666666667)</f>
        <v>45324.66667</v>
      </c>
      <c r="H24" s="1">
        <f>IFERROR(__xludf.DUMMYFUNCTION("""COMPUTED_VALUE"""),351.64)</f>
        <v>351.64</v>
      </c>
      <c r="J24" s="2">
        <f>IFERROR(__xludf.DUMMYFUNCTION("""COMPUTED_VALUE"""),45324.66666666667)</f>
        <v>45324.66667</v>
      </c>
      <c r="K24" s="1">
        <f>IFERROR(__xludf.DUMMYFUNCTION("""COMPUTED_VALUE"""),353.44)</f>
        <v>353.44</v>
      </c>
      <c r="M24" s="2">
        <f>IFERROR(__xludf.DUMMYFUNCTION("""COMPUTED_VALUE"""),45324.66666666667)</f>
        <v>45324.66667</v>
      </c>
      <c r="N24" s="1">
        <f>IFERROR(__xludf.DUMMYFUNCTION("""COMPUTED_VALUE"""),2.5705769E7)</f>
        <v>25705769</v>
      </c>
    </row>
    <row r="25">
      <c r="A25" s="2">
        <f>IFERROR(__xludf.DUMMYFUNCTION("""COMPUTED_VALUE"""),45327.66666666667)</f>
        <v>45327.66667</v>
      </c>
      <c r="B25" s="1">
        <f>IFERROR(__xludf.DUMMYFUNCTION("""COMPUTED_VALUE"""),351.44)</f>
        <v>351.44</v>
      </c>
      <c r="D25" s="2">
        <f>IFERROR(__xludf.DUMMYFUNCTION("""COMPUTED_VALUE"""),45327.66666666667)</f>
        <v>45327.66667</v>
      </c>
      <c r="E25" s="1">
        <f>IFERROR(__xludf.DUMMYFUNCTION("""COMPUTED_VALUE"""),352.01)</f>
        <v>352.01</v>
      </c>
      <c r="G25" s="2">
        <f>IFERROR(__xludf.DUMMYFUNCTION("""COMPUTED_VALUE"""),45327.66666666667)</f>
        <v>45327.66667</v>
      </c>
      <c r="H25" s="1">
        <f>IFERROR(__xludf.DUMMYFUNCTION("""COMPUTED_VALUE"""),348.3)</f>
        <v>348.3</v>
      </c>
      <c r="J25" s="2">
        <f>IFERROR(__xludf.DUMMYFUNCTION("""COMPUTED_VALUE"""),45327.66666666667)</f>
        <v>45327.66667</v>
      </c>
      <c r="K25" s="1">
        <f>IFERROR(__xludf.DUMMYFUNCTION("""COMPUTED_VALUE"""),349.31)</f>
        <v>349.31</v>
      </c>
      <c r="M25" s="2">
        <f>IFERROR(__xludf.DUMMYFUNCTION("""COMPUTED_VALUE"""),45327.66666666667)</f>
        <v>45327.66667</v>
      </c>
      <c r="N25" s="1">
        <f>IFERROR(__xludf.DUMMYFUNCTION("""COMPUTED_VALUE"""),2.4775034E7)</f>
        <v>24775034</v>
      </c>
    </row>
    <row r="26">
      <c r="A26" s="2">
        <f>IFERROR(__xludf.DUMMYFUNCTION("""COMPUTED_VALUE"""),45328.66666666667)</f>
        <v>45328.66667</v>
      </c>
      <c r="B26" s="1">
        <f>IFERROR(__xludf.DUMMYFUNCTION("""COMPUTED_VALUE"""),349.34)</f>
        <v>349.34</v>
      </c>
      <c r="D26" s="2">
        <f>IFERROR(__xludf.DUMMYFUNCTION("""COMPUTED_VALUE"""),45328.66666666667)</f>
        <v>45328.66667</v>
      </c>
      <c r="E26" s="1">
        <f>IFERROR(__xludf.DUMMYFUNCTION("""COMPUTED_VALUE"""),350.22)</f>
        <v>350.22</v>
      </c>
      <c r="G26" s="2">
        <f>IFERROR(__xludf.DUMMYFUNCTION("""COMPUTED_VALUE"""),45328.66666666667)</f>
        <v>45328.66667</v>
      </c>
      <c r="H26" s="1">
        <f>IFERROR(__xludf.DUMMYFUNCTION("""COMPUTED_VALUE"""),345.88)</f>
        <v>345.88</v>
      </c>
      <c r="J26" s="2">
        <f>IFERROR(__xludf.DUMMYFUNCTION("""COMPUTED_VALUE"""),45328.66666666667)</f>
        <v>45328.66667</v>
      </c>
      <c r="K26" s="1">
        <f>IFERROR(__xludf.DUMMYFUNCTION("""COMPUTED_VALUE"""),347.0)</f>
        <v>347</v>
      </c>
      <c r="M26" s="2">
        <f>IFERROR(__xludf.DUMMYFUNCTION("""COMPUTED_VALUE"""),45328.66666666667)</f>
        <v>45328.66667</v>
      </c>
      <c r="N26" s="1">
        <f>IFERROR(__xludf.DUMMYFUNCTION("""COMPUTED_VALUE"""),2.1659507E7)</f>
        <v>21659507</v>
      </c>
    </row>
    <row r="27">
      <c r="A27" s="2">
        <f>IFERROR(__xludf.DUMMYFUNCTION("""COMPUTED_VALUE"""),45329.66666666667)</f>
        <v>45329.66667</v>
      </c>
      <c r="B27" s="1">
        <f>IFERROR(__xludf.DUMMYFUNCTION("""COMPUTED_VALUE"""),347.47)</f>
        <v>347.47</v>
      </c>
      <c r="D27" s="2">
        <f>IFERROR(__xludf.DUMMYFUNCTION("""COMPUTED_VALUE"""),45329.66666666667)</f>
        <v>45329.66667</v>
      </c>
      <c r="E27" s="1">
        <f>IFERROR(__xludf.DUMMYFUNCTION("""COMPUTED_VALUE"""),347.81)</f>
        <v>347.81</v>
      </c>
      <c r="G27" s="2">
        <f>IFERROR(__xludf.DUMMYFUNCTION("""COMPUTED_VALUE"""),45329.66666666667)</f>
        <v>45329.66667</v>
      </c>
      <c r="H27" s="1">
        <f>IFERROR(__xludf.DUMMYFUNCTION("""COMPUTED_VALUE"""),343.21)</f>
        <v>343.21</v>
      </c>
      <c r="J27" s="2">
        <f>IFERROR(__xludf.DUMMYFUNCTION("""COMPUTED_VALUE"""),45329.66666666667)</f>
        <v>45329.66667</v>
      </c>
      <c r="K27" s="1">
        <f>IFERROR(__xludf.DUMMYFUNCTION("""COMPUTED_VALUE"""),343.65)</f>
        <v>343.65</v>
      </c>
      <c r="M27" s="2">
        <f>IFERROR(__xludf.DUMMYFUNCTION("""COMPUTED_VALUE"""),45329.66666666667)</f>
        <v>45329.66667</v>
      </c>
      <c r="N27" s="1">
        <f>IFERROR(__xludf.DUMMYFUNCTION("""COMPUTED_VALUE"""),2.5497287E7)</f>
        <v>25497287</v>
      </c>
    </row>
    <row r="28">
      <c r="A28" s="2">
        <f>IFERROR(__xludf.DUMMYFUNCTION("""COMPUTED_VALUE"""),45330.66666666667)</f>
        <v>45330.66667</v>
      </c>
      <c r="B28" s="1">
        <f>IFERROR(__xludf.DUMMYFUNCTION("""COMPUTED_VALUE"""),342.62)</f>
        <v>342.62</v>
      </c>
      <c r="D28" s="2">
        <f>IFERROR(__xludf.DUMMYFUNCTION("""COMPUTED_VALUE"""),45330.66666666667)</f>
        <v>45330.66667</v>
      </c>
      <c r="E28" s="1">
        <f>IFERROR(__xludf.DUMMYFUNCTION("""COMPUTED_VALUE"""),343.03)</f>
        <v>343.03</v>
      </c>
      <c r="G28" s="2">
        <f>IFERROR(__xludf.DUMMYFUNCTION("""COMPUTED_VALUE"""),45330.66666666667)</f>
        <v>45330.66667</v>
      </c>
      <c r="H28" s="1">
        <f>IFERROR(__xludf.DUMMYFUNCTION("""COMPUTED_VALUE"""),336.66)</f>
        <v>336.66</v>
      </c>
      <c r="J28" s="2">
        <f>IFERROR(__xludf.DUMMYFUNCTION("""COMPUTED_VALUE"""),45330.66666666667)</f>
        <v>45330.66667</v>
      </c>
      <c r="K28" s="1">
        <f>IFERROR(__xludf.DUMMYFUNCTION("""COMPUTED_VALUE"""),340.14)</f>
        <v>340.14</v>
      </c>
      <c r="M28" s="2">
        <f>IFERROR(__xludf.DUMMYFUNCTION("""COMPUTED_VALUE"""),45330.66666666667)</f>
        <v>45330.66667</v>
      </c>
      <c r="N28" s="1">
        <f>IFERROR(__xludf.DUMMYFUNCTION("""COMPUTED_VALUE"""),2.3562033E7)</f>
        <v>23562033</v>
      </c>
    </row>
    <row r="29">
      <c r="A29" s="2">
        <f>IFERROR(__xludf.DUMMYFUNCTION("""COMPUTED_VALUE"""),45331.66666666667)</f>
        <v>45331.66667</v>
      </c>
      <c r="B29" s="1">
        <f>IFERROR(__xludf.DUMMYFUNCTION("""COMPUTED_VALUE"""),339.98)</f>
        <v>339.98</v>
      </c>
      <c r="D29" s="2">
        <f>IFERROR(__xludf.DUMMYFUNCTION("""COMPUTED_VALUE"""),45331.66666666667)</f>
        <v>45331.66667</v>
      </c>
      <c r="E29" s="1">
        <f>IFERROR(__xludf.DUMMYFUNCTION("""COMPUTED_VALUE"""),341.12)</f>
        <v>341.12</v>
      </c>
      <c r="G29" s="2">
        <f>IFERROR(__xludf.DUMMYFUNCTION("""COMPUTED_VALUE"""),45331.66666666667)</f>
        <v>45331.66667</v>
      </c>
      <c r="H29" s="1">
        <f>IFERROR(__xludf.DUMMYFUNCTION("""COMPUTED_VALUE"""),336.44)</f>
        <v>336.44</v>
      </c>
      <c r="J29" s="2">
        <f>IFERROR(__xludf.DUMMYFUNCTION("""COMPUTED_VALUE"""),45331.66666666667)</f>
        <v>45331.66667</v>
      </c>
      <c r="K29" s="1">
        <f>IFERROR(__xludf.DUMMYFUNCTION("""COMPUTED_VALUE"""),339.93)</f>
        <v>339.93</v>
      </c>
      <c r="M29" s="2">
        <f>IFERROR(__xludf.DUMMYFUNCTION("""COMPUTED_VALUE"""),45331.66666666667)</f>
        <v>45331.66667</v>
      </c>
      <c r="N29" s="1">
        <f>IFERROR(__xludf.DUMMYFUNCTION("""COMPUTED_VALUE"""),2.2949709E7)</f>
        <v>22949709</v>
      </c>
    </row>
    <row r="30">
      <c r="A30" s="2">
        <f>IFERROR(__xludf.DUMMYFUNCTION("""COMPUTED_VALUE"""),45334.66666666667)</f>
        <v>45334.66667</v>
      </c>
      <c r="B30" s="1">
        <f>IFERROR(__xludf.DUMMYFUNCTION("""COMPUTED_VALUE"""),339.97)</f>
        <v>339.97</v>
      </c>
      <c r="D30" s="2">
        <f>IFERROR(__xludf.DUMMYFUNCTION("""COMPUTED_VALUE"""),45334.66666666667)</f>
        <v>45334.66667</v>
      </c>
      <c r="E30" s="1">
        <f>IFERROR(__xludf.DUMMYFUNCTION("""COMPUTED_VALUE"""),342.23)</f>
        <v>342.23</v>
      </c>
      <c r="G30" s="2">
        <f>IFERROR(__xludf.DUMMYFUNCTION("""COMPUTED_VALUE"""),45334.66666666667)</f>
        <v>45334.66667</v>
      </c>
      <c r="H30" s="1">
        <f>IFERROR(__xludf.DUMMYFUNCTION("""COMPUTED_VALUE"""),338.76)</f>
        <v>338.76</v>
      </c>
      <c r="J30" s="2">
        <f>IFERROR(__xludf.DUMMYFUNCTION("""COMPUTED_VALUE"""),45334.66666666667)</f>
        <v>45334.66667</v>
      </c>
      <c r="K30" s="1">
        <f>IFERROR(__xludf.DUMMYFUNCTION("""COMPUTED_VALUE"""),341.8)</f>
        <v>341.8</v>
      </c>
      <c r="M30" s="2">
        <f>IFERROR(__xludf.DUMMYFUNCTION("""COMPUTED_VALUE"""),45334.66666666667)</f>
        <v>45334.66667</v>
      </c>
      <c r="N30" s="1">
        <f>IFERROR(__xludf.DUMMYFUNCTION("""COMPUTED_VALUE"""),1.8319659E7)</f>
        <v>18319659</v>
      </c>
    </row>
    <row r="31">
      <c r="A31" s="2">
        <f>IFERROR(__xludf.DUMMYFUNCTION("""COMPUTED_VALUE"""),45335.66666666667)</f>
        <v>45335.66667</v>
      </c>
      <c r="B31" s="1">
        <f>IFERROR(__xludf.DUMMYFUNCTION("""COMPUTED_VALUE"""),342.23)</f>
        <v>342.23</v>
      </c>
      <c r="D31" s="2">
        <f>IFERROR(__xludf.DUMMYFUNCTION("""COMPUTED_VALUE"""),45335.66666666667)</f>
        <v>45335.66667</v>
      </c>
      <c r="E31" s="1">
        <f>IFERROR(__xludf.DUMMYFUNCTION("""COMPUTED_VALUE"""),344.32)</f>
        <v>344.32</v>
      </c>
      <c r="G31" s="2">
        <f>IFERROR(__xludf.DUMMYFUNCTION("""COMPUTED_VALUE"""),45335.66666666667)</f>
        <v>45335.66667</v>
      </c>
      <c r="H31" s="1">
        <f>IFERROR(__xludf.DUMMYFUNCTION("""COMPUTED_VALUE"""),338.38)</f>
        <v>338.38</v>
      </c>
      <c r="J31" s="2">
        <f>IFERROR(__xludf.DUMMYFUNCTION("""COMPUTED_VALUE"""),45335.66666666667)</f>
        <v>45335.66667</v>
      </c>
      <c r="K31" s="1">
        <f>IFERROR(__xludf.DUMMYFUNCTION("""COMPUTED_VALUE"""),341.78)</f>
        <v>341.78</v>
      </c>
      <c r="M31" s="2">
        <f>IFERROR(__xludf.DUMMYFUNCTION("""COMPUTED_VALUE"""),45335.66666666667)</f>
        <v>45335.66667</v>
      </c>
      <c r="N31" s="1">
        <f>IFERROR(__xludf.DUMMYFUNCTION("""COMPUTED_VALUE"""),1.9264049E7)</f>
        <v>19264049</v>
      </c>
    </row>
    <row r="32">
      <c r="A32" s="2">
        <f>IFERROR(__xludf.DUMMYFUNCTION("""COMPUTED_VALUE"""),45336.66666666667)</f>
        <v>45336.66667</v>
      </c>
      <c r="B32" s="1">
        <f>IFERROR(__xludf.DUMMYFUNCTION("""COMPUTED_VALUE"""),341.95)</f>
        <v>341.95</v>
      </c>
      <c r="D32" s="2">
        <f>IFERROR(__xludf.DUMMYFUNCTION("""COMPUTED_VALUE"""),45336.66666666667)</f>
        <v>45336.66667</v>
      </c>
      <c r="E32" s="1">
        <f>IFERROR(__xludf.DUMMYFUNCTION("""COMPUTED_VALUE"""),344.29)</f>
        <v>344.29</v>
      </c>
      <c r="G32" s="2">
        <f>IFERROR(__xludf.DUMMYFUNCTION("""COMPUTED_VALUE"""),45336.66666666667)</f>
        <v>45336.66667</v>
      </c>
      <c r="H32" s="1">
        <f>IFERROR(__xludf.DUMMYFUNCTION("""COMPUTED_VALUE"""),340.49)</f>
        <v>340.49</v>
      </c>
      <c r="J32" s="2">
        <f>IFERROR(__xludf.DUMMYFUNCTION("""COMPUTED_VALUE"""),45336.66666666667)</f>
        <v>45336.66667</v>
      </c>
      <c r="K32" s="1">
        <f>IFERROR(__xludf.DUMMYFUNCTION("""COMPUTED_VALUE"""),341.85)</f>
        <v>341.85</v>
      </c>
      <c r="M32" s="2">
        <f>IFERROR(__xludf.DUMMYFUNCTION("""COMPUTED_VALUE"""),45336.66666666667)</f>
        <v>45336.66667</v>
      </c>
      <c r="N32" s="1">
        <f>IFERROR(__xludf.DUMMYFUNCTION("""COMPUTED_VALUE"""),1.6213068E7)</f>
        <v>16213068</v>
      </c>
    </row>
    <row r="33">
      <c r="A33" s="2">
        <f>IFERROR(__xludf.DUMMYFUNCTION("""COMPUTED_VALUE"""),45337.66666666667)</f>
        <v>45337.66667</v>
      </c>
      <c r="B33" s="1">
        <f>IFERROR(__xludf.DUMMYFUNCTION("""COMPUTED_VALUE"""),342.45)</f>
        <v>342.45</v>
      </c>
      <c r="D33" s="2">
        <f>IFERROR(__xludf.DUMMYFUNCTION("""COMPUTED_VALUE"""),45337.66666666667)</f>
        <v>45337.66667</v>
      </c>
      <c r="E33" s="1">
        <f>IFERROR(__xludf.DUMMYFUNCTION("""COMPUTED_VALUE"""),344.66)</f>
        <v>344.66</v>
      </c>
      <c r="G33" s="2">
        <f>IFERROR(__xludf.DUMMYFUNCTION("""COMPUTED_VALUE"""),45337.66666666667)</f>
        <v>45337.66667</v>
      </c>
      <c r="H33" s="1">
        <f>IFERROR(__xludf.DUMMYFUNCTION("""COMPUTED_VALUE"""),342.14)</f>
        <v>342.14</v>
      </c>
      <c r="J33" s="2">
        <f>IFERROR(__xludf.DUMMYFUNCTION("""COMPUTED_VALUE"""),45337.66666666667)</f>
        <v>45337.66667</v>
      </c>
      <c r="K33" s="1">
        <f>IFERROR(__xludf.DUMMYFUNCTION("""COMPUTED_VALUE"""),344.48)</f>
        <v>344.48</v>
      </c>
      <c r="M33" s="2">
        <f>IFERROR(__xludf.DUMMYFUNCTION("""COMPUTED_VALUE"""),45337.66666666667)</f>
        <v>45337.66667</v>
      </c>
      <c r="N33" s="1">
        <f>IFERROR(__xludf.DUMMYFUNCTION("""COMPUTED_VALUE"""),1.5439441E7)</f>
        <v>15439441</v>
      </c>
    </row>
    <row r="34">
      <c r="A34" s="2">
        <f>IFERROR(__xludf.DUMMYFUNCTION("""COMPUTED_VALUE"""),45338.66666666667)</f>
        <v>45338.66667</v>
      </c>
      <c r="B34" s="1">
        <f>IFERROR(__xludf.DUMMYFUNCTION("""COMPUTED_VALUE"""),342.73)</f>
        <v>342.73</v>
      </c>
      <c r="D34" s="2">
        <f>IFERROR(__xludf.DUMMYFUNCTION("""COMPUTED_VALUE"""),45338.66666666667)</f>
        <v>45338.66667</v>
      </c>
      <c r="E34" s="1">
        <f>IFERROR(__xludf.DUMMYFUNCTION("""COMPUTED_VALUE"""),344.57)</f>
        <v>344.57</v>
      </c>
      <c r="G34" s="2">
        <f>IFERROR(__xludf.DUMMYFUNCTION("""COMPUTED_VALUE"""),45338.66666666667)</f>
        <v>45338.66667</v>
      </c>
      <c r="H34" s="1">
        <f>IFERROR(__xludf.DUMMYFUNCTION("""COMPUTED_VALUE"""),338.6)</f>
        <v>338.6</v>
      </c>
      <c r="J34" s="2">
        <f>IFERROR(__xludf.DUMMYFUNCTION("""COMPUTED_VALUE"""),45338.66666666667)</f>
        <v>45338.66667</v>
      </c>
      <c r="K34" s="1">
        <f>IFERROR(__xludf.DUMMYFUNCTION("""COMPUTED_VALUE"""),343.1)</f>
        <v>343.1</v>
      </c>
      <c r="M34" s="2">
        <f>IFERROR(__xludf.DUMMYFUNCTION("""COMPUTED_VALUE"""),45338.66666666667)</f>
        <v>45338.66667</v>
      </c>
      <c r="N34" s="1">
        <f>IFERROR(__xludf.DUMMYFUNCTION("""COMPUTED_VALUE"""),1.7238847E7)</f>
        <v>17238847</v>
      </c>
    </row>
    <row r="35">
      <c r="A35" s="2">
        <f>IFERROR(__xludf.DUMMYFUNCTION("""COMPUTED_VALUE"""),45342.66666666667)</f>
        <v>45342.66667</v>
      </c>
      <c r="B35" s="1">
        <f>IFERROR(__xludf.DUMMYFUNCTION("""COMPUTED_VALUE"""),343.61)</f>
        <v>343.61</v>
      </c>
      <c r="D35" s="2">
        <f>IFERROR(__xludf.DUMMYFUNCTION("""COMPUTED_VALUE"""),45342.66666666667)</f>
        <v>45342.66667</v>
      </c>
      <c r="E35" s="1">
        <f>IFERROR(__xludf.DUMMYFUNCTION("""COMPUTED_VALUE"""),347.41)</f>
        <v>347.41</v>
      </c>
      <c r="G35" s="2">
        <f>IFERROR(__xludf.DUMMYFUNCTION("""COMPUTED_VALUE"""),45342.66666666667)</f>
        <v>45342.66667</v>
      </c>
      <c r="H35" s="1">
        <f>IFERROR(__xludf.DUMMYFUNCTION("""COMPUTED_VALUE"""),343.01)</f>
        <v>343.01</v>
      </c>
      <c r="J35" s="2">
        <f>IFERROR(__xludf.DUMMYFUNCTION("""COMPUTED_VALUE"""),45342.66666666667)</f>
        <v>45342.66667</v>
      </c>
      <c r="K35" s="1">
        <f>IFERROR(__xludf.DUMMYFUNCTION("""COMPUTED_VALUE"""),344.3)</f>
        <v>344.3</v>
      </c>
      <c r="M35" s="2">
        <f>IFERROR(__xludf.DUMMYFUNCTION("""COMPUTED_VALUE"""),45342.66666666667)</f>
        <v>45342.66667</v>
      </c>
      <c r="N35" s="1">
        <f>IFERROR(__xludf.DUMMYFUNCTION("""COMPUTED_VALUE"""),1.6133565E7)</f>
        <v>16133565</v>
      </c>
    </row>
    <row r="36">
      <c r="A36" s="2">
        <f>IFERROR(__xludf.DUMMYFUNCTION("""COMPUTED_VALUE"""),45343.66666666667)</f>
        <v>45343.66667</v>
      </c>
      <c r="B36" s="1">
        <f>IFERROR(__xludf.DUMMYFUNCTION("""COMPUTED_VALUE"""),344.91)</f>
        <v>344.91</v>
      </c>
      <c r="D36" s="2">
        <f>IFERROR(__xludf.DUMMYFUNCTION("""COMPUTED_VALUE"""),45343.66666666667)</f>
        <v>45343.66667</v>
      </c>
      <c r="E36" s="1">
        <f>IFERROR(__xludf.DUMMYFUNCTION("""COMPUTED_VALUE"""),349.2)</f>
        <v>349.2</v>
      </c>
      <c r="G36" s="2">
        <f>IFERROR(__xludf.DUMMYFUNCTION("""COMPUTED_VALUE"""),45343.66666666667)</f>
        <v>45343.66667</v>
      </c>
      <c r="H36" s="1">
        <f>IFERROR(__xludf.DUMMYFUNCTION("""COMPUTED_VALUE"""),344.14)</f>
        <v>344.14</v>
      </c>
      <c r="J36" s="2">
        <f>IFERROR(__xludf.DUMMYFUNCTION("""COMPUTED_VALUE"""),45343.66666666667)</f>
        <v>45343.66667</v>
      </c>
      <c r="K36" s="1">
        <f>IFERROR(__xludf.DUMMYFUNCTION("""COMPUTED_VALUE"""),349.12)</f>
        <v>349.12</v>
      </c>
      <c r="M36" s="2">
        <f>IFERROR(__xludf.DUMMYFUNCTION("""COMPUTED_VALUE"""),45343.66666666667)</f>
        <v>45343.66667</v>
      </c>
      <c r="N36" s="1">
        <f>IFERROR(__xludf.DUMMYFUNCTION("""COMPUTED_VALUE"""),2.0177334E7)</f>
        <v>20177334</v>
      </c>
    </row>
    <row r="37">
      <c r="A37" s="2">
        <f>IFERROR(__xludf.DUMMYFUNCTION("""COMPUTED_VALUE"""),45344.66666666667)</f>
        <v>45344.66667</v>
      </c>
      <c r="B37" s="1">
        <f>IFERROR(__xludf.DUMMYFUNCTION("""COMPUTED_VALUE"""),346.78)</f>
        <v>346.78</v>
      </c>
      <c r="D37" s="2">
        <f>IFERROR(__xludf.DUMMYFUNCTION("""COMPUTED_VALUE"""),45344.66666666667)</f>
        <v>45344.66667</v>
      </c>
      <c r="E37" s="1">
        <f>IFERROR(__xludf.DUMMYFUNCTION("""COMPUTED_VALUE"""),348.01)</f>
        <v>348.01</v>
      </c>
      <c r="G37" s="2">
        <f>IFERROR(__xludf.DUMMYFUNCTION("""COMPUTED_VALUE"""),45344.66666666667)</f>
        <v>45344.66667</v>
      </c>
      <c r="H37" s="1">
        <f>IFERROR(__xludf.DUMMYFUNCTION("""COMPUTED_VALUE"""),343.3)</f>
        <v>343.3</v>
      </c>
      <c r="J37" s="2">
        <f>IFERROR(__xludf.DUMMYFUNCTION("""COMPUTED_VALUE"""),45344.66666666667)</f>
        <v>45344.66667</v>
      </c>
      <c r="K37" s="1">
        <f>IFERROR(__xludf.DUMMYFUNCTION("""COMPUTED_VALUE"""),346.65)</f>
        <v>346.65</v>
      </c>
      <c r="M37" s="2">
        <f>IFERROR(__xludf.DUMMYFUNCTION("""COMPUTED_VALUE"""),45344.66666666667)</f>
        <v>45344.66667</v>
      </c>
      <c r="N37" s="1">
        <f>IFERROR(__xludf.DUMMYFUNCTION("""COMPUTED_VALUE"""),2.6457891E7)</f>
        <v>26457891</v>
      </c>
    </row>
    <row r="38">
      <c r="A38" s="2">
        <f>IFERROR(__xludf.DUMMYFUNCTION("""COMPUTED_VALUE"""),45345.66666666667)</f>
        <v>45345.66667</v>
      </c>
      <c r="B38" s="1">
        <f>IFERROR(__xludf.DUMMYFUNCTION("""COMPUTED_VALUE"""),346.08)</f>
        <v>346.08</v>
      </c>
      <c r="D38" s="2">
        <f>IFERROR(__xludf.DUMMYFUNCTION("""COMPUTED_VALUE"""),45345.66666666667)</f>
        <v>45345.66667</v>
      </c>
      <c r="E38" s="1">
        <f>IFERROR(__xludf.DUMMYFUNCTION("""COMPUTED_VALUE"""),350.32)</f>
        <v>350.32</v>
      </c>
      <c r="G38" s="2">
        <f>IFERROR(__xludf.DUMMYFUNCTION("""COMPUTED_VALUE"""),45345.66666666667)</f>
        <v>45345.66667</v>
      </c>
      <c r="H38" s="1">
        <f>IFERROR(__xludf.DUMMYFUNCTION("""COMPUTED_VALUE"""),345.29)</f>
        <v>345.29</v>
      </c>
      <c r="J38" s="2">
        <f>IFERROR(__xludf.DUMMYFUNCTION("""COMPUTED_VALUE"""),45345.66666666667)</f>
        <v>45345.66667</v>
      </c>
      <c r="K38" s="1">
        <f>IFERROR(__xludf.DUMMYFUNCTION("""COMPUTED_VALUE"""),346.8)</f>
        <v>346.8</v>
      </c>
      <c r="M38" s="2">
        <f>IFERROR(__xludf.DUMMYFUNCTION("""COMPUTED_VALUE"""),45345.66666666667)</f>
        <v>45345.66667</v>
      </c>
      <c r="N38" s="1">
        <f>IFERROR(__xludf.DUMMYFUNCTION("""COMPUTED_VALUE"""),1.9136551E7)</f>
        <v>19136551</v>
      </c>
    </row>
    <row r="39">
      <c r="A39" s="2">
        <f>IFERROR(__xludf.DUMMYFUNCTION("""COMPUTED_VALUE"""),45348.66666666667)</f>
        <v>45348.66667</v>
      </c>
      <c r="B39" s="1">
        <f>IFERROR(__xludf.DUMMYFUNCTION("""COMPUTED_VALUE"""),345.6)</f>
        <v>345.6</v>
      </c>
      <c r="D39" s="2">
        <f>IFERROR(__xludf.DUMMYFUNCTION("""COMPUTED_VALUE"""),45348.66666666667)</f>
        <v>45348.66667</v>
      </c>
      <c r="E39" s="1">
        <f>IFERROR(__xludf.DUMMYFUNCTION("""COMPUTED_VALUE"""),346.0)</f>
        <v>346</v>
      </c>
      <c r="G39" s="2">
        <f>IFERROR(__xludf.DUMMYFUNCTION("""COMPUTED_VALUE"""),45348.66666666667)</f>
        <v>45348.66667</v>
      </c>
      <c r="H39" s="1">
        <f>IFERROR(__xludf.DUMMYFUNCTION("""COMPUTED_VALUE"""),339.48)</f>
        <v>339.48</v>
      </c>
      <c r="J39" s="2">
        <f>IFERROR(__xludf.DUMMYFUNCTION("""COMPUTED_VALUE"""),45348.66666666667)</f>
        <v>45348.66667</v>
      </c>
      <c r="K39" s="1">
        <f>IFERROR(__xludf.DUMMYFUNCTION("""COMPUTED_VALUE"""),340.95)</f>
        <v>340.95</v>
      </c>
      <c r="M39" s="2">
        <f>IFERROR(__xludf.DUMMYFUNCTION("""COMPUTED_VALUE"""),45348.66666666667)</f>
        <v>45348.66667</v>
      </c>
      <c r="N39" s="1">
        <f>IFERROR(__xludf.DUMMYFUNCTION("""COMPUTED_VALUE"""),2.9010129E7)</f>
        <v>29010129</v>
      </c>
    </row>
    <row r="40">
      <c r="A40" s="2">
        <f>IFERROR(__xludf.DUMMYFUNCTION("""COMPUTED_VALUE"""),45349.66666666667)</f>
        <v>45349.66667</v>
      </c>
      <c r="B40" s="1">
        <f>IFERROR(__xludf.DUMMYFUNCTION("""COMPUTED_VALUE"""),340.86)</f>
        <v>340.86</v>
      </c>
      <c r="D40" s="2">
        <f>IFERROR(__xludf.DUMMYFUNCTION("""COMPUTED_VALUE"""),45349.66666666667)</f>
        <v>45349.66667</v>
      </c>
      <c r="E40" s="1">
        <f>IFERROR(__xludf.DUMMYFUNCTION("""COMPUTED_VALUE"""),343.09)</f>
        <v>343.09</v>
      </c>
      <c r="G40" s="2">
        <f>IFERROR(__xludf.DUMMYFUNCTION("""COMPUTED_VALUE"""),45349.66666666667)</f>
        <v>45349.66667</v>
      </c>
      <c r="H40" s="1">
        <f>IFERROR(__xludf.DUMMYFUNCTION("""COMPUTED_VALUE"""),339.0)</f>
        <v>339</v>
      </c>
      <c r="J40" s="2">
        <f>IFERROR(__xludf.DUMMYFUNCTION("""COMPUTED_VALUE"""),45349.66666666667)</f>
        <v>45349.66667</v>
      </c>
      <c r="K40" s="1">
        <f>IFERROR(__xludf.DUMMYFUNCTION("""COMPUTED_VALUE"""),342.81)</f>
        <v>342.81</v>
      </c>
      <c r="M40" s="2">
        <f>IFERROR(__xludf.DUMMYFUNCTION("""COMPUTED_VALUE"""),45349.66666666667)</f>
        <v>45349.66667</v>
      </c>
      <c r="N40" s="1">
        <f>IFERROR(__xludf.DUMMYFUNCTION("""COMPUTED_VALUE"""),2.0473708E7)</f>
        <v>20473708</v>
      </c>
    </row>
    <row r="41">
      <c r="A41" s="2">
        <f>IFERROR(__xludf.DUMMYFUNCTION("""COMPUTED_VALUE"""),45350.66666666667)</f>
        <v>45350.66667</v>
      </c>
      <c r="B41" s="1">
        <f>IFERROR(__xludf.DUMMYFUNCTION("""COMPUTED_VALUE"""),342.85)</f>
        <v>342.85</v>
      </c>
      <c r="D41" s="2">
        <f>IFERROR(__xludf.DUMMYFUNCTION("""COMPUTED_VALUE"""),45350.66666666667)</f>
        <v>45350.66667</v>
      </c>
      <c r="E41" s="1">
        <f>IFERROR(__xludf.DUMMYFUNCTION("""COMPUTED_VALUE"""),343.88)</f>
        <v>343.88</v>
      </c>
      <c r="G41" s="2">
        <f>IFERROR(__xludf.DUMMYFUNCTION("""COMPUTED_VALUE"""),45350.66666666667)</f>
        <v>45350.66667</v>
      </c>
      <c r="H41" s="1">
        <f>IFERROR(__xludf.DUMMYFUNCTION("""COMPUTED_VALUE"""),341.58)</f>
        <v>341.58</v>
      </c>
      <c r="J41" s="2">
        <f>IFERROR(__xludf.DUMMYFUNCTION("""COMPUTED_VALUE"""),45350.66666666667)</f>
        <v>45350.66667</v>
      </c>
      <c r="K41" s="1">
        <f>IFERROR(__xludf.DUMMYFUNCTION("""COMPUTED_VALUE"""),343.22)</f>
        <v>343.22</v>
      </c>
      <c r="M41" s="2">
        <f>IFERROR(__xludf.DUMMYFUNCTION("""COMPUTED_VALUE"""),45350.66666666667)</f>
        <v>45350.66667</v>
      </c>
      <c r="N41" s="1">
        <f>IFERROR(__xludf.DUMMYFUNCTION("""COMPUTED_VALUE"""),1.5757085E7)</f>
        <v>15757085</v>
      </c>
    </row>
    <row r="42">
      <c r="A42" s="2">
        <f>IFERROR(__xludf.DUMMYFUNCTION("""COMPUTED_VALUE"""),45351.66666666667)</f>
        <v>45351.66667</v>
      </c>
      <c r="B42" s="1">
        <f>IFERROR(__xludf.DUMMYFUNCTION("""COMPUTED_VALUE"""),343.71)</f>
        <v>343.71</v>
      </c>
      <c r="D42" s="2">
        <f>IFERROR(__xludf.DUMMYFUNCTION("""COMPUTED_VALUE"""),45351.66666666667)</f>
        <v>45351.66667</v>
      </c>
      <c r="E42" s="1">
        <f>IFERROR(__xludf.DUMMYFUNCTION("""COMPUTED_VALUE"""),343.92)</f>
        <v>343.92</v>
      </c>
      <c r="G42" s="2">
        <f>IFERROR(__xludf.DUMMYFUNCTION("""COMPUTED_VALUE"""),45351.66666666667)</f>
        <v>45351.66667</v>
      </c>
      <c r="H42" s="1">
        <f>IFERROR(__xludf.DUMMYFUNCTION("""COMPUTED_VALUE"""),341.0)</f>
        <v>341</v>
      </c>
      <c r="J42" s="2">
        <f>IFERROR(__xludf.DUMMYFUNCTION("""COMPUTED_VALUE"""),45351.66666666667)</f>
        <v>45351.66667</v>
      </c>
      <c r="K42" s="1">
        <f>IFERROR(__xludf.DUMMYFUNCTION("""COMPUTED_VALUE"""),342.41)</f>
        <v>342.41</v>
      </c>
      <c r="M42" s="2">
        <f>IFERROR(__xludf.DUMMYFUNCTION("""COMPUTED_VALUE"""),45351.66666666667)</f>
        <v>45351.66667</v>
      </c>
      <c r="N42" s="1">
        <f>IFERROR(__xludf.DUMMYFUNCTION("""COMPUTED_VALUE"""),2.5612228E7)</f>
        <v>25612228</v>
      </c>
    </row>
    <row r="43">
      <c r="A43" s="2">
        <f>IFERROR(__xludf.DUMMYFUNCTION("""COMPUTED_VALUE"""),45352.66666666667)</f>
        <v>45352.66667</v>
      </c>
      <c r="B43" s="1">
        <f>IFERROR(__xludf.DUMMYFUNCTION("""COMPUTED_VALUE"""),341.82)</f>
        <v>341.82</v>
      </c>
      <c r="D43" s="2">
        <f>IFERROR(__xludf.DUMMYFUNCTION("""COMPUTED_VALUE"""),45352.66666666667)</f>
        <v>45352.66667</v>
      </c>
      <c r="E43" s="1">
        <f>IFERROR(__xludf.DUMMYFUNCTION("""COMPUTED_VALUE"""),343.94)</f>
        <v>343.94</v>
      </c>
      <c r="G43" s="2">
        <f>IFERROR(__xludf.DUMMYFUNCTION("""COMPUTED_VALUE"""),45352.66666666667)</f>
        <v>45352.66667</v>
      </c>
      <c r="H43" s="1">
        <f>IFERROR(__xludf.DUMMYFUNCTION("""COMPUTED_VALUE"""),340.33)</f>
        <v>340.33</v>
      </c>
      <c r="J43" s="2">
        <f>IFERROR(__xludf.DUMMYFUNCTION("""COMPUTED_VALUE"""),45352.66666666667)</f>
        <v>45352.66667</v>
      </c>
      <c r="K43" s="1">
        <f>IFERROR(__xludf.DUMMYFUNCTION("""COMPUTED_VALUE"""),343.49)</f>
        <v>343.49</v>
      </c>
      <c r="M43" s="2">
        <f>IFERROR(__xludf.DUMMYFUNCTION("""COMPUTED_VALUE"""),45352.66666666667)</f>
        <v>45352.66667</v>
      </c>
      <c r="N43" s="1">
        <f>IFERROR(__xludf.DUMMYFUNCTION("""COMPUTED_VALUE"""),1.5421844E7)</f>
        <v>15421844</v>
      </c>
    </row>
    <row r="44">
      <c r="A44" s="2">
        <f>IFERROR(__xludf.DUMMYFUNCTION("""COMPUTED_VALUE"""),45355.66666666667)</f>
        <v>45355.66667</v>
      </c>
      <c r="B44" s="1">
        <f>IFERROR(__xludf.DUMMYFUNCTION("""COMPUTED_VALUE"""),342.89)</f>
        <v>342.89</v>
      </c>
      <c r="D44" s="2">
        <f>IFERROR(__xludf.DUMMYFUNCTION("""COMPUTED_VALUE"""),45355.66666666667)</f>
        <v>45355.66667</v>
      </c>
      <c r="E44" s="1">
        <f>IFERROR(__xludf.DUMMYFUNCTION("""COMPUTED_VALUE"""),344.19)</f>
        <v>344.19</v>
      </c>
      <c r="G44" s="2">
        <f>IFERROR(__xludf.DUMMYFUNCTION("""COMPUTED_VALUE"""),45355.66666666667)</f>
        <v>45355.66667</v>
      </c>
      <c r="H44" s="1">
        <f>IFERROR(__xludf.DUMMYFUNCTION("""COMPUTED_VALUE"""),339.03)</f>
        <v>339.03</v>
      </c>
      <c r="J44" s="2">
        <f>IFERROR(__xludf.DUMMYFUNCTION("""COMPUTED_VALUE"""),45355.66666666667)</f>
        <v>45355.66667</v>
      </c>
      <c r="K44" s="1">
        <f>IFERROR(__xludf.DUMMYFUNCTION("""COMPUTED_VALUE"""),344.1)</f>
        <v>344.1</v>
      </c>
      <c r="M44" s="2">
        <f>IFERROR(__xludf.DUMMYFUNCTION("""COMPUTED_VALUE"""),45355.66666666667)</f>
        <v>45355.66667</v>
      </c>
      <c r="N44" s="1">
        <f>IFERROR(__xludf.DUMMYFUNCTION("""COMPUTED_VALUE"""),2.2274689E7)</f>
        <v>22274689</v>
      </c>
    </row>
    <row r="45">
      <c r="A45" s="2">
        <f>IFERROR(__xludf.DUMMYFUNCTION("""COMPUTED_VALUE"""),45356.66666666667)</f>
        <v>45356.66667</v>
      </c>
      <c r="B45" s="1">
        <f>IFERROR(__xludf.DUMMYFUNCTION("""COMPUTED_VALUE"""),344.5)</f>
        <v>344.5</v>
      </c>
      <c r="D45" s="2">
        <f>IFERROR(__xludf.DUMMYFUNCTION("""COMPUTED_VALUE"""),45356.66666666667)</f>
        <v>45356.66667</v>
      </c>
      <c r="E45" s="1">
        <f>IFERROR(__xludf.DUMMYFUNCTION("""COMPUTED_VALUE"""),349.92)</f>
        <v>349.92</v>
      </c>
      <c r="G45" s="2">
        <f>IFERROR(__xludf.DUMMYFUNCTION("""COMPUTED_VALUE"""),45356.66666666667)</f>
        <v>45356.66667</v>
      </c>
      <c r="H45" s="1">
        <f>IFERROR(__xludf.DUMMYFUNCTION("""COMPUTED_VALUE"""),342.33)</f>
        <v>342.33</v>
      </c>
      <c r="J45" s="2">
        <f>IFERROR(__xludf.DUMMYFUNCTION("""COMPUTED_VALUE"""),45356.66666666667)</f>
        <v>45356.66667</v>
      </c>
      <c r="K45" s="1">
        <f>IFERROR(__xludf.DUMMYFUNCTION("""COMPUTED_VALUE"""),346.11)</f>
        <v>346.11</v>
      </c>
      <c r="M45" s="2">
        <f>IFERROR(__xludf.DUMMYFUNCTION("""COMPUTED_VALUE"""),45356.66666666667)</f>
        <v>45356.66667</v>
      </c>
      <c r="N45" s="1">
        <f>IFERROR(__xludf.DUMMYFUNCTION("""COMPUTED_VALUE"""),2.9659415E7)</f>
        <v>29659415</v>
      </c>
    </row>
    <row r="46">
      <c r="A46" s="2">
        <f>IFERROR(__xludf.DUMMYFUNCTION("""COMPUTED_VALUE"""),45357.66666666667)</f>
        <v>45357.66667</v>
      </c>
      <c r="B46" s="1">
        <f>IFERROR(__xludf.DUMMYFUNCTION("""COMPUTED_VALUE"""),346.06)</f>
        <v>346.06</v>
      </c>
      <c r="D46" s="2">
        <f>IFERROR(__xludf.DUMMYFUNCTION("""COMPUTED_VALUE"""),45357.66666666667)</f>
        <v>45357.66667</v>
      </c>
      <c r="E46" s="1">
        <f>IFERROR(__xludf.DUMMYFUNCTION("""COMPUTED_VALUE"""),347.16)</f>
        <v>347.16</v>
      </c>
      <c r="G46" s="2">
        <f>IFERROR(__xludf.DUMMYFUNCTION("""COMPUTED_VALUE"""),45357.66666666667)</f>
        <v>45357.66667</v>
      </c>
      <c r="H46" s="1">
        <f>IFERROR(__xludf.DUMMYFUNCTION("""COMPUTED_VALUE"""),343.82)</f>
        <v>343.82</v>
      </c>
      <c r="J46" s="2">
        <f>IFERROR(__xludf.DUMMYFUNCTION("""COMPUTED_VALUE"""),45357.66666666667)</f>
        <v>45357.66667</v>
      </c>
      <c r="K46" s="1">
        <f>IFERROR(__xludf.DUMMYFUNCTION("""COMPUTED_VALUE"""),344.75)</f>
        <v>344.75</v>
      </c>
      <c r="M46" s="2">
        <f>IFERROR(__xludf.DUMMYFUNCTION("""COMPUTED_VALUE"""),45357.66666666667)</f>
        <v>45357.66667</v>
      </c>
      <c r="N46" s="1">
        <f>IFERROR(__xludf.DUMMYFUNCTION("""COMPUTED_VALUE"""),2.225052E7)</f>
        <v>22250520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IFERROR(__xludf.DUMMYFUNCTION("""COMPUTED_VALUE"""),346.66)</f>
        <v>346.66</v>
      </c>
      <c r="D47" s="2">
        <f>IFERROR(__xludf.DUMMYFUNCTION("""COMPUTED_VALUE"""),45358.66666666667)</f>
        <v>45358.66667</v>
      </c>
      <c r="E47" s="1">
        <f>IFERROR(__xludf.DUMMYFUNCTION("""COMPUTED_VALUE"""),347.6)</f>
        <v>347.6</v>
      </c>
      <c r="G47" s="2">
        <f>IFERROR(__xludf.DUMMYFUNCTION("""COMPUTED_VALUE"""),45358.66666666667)</f>
        <v>45358.66667</v>
      </c>
      <c r="H47" s="1">
        <f>IFERROR(__xludf.DUMMYFUNCTION("""COMPUTED_VALUE"""),339.55)</f>
        <v>339.55</v>
      </c>
      <c r="J47" s="2">
        <f>IFERROR(__xludf.DUMMYFUNCTION("""COMPUTED_VALUE"""),45358.66666666667)</f>
        <v>45358.66667</v>
      </c>
      <c r="K47" s="1">
        <f>IFERROR(__xludf.DUMMYFUNCTION("""COMPUTED_VALUE"""),340.36)</f>
        <v>340.36</v>
      </c>
      <c r="M47" s="2">
        <f>IFERROR(__xludf.DUMMYFUNCTION("""COMPUTED_VALUE"""),45358.66666666667)</f>
        <v>45358.66667</v>
      </c>
      <c r="N47" s="1">
        <f>IFERROR(__xludf.DUMMYFUNCTION("""COMPUTED_VALUE"""),2.3038299E7)</f>
        <v>23038299</v>
      </c>
    </row>
    <row r="48">
      <c r="A48" s="2">
        <f>IFERROR(__xludf.DUMMYFUNCTION("""COMPUTED_VALUE"""),45359.66666666667)</f>
        <v>45359.66667</v>
      </c>
      <c r="B48" s="1">
        <f>IFERROR(__xludf.DUMMYFUNCTION("""COMPUTED_VALUE"""),340.8)</f>
        <v>340.8</v>
      </c>
      <c r="D48" s="2">
        <f>IFERROR(__xludf.DUMMYFUNCTION("""COMPUTED_VALUE"""),45359.66666666667)</f>
        <v>45359.66667</v>
      </c>
      <c r="E48" s="1">
        <f>IFERROR(__xludf.DUMMYFUNCTION("""COMPUTED_VALUE"""),342.81)</f>
        <v>342.81</v>
      </c>
      <c r="G48" s="2">
        <f>IFERROR(__xludf.DUMMYFUNCTION("""COMPUTED_VALUE"""),45359.66666666667)</f>
        <v>45359.66667</v>
      </c>
      <c r="H48" s="1">
        <f>IFERROR(__xludf.DUMMYFUNCTION("""COMPUTED_VALUE"""),339.26)</f>
        <v>339.26</v>
      </c>
      <c r="J48" s="2">
        <f>IFERROR(__xludf.DUMMYFUNCTION("""COMPUTED_VALUE"""),45359.66666666667)</f>
        <v>45359.66667</v>
      </c>
      <c r="K48" s="1">
        <f>IFERROR(__xludf.DUMMYFUNCTION("""COMPUTED_VALUE"""),339.97)</f>
        <v>339.97</v>
      </c>
      <c r="M48" s="2">
        <f>IFERROR(__xludf.DUMMYFUNCTION("""COMPUTED_VALUE"""),45359.66666666667)</f>
        <v>45359.66667</v>
      </c>
      <c r="N48" s="1">
        <f>IFERROR(__xludf.DUMMYFUNCTION("""COMPUTED_VALUE"""),2.2246783E7)</f>
        <v>22246783</v>
      </c>
    </row>
    <row r="49">
      <c r="A49" s="2">
        <f>IFERROR(__xludf.DUMMYFUNCTION("""COMPUTED_VALUE"""),45362.66666666667)</f>
        <v>45362.66667</v>
      </c>
      <c r="B49" s="1">
        <f>IFERROR(__xludf.DUMMYFUNCTION("""COMPUTED_VALUE"""),340.38)</f>
        <v>340.38</v>
      </c>
      <c r="D49" s="2">
        <f>IFERROR(__xludf.DUMMYFUNCTION("""COMPUTED_VALUE"""),45362.66666666667)</f>
        <v>45362.66667</v>
      </c>
      <c r="E49" s="1">
        <f>IFERROR(__xludf.DUMMYFUNCTION("""COMPUTED_VALUE"""),344.63)</f>
        <v>344.63</v>
      </c>
      <c r="G49" s="2">
        <f>IFERROR(__xludf.DUMMYFUNCTION("""COMPUTED_VALUE"""),45362.66666666667)</f>
        <v>45362.66667</v>
      </c>
      <c r="H49" s="1">
        <f>IFERROR(__xludf.DUMMYFUNCTION("""COMPUTED_VALUE"""),340.38)</f>
        <v>340.38</v>
      </c>
      <c r="J49" s="2">
        <f>IFERROR(__xludf.DUMMYFUNCTION("""COMPUTED_VALUE"""),45362.66666666667)</f>
        <v>45362.66667</v>
      </c>
      <c r="K49" s="1">
        <f>IFERROR(__xludf.DUMMYFUNCTION("""COMPUTED_VALUE"""),344.06)</f>
        <v>344.06</v>
      </c>
      <c r="M49" s="2">
        <f>IFERROR(__xludf.DUMMYFUNCTION("""COMPUTED_VALUE"""),45362.66666666667)</f>
        <v>45362.66667</v>
      </c>
      <c r="N49" s="1">
        <f>IFERROR(__xludf.DUMMYFUNCTION("""COMPUTED_VALUE"""),1.6470645E7)</f>
        <v>16470645</v>
      </c>
    </row>
    <row r="50">
      <c r="A50" s="2">
        <f>IFERROR(__xludf.DUMMYFUNCTION("""COMPUTED_VALUE"""),45363.66666666667)</f>
        <v>45363.66667</v>
      </c>
      <c r="B50" s="1">
        <f>IFERROR(__xludf.DUMMYFUNCTION("""COMPUTED_VALUE"""),343.19)</f>
        <v>343.19</v>
      </c>
      <c r="D50" s="2">
        <f>IFERROR(__xludf.DUMMYFUNCTION("""COMPUTED_VALUE"""),45363.66666666667)</f>
        <v>45363.66667</v>
      </c>
      <c r="E50" s="1">
        <f>IFERROR(__xludf.DUMMYFUNCTION("""COMPUTED_VALUE"""),344.28)</f>
        <v>344.28</v>
      </c>
      <c r="G50" s="2">
        <f>IFERROR(__xludf.DUMMYFUNCTION("""COMPUTED_VALUE"""),45363.66666666667)</f>
        <v>45363.66667</v>
      </c>
      <c r="H50" s="1">
        <f>IFERROR(__xludf.DUMMYFUNCTION("""COMPUTED_VALUE"""),342.12)</f>
        <v>342.12</v>
      </c>
      <c r="J50" s="2">
        <f>IFERROR(__xludf.DUMMYFUNCTION("""COMPUTED_VALUE"""),45363.66666666667)</f>
        <v>45363.66667</v>
      </c>
      <c r="K50" s="1">
        <f>IFERROR(__xludf.DUMMYFUNCTION("""COMPUTED_VALUE"""),343.31)</f>
        <v>343.31</v>
      </c>
      <c r="M50" s="2">
        <f>IFERROR(__xludf.DUMMYFUNCTION("""COMPUTED_VALUE"""),45363.66666666667)</f>
        <v>45363.66667</v>
      </c>
      <c r="N50" s="1">
        <f>IFERROR(__xludf.DUMMYFUNCTION("""COMPUTED_VALUE"""),1.6231667E7)</f>
        <v>16231667</v>
      </c>
    </row>
    <row r="51">
      <c r="A51" s="2">
        <f>IFERROR(__xludf.DUMMYFUNCTION("""COMPUTED_VALUE"""),45364.66666666667)</f>
        <v>45364.66667</v>
      </c>
      <c r="B51" s="1">
        <f>IFERROR(__xludf.DUMMYFUNCTION("""COMPUTED_VALUE"""),344.38)</f>
        <v>344.38</v>
      </c>
      <c r="D51" s="2">
        <f>IFERROR(__xludf.DUMMYFUNCTION("""COMPUTED_VALUE"""),45364.66666666667)</f>
        <v>45364.66667</v>
      </c>
      <c r="E51" s="1">
        <f>IFERROR(__xludf.DUMMYFUNCTION("""COMPUTED_VALUE"""),346.23)</f>
        <v>346.23</v>
      </c>
      <c r="G51" s="2">
        <f>IFERROR(__xludf.DUMMYFUNCTION("""COMPUTED_VALUE"""),45364.66666666667)</f>
        <v>45364.66667</v>
      </c>
      <c r="H51" s="1">
        <f>IFERROR(__xludf.DUMMYFUNCTION("""COMPUTED_VALUE"""),342.81)</f>
        <v>342.81</v>
      </c>
      <c r="J51" s="2">
        <f>IFERROR(__xludf.DUMMYFUNCTION("""COMPUTED_VALUE"""),45364.66666666667)</f>
        <v>45364.66667</v>
      </c>
      <c r="K51" s="1">
        <f>IFERROR(__xludf.DUMMYFUNCTION("""COMPUTED_VALUE"""),344.34)</f>
        <v>344.34</v>
      </c>
      <c r="M51" s="2">
        <f>IFERROR(__xludf.DUMMYFUNCTION("""COMPUTED_VALUE"""),45364.66666666667)</f>
        <v>45364.66667</v>
      </c>
      <c r="N51" s="1">
        <f>IFERROR(__xludf.DUMMYFUNCTION("""COMPUTED_VALUE"""),1.8187456E7)</f>
        <v>18187456</v>
      </c>
    </row>
    <row r="52">
      <c r="A52" s="2">
        <f>IFERROR(__xludf.DUMMYFUNCTION("""COMPUTED_VALUE"""),45365.66666666667)</f>
        <v>45365.66667</v>
      </c>
      <c r="B52" s="1">
        <f>IFERROR(__xludf.DUMMYFUNCTION("""COMPUTED_VALUE"""),341.52)</f>
        <v>341.52</v>
      </c>
      <c r="D52" s="2">
        <f>IFERROR(__xludf.DUMMYFUNCTION("""COMPUTED_VALUE"""),45365.66666666667)</f>
        <v>45365.66667</v>
      </c>
      <c r="E52" s="1">
        <f>IFERROR(__xludf.DUMMYFUNCTION("""COMPUTED_VALUE"""),342.49)</f>
        <v>342.49</v>
      </c>
      <c r="G52" s="2">
        <f>IFERROR(__xludf.DUMMYFUNCTION("""COMPUTED_VALUE"""),45365.66666666667)</f>
        <v>45365.66667</v>
      </c>
      <c r="H52" s="1">
        <f>IFERROR(__xludf.DUMMYFUNCTION("""COMPUTED_VALUE"""),338.18)</f>
        <v>338.18</v>
      </c>
      <c r="J52" s="2">
        <f>IFERROR(__xludf.DUMMYFUNCTION("""COMPUTED_VALUE"""),45365.66666666667)</f>
        <v>45365.66667</v>
      </c>
      <c r="K52" s="1">
        <f>IFERROR(__xludf.DUMMYFUNCTION("""COMPUTED_VALUE"""),340.68)</f>
        <v>340.68</v>
      </c>
      <c r="M52" s="2">
        <f>IFERROR(__xludf.DUMMYFUNCTION("""COMPUTED_VALUE"""),45365.66666666667)</f>
        <v>45365.66667</v>
      </c>
      <c r="N52" s="1">
        <f>IFERROR(__xludf.DUMMYFUNCTION("""COMPUTED_VALUE"""),2.1422276E7)</f>
        <v>21422276</v>
      </c>
    </row>
    <row r="53">
      <c r="A53" s="2">
        <f>IFERROR(__xludf.DUMMYFUNCTION("""COMPUTED_VALUE"""),45366.66666666667)</f>
        <v>45366.66667</v>
      </c>
      <c r="B53" s="1">
        <f>IFERROR(__xludf.DUMMYFUNCTION("""COMPUTED_VALUE"""),340.5)</f>
        <v>340.5</v>
      </c>
      <c r="D53" s="2">
        <f>IFERROR(__xludf.DUMMYFUNCTION("""COMPUTED_VALUE"""),45366.66666666667)</f>
        <v>45366.66667</v>
      </c>
      <c r="E53" s="1">
        <f>IFERROR(__xludf.DUMMYFUNCTION("""COMPUTED_VALUE"""),342.49)</f>
        <v>342.49</v>
      </c>
      <c r="G53" s="2">
        <f>IFERROR(__xludf.DUMMYFUNCTION("""COMPUTED_VALUE"""),45366.66666666667)</f>
        <v>45366.66667</v>
      </c>
      <c r="H53" s="1">
        <f>IFERROR(__xludf.DUMMYFUNCTION("""COMPUTED_VALUE"""),336.53)</f>
        <v>336.53</v>
      </c>
      <c r="J53" s="2">
        <f>IFERROR(__xludf.DUMMYFUNCTION("""COMPUTED_VALUE"""),45366.66666666667)</f>
        <v>45366.66667</v>
      </c>
      <c r="K53" s="1">
        <f>IFERROR(__xludf.DUMMYFUNCTION("""COMPUTED_VALUE"""),338.34)</f>
        <v>338.34</v>
      </c>
      <c r="M53" s="2">
        <f>IFERROR(__xludf.DUMMYFUNCTION("""COMPUTED_VALUE"""),45366.66666666667)</f>
        <v>45366.66667</v>
      </c>
      <c r="N53" s="1">
        <f>IFERROR(__xludf.DUMMYFUNCTION("""COMPUTED_VALUE"""),6.4731649E7)</f>
        <v>64731649</v>
      </c>
    </row>
    <row r="54">
      <c r="A54" s="2">
        <f>IFERROR(__xludf.DUMMYFUNCTION("""COMPUTED_VALUE"""),45369.66666666667)</f>
        <v>45369.66667</v>
      </c>
      <c r="B54" s="1">
        <f>IFERROR(__xludf.DUMMYFUNCTION("""COMPUTED_VALUE"""),338.44)</f>
        <v>338.44</v>
      </c>
      <c r="D54" s="2">
        <f>IFERROR(__xludf.DUMMYFUNCTION("""COMPUTED_VALUE"""),45369.66666666667)</f>
        <v>45369.66667</v>
      </c>
      <c r="E54" s="1">
        <f>IFERROR(__xludf.DUMMYFUNCTION("""COMPUTED_VALUE"""),340.42)</f>
        <v>340.42</v>
      </c>
      <c r="G54" s="2">
        <f>IFERROR(__xludf.DUMMYFUNCTION("""COMPUTED_VALUE"""),45369.66666666667)</f>
        <v>45369.66667</v>
      </c>
      <c r="H54" s="1">
        <f>IFERROR(__xludf.DUMMYFUNCTION("""COMPUTED_VALUE"""),335.78)</f>
        <v>335.78</v>
      </c>
      <c r="J54" s="2">
        <f>IFERROR(__xludf.DUMMYFUNCTION("""COMPUTED_VALUE"""),45369.66666666667)</f>
        <v>45369.66667</v>
      </c>
      <c r="K54" s="1">
        <f>IFERROR(__xludf.DUMMYFUNCTION("""COMPUTED_VALUE"""),340.38)</f>
        <v>340.38</v>
      </c>
      <c r="M54" s="2">
        <f>IFERROR(__xludf.DUMMYFUNCTION("""COMPUTED_VALUE"""),45369.66666666667)</f>
        <v>45369.66667</v>
      </c>
      <c r="N54" s="1">
        <f>IFERROR(__xludf.DUMMYFUNCTION("""COMPUTED_VALUE"""),2.0984138E7)</f>
        <v>20984138</v>
      </c>
    </row>
    <row r="55">
      <c r="A55" s="2">
        <f>IFERROR(__xludf.DUMMYFUNCTION("""COMPUTED_VALUE"""),45370.66666666667)</f>
        <v>45370.66667</v>
      </c>
      <c r="B55" s="1">
        <f>IFERROR(__xludf.DUMMYFUNCTION("""COMPUTED_VALUE"""),340.45)</f>
        <v>340.45</v>
      </c>
      <c r="D55" s="2">
        <f>IFERROR(__xludf.DUMMYFUNCTION("""COMPUTED_VALUE"""),45370.66666666667)</f>
        <v>45370.66667</v>
      </c>
      <c r="E55" s="1">
        <f>IFERROR(__xludf.DUMMYFUNCTION("""COMPUTED_VALUE"""),341.08)</f>
        <v>341.08</v>
      </c>
      <c r="G55" s="2">
        <f>IFERROR(__xludf.DUMMYFUNCTION("""COMPUTED_VALUE"""),45370.66666666667)</f>
        <v>45370.66667</v>
      </c>
      <c r="H55" s="1">
        <f>IFERROR(__xludf.DUMMYFUNCTION("""COMPUTED_VALUE"""),339.75)</f>
        <v>339.75</v>
      </c>
      <c r="J55" s="2">
        <f>IFERROR(__xludf.DUMMYFUNCTION("""COMPUTED_VALUE"""),45370.66666666667)</f>
        <v>45370.66667</v>
      </c>
      <c r="K55" s="1">
        <f>IFERROR(__xludf.DUMMYFUNCTION("""COMPUTED_VALUE"""),340.32)</f>
        <v>340.32</v>
      </c>
      <c r="M55" s="2">
        <f>IFERROR(__xludf.DUMMYFUNCTION("""COMPUTED_VALUE"""),45370.66666666667)</f>
        <v>45370.66667</v>
      </c>
      <c r="N55" s="1">
        <f>IFERROR(__xludf.DUMMYFUNCTION("""COMPUTED_VALUE"""),1.8457856E7)</f>
        <v>18457856</v>
      </c>
    </row>
    <row r="56">
      <c r="A56" s="2">
        <f>IFERROR(__xludf.DUMMYFUNCTION("""COMPUTED_VALUE"""),45371.66666666667)</f>
        <v>45371.66667</v>
      </c>
      <c r="B56" s="1">
        <f>IFERROR(__xludf.DUMMYFUNCTION("""COMPUTED_VALUE"""),340.06)</f>
        <v>340.06</v>
      </c>
      <c r="D56" s="2">
        <f>IFERROR(__xludf.DUMMYFUNCTION("""COMPUTED_VALUE"""),45371.66666666667)</f>
        <v>45371.66667</v>
      </c>
      <c r="E56" s="1">
        <f>IFERROR(__xludf.DUMMYFUNCTION("""COMPUTED_VALUE"""),342.14)</f>
        <v>342.14</v>
      </c>
      <c r="G56" s="2">
        <f>IFERROR(__xludf.DUMMYFUNCTION("""COMPUTED_VALUE"""),45371.66666666667)</f>
        <v>45371.66667</v>
      </c>
      <c r="H56" s="1">
        <f>IFERROR(__xludf.DUMMYFUNCTION("""COMPUTED_VALUE"""),339.17)</f>
        <v>339.17</v>
      </c>
      <c r="J56" s="2">
        <f>IFERROR(__xludf.DUMMYFUNCTION("""COMPUTED_VALUE"""),45371.66666666667)</f>
        <v>45371.66667</v>
      </c>
      <c r="K56" s="1">
        <f>IFERROR(__xludf.DUMMYFUNCTION("""COMPUTED_VALUE"""),341.46)</f>
        <v>341.46</v>
      </c>
      <c r="M56" s="2">
        <f>IFERROR(__xludf.DUMMYFUNCTION("""COMPUTED_VALUE"""),45371.66666666667)</f>
        <v>45371.66667</v>
      </c>
      <c r="N56" s="1">
        <f>IFERROR(__xludf.DUMMYFUNCTION("""COMPUTED_VALUE"""),1.9201488E7)</f>
        <v>19201488</v>
      </c>
    </row>
    <row r="57">
      <c r="A57" s="2">
        <f>IFERROR(__xludf.DUMMYFUNCTION("""COMPUTED_VALUE"""),45372.66666666667)</f>
        <v>45372.66667</v>
      </c>
      <c r="B57" s="1">
        <f>IFERROR(__xludf.DUMMYFUNCTION("""COMPUTED_VALUE"""),341.99)</f>
        <v>341.99</v>
      </c>
      <c r="D57" s="2">
        <f>IFERROR(__xludf.DUMMYFUNCTION("""COMPUTED_VALUE"""),45372.66666666667)</f>
        <v>45372.66667</v>
      </c>
      <c r="E57" s="1">
        <f>IFERROR(__xludf.DUMMYFUNCTION("""COMPUTED_VALUE"""),344.05)</f>
        <v>344.05</v>
      </c>
      <c r="G57" s="2">
        <f>IFERROR(__xludf.DUMMYFUNCTION("""COMPUTED_VALUE"""),45372.66666666667)</f>
        <v>45372.66667</v>
      </c>
      <c r="H57" s="1">
        <f>IFERROR(__xludf.DUMMYFUNCTION("""COMPUTED_VALUE"""),340.84)</f>
        <v>340.84</v>
      </c>
      <c r="J57" s="2">
        <f>IFERROR(__xludf.DUMMYFUNCTION("""COMPUTED_VALUE"""),45372.66666666667)</f>
        <v>45372.66667</v>
      </c>
      <c r="K57" s="1">
        <f>IFERROR(__xludf.DUMMYFUNCTION("""COMPUTED_VALUE"""),343.69)</f>
        <v>343.69</v>
      </c>
      <c r="M57" s="2">
        <f>IFERROR(__xludf.DUMMYFUNCTION("""COMPUTED_VALUE"""),45372.66666666667)</f>
        <v>45372.66667</v>
      </c>
      <c r="N57" s="1">
        <f>IFERROR(__xludf.DUMMYFUNCTION("""COMPUTED_VALUE"""),2.5161283E7)</f>
        <v>25161283</v>
      </c>
    </row>
    <row r="58">
      <c r="A58" s="2">
        <f>IFERROR(__xludf.DUMMYFUNCTION("""COMPUTED_VALUE"""),45373.66666666667)</f>
        <v>45373.66667</v>
      </c>
      <c r="B58" s="1">
        <f>IFERROR(__xludf.DUMMYFUNCTION("""COMPUTED_VALUE"""),345.54)</f>
        <v>345.54</v>
      </c>
      <c r="D58" s="2">
        <f>IFERROR(__xludf.DUMMYFUNCTION("""COMPUTED_VALUE"""),45373.66666666667)</f>
        <v>45373.66667</v>
      </c>
      <c r="E58" s="1">
        <f>IFERROR(__xludf.DUMMYFUNCTION("""COMPUTED_VALUE"""),345.54)</f>
        <v>345.54</v>
      </c>
      <c r="G58" s="2">
        <f>IFERROR(__xludf.DUMMYFUNCTION("""COMPUTED_VALUE"""),45373.66666666667)</f>
        <v>45373.66667</v>
      </c>
      <c r="H58" s="1">
        <f>IFERROR(__xludf.DUMMYFUNCTION("""COMPUTED_VALUE"""),340.27)</f>
        <v>340.27</v>
      </c>
      <c r="J58" s="2">
        <f>IFERROR(__xludf.DUMMYFUNCTION("""COMPUTED_VALUE"""),45373.66666666667)</f>
        <v>45373.66667</v>
      </c>
      <c r="K58" s="1">
        <f>IFERROR(__xludf.DUMMYFUNCTION("""COMPUTED_VALUE"""),342.49)</f>
        <v>342.49</v>
      </c>
      <c r="M58" s="2">
        <f>IFERROR(__xludf.DUMMYFUNCTION("""COMPUTED_VALUE"""),45373.66666666667)</f>
        <v>45373.66667</v>
      </c>
      <c r="N58" s="1">
        <f>IFERROR(__xludf.DUMMYFUNCTION("""COMPUTED_VALUE"""),2.1361416E7)</f>
        <v>21361416</v>
      </c>
    </row>
    <row r="59">
      <c r="A59" s="2">
        <f>IFERROR(__xludf.DUMMYFUNCTION("""COMPUTED_VALUE"""),45376.66666666667)</f>
        <v>45376.66667</v>
      </c>
      <c r="B59" s="1">
        <f>IFERROR(__xludf.DUMMYFUNCTION("""COMPUTED_VALUE"""),343.49)</f>
        <v>343.49</v>
      </c>
      <c r="D59" s="2">
        <f>IFERROR(__xludf.DUMMYFUNCTION("""COMPUTED_VALUE"""),45376.66666666667)</f>
        <v>45376.66667</v>
      </c>
      <c r="E59" s="1">
        <f>IFERROR(__xludf.DUMMYFUNCTION("""COMPUTED_VALUE"""),345.75)</f>
        <v>345.75</v>
      </c>
      <c r="G59" s="2">
        <f>IFERROR(__xludf.DUMMYFUNCTION("""COMPUTED_VALUE"""),45376.66666666667)</f>
        <v>45376.66667</v>
      </c>
      <c r="H59" s="1">
        <f>IFERROR(__xludf.DUMMYFUNCTION("""COMPUTED_VALUE"""),343.23)</f>
        <v>343.23</v>
      </c>
      <c r="J59" s="2">
        <f>IFERROR(__xludf.DUMMYFUNCTION("""COMPUTED_VALUE"""),45376.66666666667)</f>
        <v>45376.66667</v>
      </c>
      <c r="K59" s="1">
        <f>IFERROR(__xludf.DUMMYFUNCTION("""COMPUTED_VALUE"""),345.69)</f>
        <v>345.69</v>
      </c>
      <c r="M59" s="2">
        <f>IFERROR(__xludf.DUMMYFUNCTION("""COMPUTED_VALUE"""),45376.66666666667)</f>
        <v>45376.66667</v>
      </c>
      <c r="N59" s="1">
        <f>IFERROR(__xludf.DUMMYFUNCTION("""COMPUTED_VALUE"""),1.876366E7)</f>
        <v>18763660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IFERROR(__xludf.DUMMYFUNCTION("""COMPUTED_VALUE"""),345.13)</f>
        <v>345.13</v>
      </c>
      <c r="D60" s="2">
        <f>IFERROR(__xludf.DUMMYFUNCTION("""COMPUTED_VALUE"""),45377.66666666667)</f>
        <v>45377.66667</v>
      </c>
      <c r="E60" s="1">
        <f>IFERROR(__xludf.DUMMYFUNCTION("""COMPUTED_VALUE"""),346.43)</f>
        <v>346.43</v>
      </c>
      <c r="G60" s="2">
        <f>IFERROR(__xludf.DUMMYFUNCTION("""COMPUTED_VALUE"""),45377.66666666667)</f>
        <v>45377.66667</v>
      </c>
      <c r="H60" s="1">
        <f>IFERROR(__xludf.DUMMYFUNCTION("""COMPUTED_VALUE"""),343.98)</f>
        <v>343.98</v>
      </c>
      <c r="J60" s="2">
        <f>IFERROR(__xludf.DUMMYFUNCTION("""COMPUTED_VALUE"""),45377.66666666667)</f>
        <v>45377.66667</v>
      </c>
      <c r="K60" s="1">
        <f>IFERROR(__xludf.DUMMYFUNCTION("""COMPUTED_VALUE"""),345.57)</f>
        <v>345.57</v>
      </c>
      <c r="M60" s="2">
        <f>IFERROR(__xludf.DUMMYFUNCTION("""COMPUTED_VALUE"""),45377.66666666667)</f>
        <v>45377.66667</v>
      </c>
      <c r="N60" s="1">
        <f>IFERROR(__xludf.DUMMYFUNCTION("""COMPUTED_VALUE"""),2.2048845E7)</f>
        <v>22048845</v>
      </c>
    </row>
    <row r="61">
      <c r="A61" s="2">
        <f>IFERROR(__xludf.DUMMYFUNCTION("""COMPUTED_VALUE"""),45378.66666666667)</f>
        <v>45378.66667</v>
      </c>
      <c r="B61" s="1">
        <f>IFERROR(__xludf.DUMMYFUNCTION("""COMPUTED_VALUE"""),347.97)</f>
        <v>347.97</v>
      </c>
      <c r="D61" s="2">
        <f>IFERROR(__xludf.DUMMYFUNCTION("""COMPUTED_VALUE"""),45378.66666666667)</f>
        <v>45378.66667</v>
      </c>
      <c r="E61" s="1">
        <f>IFERROR(__xludf.DUMMYFUNCTION("""COMPUTED_VALUE"""),351.52)</f>
        <v>351.52</v>
      </c>
      <c r="G61" s="2">
        <f>IFERROR(__xludf.DUMMYFUNCTION("""COMPUTED_VALUE"""),45378.66666666667)</f>
        <v>45378.66667</v>
      </c>
      <c r="H61" s="1">
        <f>IFERROR(__xludf.DUMMYFUNCTION("""COMPUTED_VALUE"""),347.71)</f>
        <v>347.71</v>
      </c>
      <c r="J61" s="2">
        <f>IFERROR(__xludf.DUMMYFUNCTION("""COMPUTED_VALUE"""),45378.66666666667)</f>
        <v>45378.66667</v>
      </c>
      <c r="K61" s="1">
        <f>IFERROR(__xludf.DUMMYFUNCTION("""COMPUTED_VALUE"""),350.13)</f>
        <v>350.13</v>
      </c>
      <c r="M61" s="2">
        <f>IFERROR(__xludf.DUMMYFUNCTION("""COMPUTED_VALUE"""),45378.66666666667)</f>
        <v>45378.66667</v>
      </c>
      <c r="N61" s="1">
        <f>IFERROR(__xludf.DUMMYFUNCTION("""COMPUTED_VALUE"""),2.3725765E7)</f>
        <v>23725765</v>
      </c>
    </row>
    <row r="62">
      <c r="A62" s="2">
        <f>IFERROR(__xludf.DUMMYFUNCTION("""COMPUTED_VALUE"""),45379.66666666667)</f>
        <v>45379.66667</v>
      </c>
      <c r="B62" s="1">
        <f>IFERROR(__xludf.DUMMYFUNCTION("""COMPUTED_VALUE"""),351.47)</f>
        <v>351.47</v>
      </c>
      <c r="D62" s="2">
        <f>IFERROR(__xludf.DUMMYFUNCTION("""COMPUTED_VALUE"""),45379.66666666667)</f>
        <v>45379.66667</v>
      </c>
      <c r="E62" s="1">
        <f>IFERROR(__xludf.DUMMYFUNCTION("""COMPUTED_VALUE"""),354.56)</f>
        <v>354.56</v>
      </c>
      <c r="G62" s="2">
        <f>IFERROR(__xludf.DUMMYFUNCTION("""COMPUTED_VALUE"""),45379.66666666667)</f>
        <v>45379.66667</v>
      </c>
      <c r="H62" s="1">
        <f>IFERROR(__xludf.DUMMYFUNCTION("""COMPUTED_VALUE"""),351.24)</f>
        <v>351.24</v>
      </c>
      <c r="J62" s="2">
        <f>IFERROR(__xludf.DUMMYFUNCTION("""COMPUTED_VALUE"""),45379.66666666667)</f>
        <v>45379.66667</v>
      </c>
      <c r="K62" s="1">
        <f>IFERROR(__xludf.DUMMYFUNCTION("""COMPUTED_VALUE"""),353.36)</f>
        <v>353.36</v>
      </c>
      <c r="M62" s="2">
        <f>IFERROR(__xludf.DUMMYFUNCTION("""COMPUTED_VALUE"""),45379.66666666667)</f>
        <v>45379.66667</v>
      </c>
      <c r="N62" s="1">
        <f>IFERROR(__xludf.DUMMYFUNCTION("""COMPUTED_VALUE"""),2.3682432E7)</f>
        <v>23682432</v>
      </c>
    </row>
    <row r="63">
      <c r="A63" s="2">
        <f>IFERROR(__xludf.DUMMYFUNCTION("""COMPUTED_VALUE"""),45383.66666666667)</f>
        <v>45383.66667</v>
      </c>
      <c r="B63" s="1">
        <f>IFERROR(__xludf.DUMMYFUNCTION("""COMPUTED_VALUE"""),353.21)</f>
        <v>353.21</v>
      </c>
      <c r="D63" s="2">
        <f>IFERROR(__xludf.DUMMYFUNCTION("""COMPUTED_VALUE"""),45383.66666666667)</f>
        <v>45383.66667</v>
      </c>
      <c r="E63" s="1">
        <f>IFERROR(__xludf.DUMMYFUNCTION("""COMPUTED_VALUE"""),355.03)</f>
        <v>355.03</v>
      </c>
      <c r="G63" s="2">
        <f>IFERROR(__xludf.DUMMYFUNCTION("""COMPUTED_VALUE"""),45383.66666666667)</f>
        <v>45383.66667</v>
      </c>
      <c r="H63" s="1">
        <f>IFERROR(__xludf.DUMMYFUNCTION("""COMPUTED_VALUE"""),350.57)</f>
        <v>350.57</v>
      </c>
      <c r="J63" s="2">
        <f>IFERROR(__xludf.DUMMYFUNCTION("""COMPUTED_VALUE"""),45383.66666666667)</f>
        <v>45383.66667</v>
      </c>
      <c r="K63" s="1">
        <f>IFERROR(__xludf.DUMMYFUNCTION("""COMPUTED_VALUE"""),354.79)</f>
        <v>354.79</v>
      </c>
      <c r="M63" s="2">
        <f>IFERROR(__xludf.DUMMYFUNCTION("""COMPUTED_VALUE"""),45383.66666666667)</f>
        <v>45383.66667</v>
      </c>
      <c r="N63" s="1">
        <f>IFERROR(__xludf.DUMMYFUNCTION("""COMPUTED_VALUE"""),1.8281913E7)</f>
        <v>18281913</v>
      </c>
    </row>
    <row r="64">
      <c r="A64" s="2">
        <f>IFERROR(__xludf.DUMMYFUNCTION("""COMPUTED_VALUE"""),45384.66666666667)</f>
        <v>45384.66667</v>
      </c>
      <c r="B64" s="1">
        <f>IFERROR(__xludf.DUMMYFUNCTION("""COMPUTED_VALUE"""),354.25)</f>
        <v>354.25</v>
      </c>
      <c r="D64" s="2">
        <f>IFERROR(__xludf.DUMMYFUNCTION("""COMPUTED_VALUE"""),45384.66666666667)</f>
        <v>45384.66667</v>
      </c>
      <c r="E64" s="1">
        <f>IFERROR(__xludf.DUMMYFUNCTION("""COMPUTED_VALUE"""),356.53)</f>
        <v>356.53</v>
      </c>
      <c r="G64" s="2">
        <f>IFERROR(__xludf.DUMMYFUNCTION("""COMPUTED_VALUE"""),45384.66666666667)</f>
        <v>45384.66667</v>
      </c>
      <c r="H64" s="1">
        <f>IFERROR(__xludf.DUMMYFUNCTION("""COMPUTED_VALUE"""),353.78)</f>
        <v>353.78</v>
      </c>
      <c r="J64" s="2">
        <f>IFERROR(__xludf.DUMMYFUNCTION("""COMPUTED_VALUE"""),45384.66666666667)</f>
        <v>45384.66667</v>
      </c>
      <c r="K64" s="1">
        <f>IFERROR(__xludf.DUMMYFUNCTION("""COMPUTED_VALUE"""),355.85)</f>
        <v>355.85</v>
      </c>
      <c r="M64" s="2">
        <f>IFERROR(__xludf.DUMMYFUNCTION("""COMPUTED_VALUE"""),45384.66666666667)</f>
        <v>45384.66667</v>
      </c>
      <c r="N64" s="1">
        <f>IFERROR(__xludf.DUMMYFUNCTION("""COMPUTED_VALUE"""),2.105044E7)</f>
        <v>21050440</v>
      </c>
    </row>
    <row r="65">
      <c r="A65" s="2">
        <f>IFERROR(__xludf.DUMMYFUNCTION("""COMPUTED_VALUE"""),45385.66666666667)</f>
        <v>45385.66667</v>
      </c>
      <c r="B65" s="1">
        <f>IFERROR(__xludf.DUMMYFUNCTION("""COMPUTED_VALUE"""),356.07)</f>
        <v>356.07</v>
      </c>
      <c r="D65" s="2">
        <f>IFERROR(__xludf.DUMMYFUNCTION("""COMPUTED_VALUE"""),45385.66666666667)</f>
        <v>45385.66667</v>
      </c>
      <c r="E65" s="1">
        <f>IFERROR(__xludf.DUMMYFUNCTION("""COMPUTED_VALUE"""),358.74)</f>
        <v>358.74</v>
      </c>
      <c r="G65" s="2">
        <f>IFERROR(__xludf.DUMMYFUNCTION("""COMPUTED_VALUE"""),45385.66666666667)</f>
        <v>45385.66667</v>
      </c>
      <c r="H65" s="1">
        <f>IFERROR(__xludf.DUMMYFUNCTION("""COMPUTED_VALUE"""),355.77)</f>
        <v>355.77</v>
      </c>
      <c r="J65" s="2">
        <f>IFERROR(__xludf.DUMMYFUNCTION("""COMPUTED_VALUE"""),45385.66666666667)</f>
        <v>45385.66667</v>
      </c>
      <c r="K65" s="1">
        <f>IFERROR(__xludf.DUMMYFUNCTION("""COMPUTED_VALUE"""),358.39)</f>
        <v>358.39</v>
      </c>
      <c r="M65" s="2">
        <f>IFERROR(__xludf.DUMMYFUNCTION("""COMPUTED_VALUE"""),45385.66666666667)</f>
        <v>45385.66667</v>
      </c>
      <c r="N65" s="1">
        <f>IFERROR(__xludf.DUMMYFUNCTION("""COMPUTED_VALUE"""),2.1439922E7)</f>
        <v>21439922</v>
      </c>
    </row>
    <row r="66">
      <c r="A66" s="2">
        <f>IFERROR(__xludf.DUMMYFUNCTION("""COMPUTED_VALUE"""),45386.66666666667)</f>
        <v>45386.66667</v>
      </c>
      <c r="B66" s="1">
        <f>IFERROR(__xludf.DUMMYFUNCTION("""COMPUTED_VALUE"""),359.38)</f>
        <v>359.38</v>
      </c>
      <c r="D66" s="2">
        <f>IFERROR(__xludf.DUMMYFUNCTION("""COMPUTED_VALUE"""),45386.66666666667)</f>
        <v>45386.66667</v>
      </c>
      <c r="E66" s="1">
        <f>IFERROR(__xludf.DUMMYFUNCTION("""COMPUTED_VALUE"""),361.95)</f>
        <v>361.95</v>
      </c>
      <c r="G66" s="2">
        <f>IFERROR(__xludf.DUMMYFUNCTION("""COMPUTED_VALUE"""),45386.66666666667)</f>
        <v>45386.66667</v>
      </c>
      <c r="H66" s="1">
        <f>IFERROR(__xludf.DUMMYFUNCTION("""COMPUTED_VALUE"""),355.01)</f>
        <v>355.01</v>
      </c>
      <c r="J66" s="2">
        <f>IFERROR(__xludf.DUMMYFUNCTION("""COMPUTED_VALUE"""),45386.66666666667)</f>
        <v>45386.66667</v>
      </c>
      <c r="K66" s="1">
        <f>IFERROR(__xludf.DUMMYFUNCTION("""COMPUTED_VALUE"""),355.01)</f>
        <v>355.01</v>
      </c>
      <c r="M66" s="2">
        <f>IFERROR(__xludf.DUMMYFUNCTION("""COMPUTED_VALUE"""),45386.66666666667)</f>
        <v>45386.66667</v>
      </c>
      <c r="N66" s="1">
        <f>IFERROR(__xludf.DUMMYFUNCTION("""COMPUTED_VALUE"""),1.9787396E7)</f>
        <v>19787396</v>
      </c>
    </row>
    <row r="67">
      <c r="A67" s="2">
        <f>IFERROR(__xludf.DUMMYFUNCTION("""COMPUTED_VALUE"""),45387.66666666667)</f>
        <v>45387.66667</v>
      </c>
      <c r="B67" s="1">
        <f>IFERROR(__xludf.DUMMYFUNCTION("""COMPUTED_VALUE"""),354.27)</f>
        <v>354.27</v>
      </c>
      <c r="D67" s="2">
        <f>IFERROR(__xludf.DUMMYFUNCTION("""COMPUTED_VALUE"""),45387.66666666667)</f>
        <v>45387.66667</v>
      </c>
      <c r="E67" s="1">
        <f>IFERROR(__xludf.DUMMYFUNCTION("""COMPUTED_VALUE"""),354.77)</f>
        <v>354.77</v>
      </c>
      <c r="G67" s="2">
        <f>IFERROR(__xludf.DUMMYFUNCTION("""COMPUTED_VALUE"""),45387.66666666667)</f>
        <v>45387.66667</v>
      </c>
      <c r="H67" s="1">
        <f>IFERROR(__xludf.DUMMYFUNCTION("""COMPUTED_VALUE"""),349.56)</f>
        <v>349.56</v>
      </c>
      <c r="J67" s="2">
        <f>IFERROR(__xludf.DUMMYFUNCTION("""COMPUTED_VALUE"""),45387.66666666667)</f>
        <v>45387.66667</v>
      </c>
      <c r="K67" s="1">
        <f>IFERROR(__xludf.DUMMYFUNCTION("""COMPUTED_VALUE"""),352.78)</f>
        <v>352.78</v>
      </c>
      <c r="M67" s="2">
        <f>IFERROR(__xludf.DUMMYFUNCTION("""COMPUTED_VALUE"""),45387.66666666667)</f>
        <v>45387.66667</v>
      </c>
      <c r="N67" s="1">
        <f>IFERROR(__xludf.DUMMYFUNCTION("""COMPUTED_VALUE"""),1.7509723E7)</f>
        <v>17509723</v>
      </c>
    </row>
    <row r="68">
      <c r="A68" s="2">
        <f>IFERROR(__xludf.DUMMYFUNCTION("""COMPUTED_VALUE"""),45390.66666666667)</f>
        <v>45390.66667</v>
      </c>
      <c r="B68" s="1">
        <f>IFERROR(__xludf.DUMMYFUNCTION("""COMPUTED_VALUE"""),352.78)</f>
        <v>352.78</v>
      </c>
      <c r="D68" s="2">
        <f>IFERROR(__xludf.DUMMYFUNCTION("""COMPUTED_VALUE"""),45390.66666666667)</f>
        <v>45390.66667</v>
      </c>
      <c r="E68" s="1">
        <f>IFERROR(__xludf.DUMMYFUNCTION("""COMPUTED_VALUE"""),353.08)</f>
        <v>353.08</v>
      </c>
      <c r="G68" s="2">
        <f>IFERROR(__xludf.DUMMYFUNCTION("""COMPUTED_VALUE"""),45390.66666666667)</f>
        <v>45390.66667</v>
      </c>
      <c r="H68" s="1">
        <f>IFERROR(__xludf.DUMMYFUNCTION("""COMPUTED_VALUE"""),350.23)</f>
        <v>350.23</v>
      </c>
      <c r="J68" s="2">
        <f>IFERROR(__xludf.DUMMYFUNCTION("""COMPUTED_VALUE"""),45390.66666666667)</f>
        <v>45390.66667</v>
      </c>
      <c r="K68" s="1">
        <f>IFERROR(__xludf.DUMMYFUNCTION("""COMPUTED_VALUE"""),350.42)</f>
        <v>350.42</v>
      </c>
      <c r="M68" s="2">
        <f>IFERROR(__xludf.DUMMYFUNCTION("""COMPUTED_VALUE"""),45390.66666666667)</f>
        <v>45390.66667</v>
      </c>
      <c r="N68" s="1">
        <f>IFERROR(__xludf.DUMMYFUNCTION("""COMPUTED_VALUE"""),1.8460423E7)</f>
        <v>18460423</v>
      </c>
    </row>
    <row r="69">
      <c r="A69" s="2">
        <f>IFERROR(__xludf.DUMMYFUNCTION("""COMPUTED_VALUE"""),45391.66666666667)</f>
        <v>45391.66667</v>
      </c>
      <c r="B69" s="1">
        <f>IFERROR(__xludf.DUMMYFUNCTION("""COMPUTED_VALUE"""),350.73)</f>
        <v>350.73</v>
      </c>
      <c r="D69" s="2">
        <f>IFERROR(__xludf.DUMMYFUNCTION("""COMPUTED_VALUE"""),45391.66666666667)</f>
        <v>45391.66667</v>
      </c>
      <c r="E69" s="1">
        <f>IFERROR(__xludf.DUMMYFUNCTION("""COMPUTED_VALUE"""),350.73)</f>
        <v>350.73</v>
      </c>
      <c r="G69" s="2">
        <f>IFERROR(__xludf.DUMMYFUNCTION("""COMPUTED_VALUE"""),45391.66666666667)</f>
        <v>45391.66667</v>
      </c>
      <c r="H69" s="1">
        <f>IFERROR(__xludf.DUMMYFUNCTION("""COMPUTED_VALUE"""),343.53)</f>
        <v>343.53</v>
      </c>
      <c r="J69" s="2">
        <f>IFERROR(__xludf.DUMMYFUNCTION("""COMPUTED_VALUE"""),45391.66666666667)</f>
        <v>45391.66667</v>
      </c>
      <c r="K69" s="1">
        <f>IFERROR(__xludf.DUMMYFUNCTION("""COMPUTED_VALUE"""),345.44)</f>
        <v>345.44</v>
      </c>
      <c r="M69" s="2">
        <f>IFERROR(__xludf.DUMMYFUNCTION("""COMPUTED_VALUE"""),45391.66666666667)</f>
        <v>45391.66667</v>
      </c>
      <c r="N69" s="1">
        <f>IFERROR(__xludf.DUMMYFUNCTION("""COMPUTED_VALUE"""),2.0577252E7)</f>
        <v>20577252</v>
      </c>
    </row>
    <row r="70">
      <c r="A70" s="2">
        <f>IFERROR(__xludf.DUMMYFUNCTION("""COMPUTED_VALUE"""),45392.66666666667)</f>
        <v>45392.66667</v>
      </c>
      <c r="B70" s="1">
        <f>IFERROR(__xludf.DUMMYFUNCTION("""COMPUTED_VALUE"""),344.15)</f>
        <v>344.15</v>
      </c>
      <c r="D70" s="2">
        <f>IFERROR(__xludf.DUMMYFUNCTION("""COMPUTED_VALUE"""),45392.66666666667)</f>
        <v>45392.66667</v>
      </c>
      <c r="E70" s="1">
        <f>IFERROR(__xludf.DUMMYFUNCTION("""COMPUTED_VALUE"""),344.15)</f>
        <v>344.15</v>
      </c>
      <c r="G70" s="2">
        <f>IFERROR(__xludf.DUMMYFUNCTION("""COMPUTED_VALUE"""),45392.66666666667)</f>
        <v>45392.66667</v>
      </c>
      <c r="H70" s="1">
        <f>IFERROR(__xludf.DUMMYFUNCTION("""COMPUTED_VALUE"""),339.83)</f>
        <v>339.83</v>
      </c>
      <c r="J70" s="2">
        <f>IFERROR(__xludf.DUMMYFUNCTION("""COMPUTED_VALUE"""),45392.66666666667)</f>
        <v>45392.66667</v>
      </c>
      <c r="K70" s="1">
        <f>IFERROR(__xludf.DUMMYFUNCTION("""COMPUTED_VALUE"""),343.18)</f>
        <v>343.18</v>
      </c>
      <c r="M70" s="2">
        <f>IFERROR(__xludf.DUMMYFUNCTION("""COMPUTED_VALUE"""),45392.66666666667)</f>
        <v>45392.66667</v>
      </c>
      <c r="N70" s="1">
        <f>IFERROR(__xludf.DUMMYFUNCTION("""COMPUTED_VALUE"""),2.2332973E7)</f>
        <v>22332973</v>
      </c>
    </row>
    <row r="71">
      <c r="A71" s="2">
        <f>IFERROR(__xludf.DUMMYFUNCTION("""COMPUTED_VALUE"""),45393.66666666667)</f>
        <v>45393.66667</v>
      </c>
      <c r="B71" s="1">
        <f>IFERROR(__xludf.DUMMYFUNCTION("""COMPUTED_VALUE"""),342.75)</f>
        <v>342.75</v>
      </c>
      <c r="D71" s="2">
        <f>IFERROR(__xludf.DUMMYFUNCTION("""COMPUTED_VALUE"""),45393.66666666667)</f>
        <v>45393.66667</v>
      </c>
      <c r="E71" s="1">
        <f>IFERROR(__xludf.DUMMYFUNCTION("""COMPUTED_VALUE"""),342.83)</f>
        <v>342.83</v>
      </c>
      <c r="G71" s="2">
        <f>IFERROR(__xludf.DUMMYFUNCTION("""COMPUTED_VALUE"""),45393.66666666667)</f>
        <v>45393.66667</v>
      </c>
      <c r="H71" s="1">
        <f>IFERROR(__xludf.DUMMYFUNCTION("""COMPUTED_VALUE"""),340.36)</f>
        <v>340.36</v>
      </c>
      <c r="J71" s="2">
        <f>IFERROR(__xludf.DUMMYFUNCTION("""COMPUTED_VALUE"""),45393.66666666667)</f>
        <v>45393.66667</v>
      </c>
      <c r="K71" s="1">
        <f>IFERROR(__xludf.DUMMYFUNCTION("""COMPUTED_VALUE"""),341.36)</f>
        <v>341.36</v>
      </c>
      <c r="M71" s="2">
        <f>IFERROR(__xludf.DUMMYFUNCTION("""COMPUTED_VALUE"""),45393.66666666667)</f>
        <v>45393.66667</v>
      </c>
      <c r="N71" s="1">
        <f>IFERROR(__xludf.DUMMYFUNCTION("""COMPUTED_VALUE"""),1.9553497E7)</f>
        <v>19553497</v>
      </c>
    </row>
    <row r="72">
      <c r="A72" s="2">
        <f>IFERROR(__xludf.DUMMYFUNCTION("""COMPUTED_VALUE"""),45394.66666666667)</f>
        <v>45394.66667</v>
      </c>
      <c r="B72" s="1">
        <f>IFERROR(__xludf.DUMMYFUNCTION("""COMPUTED_VALUE"""),340.65)</f>
        <v>340.65</v>
      </c>
      <c r="D72" s="2">
        <f>IFERROR(__xludf.DUMMYFUNCTION("""COMPUTED_VALUE"""),45394.66666666667)</f>
        <v>45394.66667</v>
      </c>
      <c r="E72" s="1">
        <f>IFERROR(__xludf.DUMMYFUNCTION("""COMPUTED_VALUE"""),341.81)</f>
        <v>341.81</v>
      </c>
      <c r="G72" s="2">
        <f>IFERROR(__xludf.DUMMYFUNCTION("""COMPUTED_VALUE"""),45394.66666666667)</f>
        <v>45394.66667</v>
      </c>
      <c r="H72" s="1">
        <f>IFERROR(__xludf.DUMMYFUNCTION("""COMPUTED_VALUE"""),338.01)</f>
        <v>338.01</v>
      </c>
      <c r="J72" s="2">
        <f>IFERROR(__xludf.DUMMYFUNCTION("""COMPUTED_VALUE"""),45394.66666666667)</f>
        <v>45394.66667</v>
      </c>
      <c r="K72" s="1">
        <f>IFERROR(__xludf.DUMMYFUNCTION("""COMPUTED_VALUE"""),338.41)</f>
        <v>338.41</v>
      </c>
      <c r="M72" s="2">
        <f>IFERROR(__xludf.DUMMYFUNCTION("""COMPUTED_VALUE"""),45394.66666666667)</f>
        <v>45394.66667</v>
      </c>
      <c r="N72" s="1">
        <f>IFERROR(__xludf.DUMMYFUNCTION("""COMPUTED_VALUE"""),2.5370459E7)</f>
        <v>25370459</v>
      </c>
    </row>
    <row r="73">
      <c r="A73" s="2">
        <f>IFERROR(__xludf.DUMMYFUNCTION("""COMPUTED_VALUE"""),45397.66666666667)</f>
        <v>45397.66667</v>
      </c>
      <c r="B73" s="1">
        <f>IFERROR(__xludf.DUMMYFUNCTION("""COMPUTED_VALUE"""),341.94)</f>
        <v>341.94</v>
      </c>
      <c r="D73" s="2">
        <f>IFERROR(__xludf.DUMMYFUNCTION("""COMPUTED_VALUE"""),45397.66666666667)</f>
        <v>45397.66667</v>
      </c>
      <c r="E73" s="1">
        <f>IFERROR(__xludf.DUMMYFUNCTION("""COMPUTED_VALUE"""),343.04)</f>
        <v>343.04</v>
      </c>
      <c r="G73" s="2">
        <f>IFERROR(__xludf.DUMMYFUNCTION("""COMPUTED_VALUE"""),45397.66666666667)</f>
        <v>45397.66667</v>
      </c>
      <c r="H73" s="1">
        <f>IFERROR(__xludf.DUMMYFUNCTION("""COMPUTED_VALUE"""),338.79)</f>
        <v>338.79</v>
      </c>
      <c r="J73" s="2">
        <f>IFERROR(__xludf.DUMMYFUNCTION("""COMPUTED_VALUE"""),45397.66666666667)</f>
        <v>45397.66667</v>
      </c>
      <c r="K73" s="1">
        <f>IFERROR(__xludf.DUMMYFUNCTION("""COMPUTED_VALUE"""),340.46)</f>
        <v>340.46</v>
      </c>
      <c r="M73" s="2">
        <f>IFERROR(__xludf.DUMMYFUNCTION("""COMPUTED_VALUE"""),45397.66666666667)</f>
        <v>45397.66667</v>
      </c>
      <c r="N73" s="1">
        <f>IFERROR(__xludf.DUMMYFUNCTION("""COMPUTED_VALUE"""),2.0931128E7)</f>
        <v>20931128</v>
      </c>
    </row>
    <row r="74">
      <c r="A74" s="2">
        <f>IFERROR(__xludf.DUMMYFUNCTION("""COMPUTED_VALUE"""),45398.66666666667)</f>
        <v>45398.66667</v>
      </c>
      <c r="B74" s="1">
        <f>IFERROR(__xludf.DUMMYFUNCTION("""COMPUTED_VALUE"""),341.1)</f>
        <v>341.1</v>
      </c>
      <c r="D74" s="2">
        <f>IFERROR(__xludf.DUMMYFUNCTION("""COMPUTED_VALUE"""),45398.66666666667)</f>
        <v>45398.66667</v>
      </c>
      <c r="E74" s="1">
        <f>IFERROR(__xludf.DUMMYFUNCTION("""COMPUTED_VALUE"""),341.1)</f>
        <v>341.1</v>
      </c>
      <c r="G74" s="2">
        <f>IFERROR(__xludf.DUMMYFUNCTION("""COMPUTED_VALUE"""),45398.66666666667)</f>
        <v>45398.66667</v>
      </c>
      <c r="H74" s="1">
        <f>IFERROR(__xludf.DUMMYFUNCTION("""COMPUTED_VALUE"""),336.92)</f>
        <v>336.92</v>
      </c>
      <c r="J74" s="2">
        <f>IFERROR(__xludf.DUMMYFUNCTION("""COMPUTED_VALUE"""),45398.66666666667)</f>
        <v>45398.66667</v>
      </c>
      <c r="K74" s="1">
        <f>IFERROR(__xludf.DUMMYFUNCTION("""COMPUTED_VALUE"""),338.51)</f>
        <v>338.51</v>
      </c>
      <c r="M74" s="2">
        <f>IFERROR(__xludf.DUMMYFUNCTION("""COMPUTED_VALUE"""),45398.66666666667)</f>
        <v>45398.66667</v>
      </c>
      <c r="N74" s="1">
        <f>IFERROR(__xludf.DUMMYFUNCTION("""COMPUTED_VALUE"""),1.7822245E7)</f>
        <v>17822245</v>
      </c>
    </row>
    <row r="75">
      <c r="A75" s="2">
        <f>IFERROR(__xludf.DUMMYFUNCTION("""COMPUTED_VALUE"""),45399.66666666667)</f>
        <v>45399.66667</v>
      </c>
      <c r="B75" s="1">
        <f>IFERROR(__xludf.DUMMYFUNCTION("""COMPUTED_VALUE"""),338.83)</f>
        <v>338.83</v>
      </c>
      <c r="D75" s="2">
        <f>IFERROR(__xludf.DUMMYFUNCTION("""COMPUTED_VALUE"""),45399.66666666667)</f>
        <v>45399.66667</v>
      </c>
      <c r="E75" s="1">
        <f>IFERROR(__xludf.DUMMYFUNCTION("""COMPUTED_VALUE"""),340.15)</f>
        <v>340.15</v>
      </c>
      <c r="G75" s="2">
        <f>IFERROR(__xludf.DUMMYFUNCTION("""COMPUTED_VALUE"""),45399.66666666667)</f>
        <v>45399.66667</v>
      </c>
      <c r="H75" s="1">
        <f>IFERROR(__xludf.DUMMYFUNCTION("""COMPUTED_VALUE"""),336.79)</f>
        <v>336.79</v>
      </c>
      <c r="J75" s="2">
        <f>IFERROR(__xludf.DUMMYFUNCTION("""COMPUTED_VALUE"""),45399.66666666667)</f>
        <v>45399.66667</v>
      </c>
      <c r="K75" s="1">
        <f>IFERROR(__xludf.DUMMYFUNCTION("""COMPUTED_VALUE"""),338.78)</f>
        <v>338.78</v>
      </c>
      <c r="M75" s="2">
        <f>IFERROR(__xludf.DUMMYFUNCTION("""COMPUTED_VALUE"""),45399.66666666667)</f>
        <v>45399.66667</v>
      </c>
      <c r="N75" s="1">
        <f>IFERROR(__xludf.DUMMYFUNCTION("""COMPUTED_VALUE"""),2.5099454E7)</f>
        <v>25099454</v>
      </c>
    </row>
    <row r="76">
      <c r="A76" s="2">
        <f>IFERROR(__xludf.DUMMYFUNCTION("""COMPUTED_VALUE"""),45400.66666666667)</f>
        <v>45400.66667</v>
      </c>
      <c r="B76" s="1">
        <f>IFERROR(__xludf.DUMMYFUNCTION("""COMPUTED_VALUE"""),339.3)</f>
        <v>339.3</v>
      </c>
      <c r="D76" s="2">
        <f>IFERROR(__xludf.DUMMYFUNCTION("""COMPUTED_VALUE"""),45400.66666666667)</f>
        <v>45400.66667</v>
      </c>
      <c r="E76" s="1">
        <f>IFERROR(__xludf.DUMMYFUNCTION("""COMPUTED_VALUE"""),341.61)</f>
        <v>341.61</v>
      </c>
      <c r="G76" s="2">
        <f>IFERROR(__xludf.DUMMYFUNCTION("""COMPUTED_VALUE"""),45400.66666666667)</f>
        <v>45400.66667</v>
      </c>
      <c r="H76" s="1">
        <f>IFERROR(__xludf.DUMMYFUNCTION("""COMPUTED_VALUE"""),338.63)</f>
        <v>338.63</v>
      </c>
      <c r="J76" s="2">
        <f>IFERROR(__xludf.DUMMYFUNCTION("""COMPUTED_VALUE"""),45400.66666666667)</f>
        <v>45400.66667</v>
      </c>
      <c r="K76" s="1">
        <f>IFERROR(__xludf.DUMMYFUNCTION("""COMPUTED_VALUE"""),341.3)</f>
        <v>341.3</v>
      </c>
      <c r="M76" s="2">
        <f>IFERROR(__xludf.DUMMYFUNCTION("""COMPUTED_VALUE"""),45400.66666666667)</f>
        <v>45400.66667</v>
      </c>
      <c r="N76" s="1">
        <f>IFERROR(__xludf.DUMMYFUNCTION("""COMPUTED_VALUE"""),2.3415579E7)</f>
        <v>23415579</v>
      </c>
    </row>
    <row r="77">
      <c r="A77" s="2">
        <f>IFERROR(__xludf.DUMMYFUNCTION("""COMPUTED_VALUE"""),45401.66666666667)</f>
        <v>45401.66667</v>
      </c>
      <c r="B77" s="1">
        <f>IFERROR(__xludf.DUMMYFUNCTION("""COMPUTED_VALUE"""),341.53)</f>
        <v>341.53</v>
      </c>
      <c r="D77" s="2">
        <f>IFERROR(__xludf.DUMMYFUNCTION("""COMPUTED_VALUE"""),45401.66666666667)</f>
        <v>45401.66667</v>
      </c>
      <c r="E77" s="1">
        <f>IFERROR(__xludf.DUMMYFUNCTION("""COMPUTED_VALUE"""),345.35)</f>
        <v>345.35</v>
      </c>
      <c r="G77" s="2">
        <f>IFERROR(__xludf.DUMMYFUNCTION("""COMPUTED_VALUE"""),45401.66666666667)</f>
        <v>45401.66667</v>
      </c>
      <c r="H77" s="1">
        <f>IFERROR(__xludf.DUMMYFUNCTION("""COMPUTED_VALUE"""),340.56)</f>
        <v>340.56</v>
      </c>
      <c r="J77" s="2">
        <f>IFERROR(__xludf.DUMMYFUNCTION("""COMPUTED_VALUE"""),45401.66666666667)</f>
        <v>45401.66667</v>
      </c>
      <c r="K77" s="1">
        <f>IFERROR(__xludf.DUMMYFUNCTION("""COMPUTED_VALUE"""),344.39)</f>
        <v>344.39</v>
      </c>
      <c r="M77" s="2">
        <f>IFERROR(__xludf.DUMMYFUNCTION("""COMPUTED_VALUE"""),45401.66666666667)</f>
        <v>45401.66667</v>
      </c>
      <c r="N77" s="1">
        <f>IFERROR(__xludf.DUMMYFUNCTION("""COMPUTED_VALUE"""),2.9817592E7)</f>
        <v>29817592</v>
      </c>
    </row>
    <row r="78">
      <c r="A78" s="2">
        <f>IFERROR(__xludf.DUMMYFUNCTION("""COMPUTED_VALUE"""),45404.66666666667)</f>
        <v>45404.66667</v>
      </c>
      <c r="B78" s="1">
        <f>IFERROR(__xludf.DUMMYFUNCTION("""COMPUTED_VALUE"""),345.46)</f>
        <v>345.46</v>
      </c>
      <c r="D78" s="2">
        <f>IFERROR(__xludf.DUMMYFUNCTION("""COMPUTED_VALUE"""),45404.66666666667)</f>
        <v>45404.66667</v>
      </c>
      <c r="E78" s="1">
        <f>IFERROR(__xludf.DUMMYFUNCTION("""COMPUTED_VALUE"""),352.34)</f>
        <v>352.34</v>
      </c>
      <c r="G78" s="2">
        <f>IFERROR(__xludf.DUMMYFUNCTION("""COMPUTED_VALUE"""),45404.66666666667)</f>
        <v>45404.66667</v>
      </c>
      <c r="H78" s="1">
        <f>IFERROR(__xludf.DUMMYFUNCTION("""COMPUTED_VALUE"""),333.33)</f>
        <v>333.33</v>
      </c>
      <c r="J78" s="2">
        <f>IFERROR(__xludf.DUMMYFUNCTION("""COMPUTED_VALUE"""),45404.66666666667)</f>
        <v>45404.66667</v>
      </c>
      <c r="K78" s="1">
        <f>IFERROR(__xludf.DUMMYFUNCTION("""COMPUTED_VALUE"""),333.68)</f>
        <v>333.68</v>
      </c>
      <c r="M78" s="2">
        <f>IFERROR(__xludf.DUMMYFUNCTION("""COMPUTED_VALUE"""),45404.66666666667)</f>
        <v>45404.66667</v>
      </c>
      <c r="N78" s="1">
        <f>IFERROR(__xludf.DUMMYFUNCTION("""COMPUTED_VALUE"""),5.4915885E7)</f>
        <v>54915885</v>
      </c>
    </row>
    <row r="79">
      <c r="A79" s="2">
        <f>IFERROR(__xludf.DUMMYFUNCTION("""COMPUTED_VALUE"""),45405.66666666667)</f>
        <v>45405.66667</v>
      </c>
      <c r="B79" s="1">
        <f>IFERROR(__xludf.DUMMYFUNCTION("""COMPUTED_VALUE"""),335.5)</f>
        <v>335.5</v>
      </c>
      <c r="D79" s="2">
        <f>IFERROR(__xludf.DUMMYFUNCTION("""COMPUTED_VALUE"""),45405.66666666667)</f>
        <v>45405.66667</v>
      </c>
      <c r="E79" s="1">
        <f>IFERROR(__xludf.DUMMYFUNCTION("""COMPUTED_VALUE"""),342.47)</f>
        <v>342.47</v>
      </c>
      <c r="G79" s="2">
        <f>IFERROR(__xludf.DUMMYFUNCTION("""COMPUTED_VALUE"""),45405.66666666667)</f>
        <v>45405.66667</v>
      </c>
      <c r="H79" s="1">
        <f>IFERROR(__xludf.DUMMYFUNCTION("""COMPUTED_VALUE"""),334.57)</f>
        <v>334.57</v>
      </c>
      <c r="J79" s="2">
        <f>IFERROR(__xludf.DUMMYFUNCTION("""COMPUTED_VALUE"""),45405.66666666667)</f>
        <v>45405.66667</v>
      </c>
      <c r="K79" s="1">
        <f>IFERROR(__xludf.DUMMYFUNCTION("""COMPUTED_VALUE"""),340.55)</f>
        <v>340.55</v>
      </c>
      <c r="M79" s="2">
        <f>IFERROR(__xludf.DUMMYFUNCTION("""COMPUTED_VALUE"""),45405.66666666667)</f>
        <v>45405.66667</v>
      </c>
      <c r="N79" s="1">
        <f>IFERROR(__xludf.DUMMYFUNCTION("""COMPUTED_VALUE"""),2.9138277E7)</f>
        <v>29138277</v>
      </c>
    </row>
    <row r="80">
      <c r="A80" s="2">
        <f>IFERROR(__xludf.DUMMYFUNCTION("""COMPUTED_VALUE"""),45406.66666666667)</f>
        <v>45406.66667</v>
      </c>
      <c r="B80" s="1">
        <f>IFERROR(__xludf.DUMMYFUNCTION("""COMPUTED_VALUE"""),339.12)</f>
        <v>339.12</v>
      </c>
      <c r="D80" s="2">
        <f>IFERROR(__xludf.DUMMYFUNCTION("""COMPUTED_VALUE"""),45406.66666666667)</f>
        <v>45406.66667</v>
      </c>
      <c r="E80" s="1">
        <f>IFERROR(__xludf.DUMMYFUNCTION("""COMPUTED_VALUE"""),341.22)</f>
        <v>341.22</v>
      </c>
      <c r="G80" s="2">
        <f>IFERROR(__xludf.DUMMYFUNCTION("""COMPUTED_VALUE"""),45406.66666666667)</f>
        <v>45406.66667</v>
      </c>
      <c r="H80" s="1">
        <f>IFERROR(__xludf.DUMMYFUNCTION("""COMPUTED_VALUE"""),335.94)</f>
        <v>335.94</v>
      </c>
      <c r="J80" s="2">
        <f>IFERROR(__xludf.DUMMYFUNCTION("""COMPUTED_VALUE"""),45406.66666666667)</f>
        <v>45406.66667</v>
      </c>
      <c r="K80" s="1">
        <f>IFERROR(__xludf.DUMMYFUNCTION("""COMPUTED_VALUE"""),340.02)</f>
        <v>340.02</v>
      </c>
      <c r="M80" s="2">
        <f>IFERROR(__xludf.DUMMYFUNCTION("""COMPUTED_VALUE"""),45406.66666666667)</f>
        <v>45406.66667</v>
      </c>
      <c r="N80" s="1">
        <f>IFERROR(__xludf.DUMMYFUNCTION("""COMPUTED_VALUE"""),2.0647023E7)</f>
        <v>20647023</v>
      </c>
    </row>
    <row r="81">
      <c r="A81" s="2">
        <f>IFERROR(__xludf.DUMMYFUNCTION("""COMPUTED_VALUE"""),45407.66666666667)</f>
        <v>45407.66667</v>
      </c>
      <c r="B81" s="1">
        <f>IFERROR(__xludf.DUMMYFUNCTION("""COMPUTED_VALUE"""),339.07)</f>
        <v>339.07</v>
      </c>
      <c r="D81" s="2">
        <f>IFERROR(__xludf.DUMMYFUNCTION("""COMPUTED_VALUE"""),45407.66666666667)</f>
        <v>45407.66667</v>
      </c>
      <c r="E81" s="1">
        <f>IFERROR(__xludf.DUMMYFUNCTION("""COMPUTED_VALUE"""),341.71)</f>
        <v>341.71</v>
      </c>
      <c r="G81" s="2">
        <f>IFERROR(__xludf.DUMMYFUNCTION("""COMPUTED_VALUE"""),45407.66666666667)</f>
        <v>45407.66667</v>
      </c>
      <c r="H81" s="1">
        <f>IFERROR(__xludf.DUMMYFUNCTION("""COMPUTED_VALUE"""),335.36)</f>
        <v>335.36</v>
      </c>
      <c r="J81" s="2">
        <f>IFERROR(__xludf.DUMMYFUNCTION("""COMPUTED_VALUE"""),45407.66666666667)</f>
        <v>45407.66667</v>
      </c>
      <c r="K81" s="1">
        <f>IFERROR(__xludf.DUMMYFUNCTION("""COMPUTED_VALUE"""),338.39)</f>
        <v>338.39</v>
      </c>
      <c r="M81" s="2">
        <f>IFERROR(__xludf.DUMMYFUNCTION("""COMPUTED_VALUE"""),45407.66666666667)</f>
        <v>45407.66667</v>
      </c>
      <c r="N81" s="1">
        <f>IFERROR(__xludf.DUMMYFUNCTION("""COMPUTED_VALUE"""),2.2625027E7)</f>
        <v>22625027</v>
      </c>
    </row>
    <row r="82">
      <c r="A82" s="2">
        <f>IFERROR(__xludf.DUMMYFUNCTION("""COMPUTED_VALUE"""),45408.66666666667)</f>
        <v>45408.66667</v>
      </c>
      <c r="B82" s="1">
        <f>IFERROR(__xludf.DUMMYFUNCTION("""COMPUTED_VALUE"""),337.09)</f>
        <v>337.09</v>
      </c>
      <c r="D82" s="2">
        <f>IFERROR(__xludf.DUMMYFUNCTION("""COMPUTED_VALUE"""),45408.66666666667)</f>
        <v>45408.66667</v>
      </c>
      <c r="E82" s="1">
        <f>IFERROR(__xludf.DUMMYFUNCTION("""COMPUTED_VALUE"""),341.8)</f>
        <v>341.8</v>
      </c>
      <c r="G82" s="2">
        <f>IFERROR(__xludf.DUMMYFUNCTION("""COMPUTED_VALUE"""),45408.66666666667)</f>
        <v>45408.66667</v>
      </c>
      <c r="H82" s="1">
        <f>IFERROR(__xludf.DUMMYFUNCTION("""COMPUTED_VALUE"""),334.56)</f>
        <v>334.56</v>
      </c>
      <c r="J82" s="2">
        <f>IFERROR(__xludf.DUMMYFUNCTION("""COMPUTED_VALUE"""),45408.66666666667)</f>
        <v>45408.66667</v>
      </c>
      <c r="K82" s="1">
        <f>IFERROR(__xludf.DUMMYFUNCTION("""COMPUTED_VALUE"""),340.94)</f>
        <v>340.94</v>
      </c>
      <c r="M82" s="2">
        <f>IFERROR(__xludf.DUMMYFUNCTION("""COMPUTED_VALUE"""),45408.66666666667)</f>
        <v>45408.66667</v>
      </c>
      <c r="N82" s="1">
        <f>IFERROR(__xludf.DUMMYFUNCTION("""COMPUTED_VALUE"""),2.6213912E7)</f>
        <v>26213912</v>
      </c>
    </row>
    <row r="83">
      <c r="A83" s="2">
        <f>IFERROR(__xludf.DUMMYFUNCTION("""COMPUTED_VALUE"""),45411.66666666667)</f>
        <v>45411.66667</v>
      </c>
      <c r="B83" s="1">
        <f>IFERROR(__xludf.DUMMYFUNCTION("""COMPUTED_VALUE"""),341.89)</f>
        <v>341.89</v>
      </c>
      <c r="D83" s="2">
        <f>IFERROR(__xludf.DUMMYFUNCTION("""COMPUTED_VALUE"""),45411.66666666667)</f>
        <v>45411.66667</v>
      </c>
      <c r="E83" s="1">
        <f>IFERROR(__xludf.DUMMYFUNCTION("""COMPUTED_VALUE"""),347.47)</f>
        <v>347.47</v>
      </c>
      <c r="G83" s="2">
        <f>IFERROR(__xludf.DUMMYFUNCTION("""COMPUTED_VALUE"""),45411.66666666667)</f>
        <v>45411.66667</v>
      </c>
      <c r="H83" s="1">
        <f>IFERROR(__xludf.DUMMYFUNCTION("""COMPUTED_VALUE"""),341.89)</f>
        <v>341.89</v>
      </c>
      <c r="J83" s="2">
        <f>IFERROR(__xludf.DUMMYFUNCTION("""COMPUTED_VALUE"""),45411.66666666667)</f>
        <v>45411.66667</v>
      </c>
      <c r="K83" s="1">
        <f>IFERROR(__xludf.DUMMYFUNCTION("""COMPUTED_VALUE"""),343.47)</f>
        <v>343.47</v>
      </c>
      <c r="M83" s="2">
        <f>IFERROR(__xludf.DUMMYFUNCTION("""COMPUTED_VALUE"""),45411.66666666667)</f>
        <v>45411.66667</v>
      </c>
      <c r="N83" s="1">
        <f>IFERROR(__xludf.DUMMYFUNCTION("""COMPUTED_VALUE"""),2.3289042E7)</f>
        <v>23289042</v>
      </c>
    </row>
    <row r="84">
      <c r="A84" s="2">
        <f>IFERROR(__xludf.DUMMYFUNCTION("""COMPUTED_VALUE"""),45412.66666666667)</f>
        <v>45412.66667</v>
      </c>
      <c r="B84" s="1">
        <f>IFERROR(__xludf.DUMMYFUNCTION("""COMPUTED_VALUE"""),342.1)</f>
        <v>342.1</v>
      </c>
      <c r="D84" s="2">
        <f>IFERROR(__xludf.DUMMYFUNCTION("""COMPUTED_VALUE"""),45412.66666666667)</f>
        <v>45412.66667</v>
      </c>
      <c r="E84" s="1">
        <f>IFERROR(__xludf.DUMMYFUNCTION("""COMPUTED_VALUE"""),342.18)</f>
        <v>342.18</v>
      </c>
      <c r="G84" s="2">
        <f>IFERROR(__xludf.DUMMYFUNCTION("""COMPUTED_VALUE"""),45412.66666666667)</f>
        <v>45412.66667</v>
      </c>
      <c r="H84" s="1">
        <f>IFERROR(__xludf.DUMMYFUNCTION("""COMPUTED_VALUE"""),339.43)</f>
        <v>339.43</v>
      </c>
      <c r="J84" s="2">
        <f>IFERROR(__xludf.DUMMYFUNCTION("""COMPUTED_VALUE"""),45412.66666666667)</f>
        <v>45412.66667</v>
      </c>
      <c r="K84" s="1">
        <f>IFERROR(__xludf.DUMMYFUNCTION("""COMPUTED_VALUE"""),340.01)</f>
        <v>340.01</v>
      </c>
      <c r="M84" s="2">
        <f>IFERROR(__xludf.DUMMYFUNCTION("""COMPUTED_VALUE"""),45412.66666666667)</f>
        <v>45412.66667</v>
      </c>
      <c r="N84" s="1">
        <f>IFERROR(__xludf.DUMMYFUNCTION("""COMPUTED_VALUE"""),2.4333397E7)</f>
        <v>24333397</v>
      </c>
    </row>
    <row r="85">
      <c r="A85" s="2">
        <f>IFERROR(__xludf.DUMMYFUNCTION("""COMPUTED_VALUE"""),45413.66666666667)</f>
        <v>45413.66667</v>
      </c>
      <c r="B85" s="1">
        <f>IFERROR(__xludf.DUMMYFUNCTION("""COMPUTED_VALUE"""),339.17)</f>
        <v>339.17</v>
      </c>
      <c r="D85" s="2">
        <f>IFERROR(__xludf.DUMMYFUNCTION("""COMPUTED_VALUE"""),45413.66666666667)</f>
        <v>45413.66667</v>
      </c>
      <c r="E85" s="1">
        <f>IFERROR(__xludf.DUMMYFUNCTION("""COMPUTED_VALUE"""),342.51)</f>
        <v>342.51</v>
      </c>
      <c r="G85" s="2">
        <f>IFERROR(__xludf.DUMMYFUNCTION("""COMPUTED_VALUE"""),45413.66666666667)</f>
        <v>45413.66667</v>
      </c>
      <c r="H85" s="1">
        <f>IFERROR(__xludf.DUMMYFUNCTION("""COMPUTED_VALUE"""),338.27)</f>
        <v>338.27</v>
      </c>
      <c r="J85" s="2">
        <f>IFERROR(__xludf.DUMMYFUNCTION("""COMPUTED_VALUE"""),45413.66666666667)</f>
        <v>45413.66667</v>
      </c>
      <c r="K85" s="1">
        <f>IFERROR(__xludf.DUMMYFUNCTION("""COMPUTED_VALUE"""),339.28)</f>
        <v>339.28</v>
      </c>
      <c r="M85" s="2">
        <f>IFERROR(__xludf.DUMMYFUNCTION("""COMPUTED_VALUE"""),45413.66666666667)</f>
        <v>45413.66667</v>
      </c>
      <c r="N85" s="1">
        <f>IFERROR(__xludf.DUMMYFUNCTION("""COMPUTED_VALUE"""),2.3608212E7)</f>
        <v>23608212</v>
      </c>
    </row>
    <row r="86">
      <c r="A86" s="2">
        <f>IFERROR(__xludf.DUMMYFUNCTION("""COMPUTED_VALUE"""),45414.66666666667)</f>
        <v>45414.66667</v>
      </c>
      <c r="B86" s="1">
        <f>IFERROR(__xludf.DUMMYFUNCTION("""COMPUTED_VALUE"""),340.33)</f>
        <v>340.33</v>
      </c>
      <c r="D86" s="2">
        <f>IFERROR(__xludf.DUMMYFUNCTION("""COMPUTED_VALUE"""),45414.66666666667)</f>
        <v>45414.66667</v>
      </c>
      <c r="E86" s="1">
        <f>IFERROR(__xludf.DUMMYFUNCTION("""COMPUTED_VALUE"""),340.97)</f>
        <v>340.97</v>
      </c>
      <c r="G86" s="2">
        <f>IFERROR(__xludf.DUMMYFUNCTION("""COMPUTED_VALUE"""),45414.66666666667)</f>
        <v>45414.66667</v>
      </c>
      <c r="H86" s="1">
        <f>IFERROR(__xludf.DUMMYFUNCTION("""COMPUTED_VALUE"""),336.32)</f>
        <v>336.32</v>
      </c>
      <c r="J86" s="2">
        <f>IFERROR(__xludf.DUMMYFUNCTION("""COMPUTED_VALUE"""),45414.66666666667)</f>
        <v>45414.66667</v>
      </c>
      <c r="K86" s="1">
        <f>IFERROR(__xludf.DUMMYFUNCTION("""COMPUTED_VALUE"""),337.35)</f>
        <v>337.35</v>
      </c>
      <c r="M86" s="2">
        <f>IFERROR(__xludf.DUMMYFUNCTION("""COMPUTED_VALUE"""),45414.66666666667)</f>
        <v>45414.66667</v>
      </c>
      <c r="N86" s="1">
        <f>IFERROR(__xludf.DUMMYFUNCTION("""COMPUTED_VALUE"""),2.0830141E7)</f>
        <v>20830141</v>
      </c>
    </row>
    <row r="87">
      <c r="A87" s="2">
        <f>IFERROR(__xludf.DUMMYFUNCTION("""COMPUTED_VALUE"""),45415.66666666667)</f>
        <v>45415.66667</v>
      </c>
      <c r="B87" s="1">
        <f>IFERROR(__xludf.DUMMYFUNCTION("""COMPUTED_VALUE"""),338.21)</f>
        <v>338.21</v>
      </c>
      <c r="D87" s="2">
        <f>IFERROR(__xludf.DUMMYFUNCTION("""COMPUTED_VALUE"""),45415.66666666667)</f>
        <v>45415.66667</v>
      </c>
      <c r="E87" s="1">
        <f>IFERROR(__xludf.DUMMYFUNCTION("""COMPUTED_VALUE"""),338.99)</f>
        <v>338.99</v>
      </c>
      <c r="G87" s="2">
        <f>IFERROR(__xludf.DUMMYFUNCTION("""COMPUTED_VALUE"""),45415.66666666667)</f>
        <v>45415.66667</v>
      </c>
      <c r="H87" s="1">
        <f>IFERROR(__xludf.DUMMYFUNCTION("""COMPUTED_VALUE"""),335.7)</f>
        <v>335.7</v>
      </c>
      <c r="J87" s="2">
        <f>IFERROR(__xludf.DUMMYFUNCTION("""COMPUTED_VALUE"""),45415.66666666667)</f>
        <v>45415.66667</v>
      </c>
      <c r="K87" s="1">
        <f>IFERROR(__xludf.DUMMYFUNCTION("""COMPUTED_VALUE"""),336.91)</f>
        <v>336.91</v>
      </c>
      <c r="M87" s="2">
        <f>IFERROR(__xludf.DUMMYFUNCTION("""COMPUTED_VALUE"""),45415.66666666667)</f>
        <v>45415.66667</v>
      </c>
      <c r="N87" s="1">
        <f>IFERROR(__xludf.DUMMYFUNCTION("""COMPUTED_VALUE"""),1.7466697E7)</f>
        <v>17466697</v>
      </c>
    </row>
    <row r="88">
      <c r="A88" s="2">
        <f>IFERROR(__xludf.DUMMYFUNCTION("""COMPUTED_VALUE"""),45418.66666666667)</f>
        <v>45418.66667</v>
      </c>
      <c r="B88" s="1">
        <f>IFERROR(__xludf.DUMMYFUNCTION("""COMPUTED_VALUE"""),336.61)</f>
        <v>336.61</v>
      </c>
      <c r="D88" s="2">
        <f>IFERROR(__xludf.DUMMYFUNCTION("""COMPUTED_VALUE"""),45418.66666666667)</f>
        <v>45418.66667</v>
      </c>
      <c r="E88" s="1">
        <f>IFERROR(__xludf.DUMMYFUNCTION("""COMPUTED_VALUE"""),338.81)</f>
        <v>338.81</v>
      </c>
      <c r="G88" s="2">
        <f>IFERROR(__xludf.DUMMYFUNCTION("""COMPUTED_VALUE"""),45418.66666666667)</f>
        <v>45418.66667</v>
      </c>
      <c r="H88" s="1">
        <f>IFERROR(__xludf.DUMMYFUNCTION("""COMPUTED_VALUE"""),336.38)</f>
        <v>336.38</v>
      </c>
      <c r="J88" s="2">
        <f>IFERROR(__xludf.DUMMYFUNCTION("""COMPUTED_VALUE"""),45418.66666666667)</f>
        <v>45418.66667</v>
      </c>
      <c r="K88" s="1">
        <f>IFERROR(__xludf.DUMMYFUNCTION("""COMPUTED_VALUE"""),337.83)</f>
        <v>337.83</v>
      </c>
      <c r="M88" s="2">
        <f>IFERROR(__xludf.DUMMYFUNCTION("""COMPUTED_VALUE"""),45418.66666666667)</f>
        <v>45418.66667</v>
      </c>
      <c r="N88" s="1">
        <f>IFERROR(__xludf.DUMMYFUNCTION("""COMPUTED_VALUE"""),1.9368128E7)</f>
        <v>19368128</v>
      </c>
    </row>
    <row r="89">
      <c r="A89" s="2">
        <f>IFERROR(__xludf.DUMMYFUNCTION("""COMPUTED_VALUE"""),45419.66666666667)</f>
        <v>45419.66667</v>
      </c>
      <c r="B89" s="1">
        <f>IFERROR(__xludf.DUMMYFUNCTION("""COMPUTED_VALUE"""),339.0)</f>
        <v>339</v>
      </c>
      <c r="D89" s="2">
        <f>IFERROR(__xludf.DUMMYFUNCTION("""COMPUTED_VALUE"""),45419.66666666667)</f>
        <v>45419.66667</v>
      </c>
      <c r="E89" s="1">
        <f>IFERROR(__xludf.DUMMYFUNCTION("""COMPUTED_VALUE"""),339.41)</f>
        <v>339.41</v>
      </c>
      <c r="G89" s="2">
        <f>IFERROR(__xludf.DUMMYFUNCTION("""COMPUTED_VALUE"""),45419.66666666667)</f>
        <v>45419.66667</v>
      </c>
      <c r="H89" s="1">
        <f>IFERROR(__xludf.DUMMYFUNCTION("""COMPUTED_VALUE"""),336.19)</f>
        <v>336.19</v>
      </c>
      <c r="J89" s="2">
        <f>IFERROR(__xludf.DUMMYFUNCTION("""COMPUTED_VALUE"""),45419.66666666667)</f>
        <v>45419.66667</v>
      </c>
      <c r="K89" s="1">
        <f>IFERROR(__xludf.DUMMYFUNCTION("""COMPUTED_VALUE"""),337.59)</f>
        <v>337.59</v>
      </c>
      <c r="M89" s="2">
        <f>IFERROR(__xludf.DUMMYFUNCTION("""COMPUTED_VALUE"""),45419.66666666667)</f>
        <v>45419.66667</v>
      </c>
      <c r="N89" s="1">
        <f>IFERROR(__xludf.DUMMYFUNCTION("""COMPUTED_VALUE"""),1.6527322E7)</f>
        <v>16527322</v>
      </c>
    </row>
    <row r="90">
      <c r="A90" s="2">
        <f>IFERROR(__xludf.DUMMYFUNCTION("""COMPUTED_VALUE"""),45420.66666666667)</f>
        <v>45420.66667</v>
      </c>
      <c r="B90" s="1">
        <f>IFERROR(__xludf.DUMMYFUNCTION("""COMPUTED_VALUE"""),337.18)</f>
        <v>337.18</v>
      </c>
      <c r="D90" s="2">
        <f>IFERROR(__xludf.DUMMYFUNCTION("""COMPUTED_VALUE"""),45420.66666666667)</f>
        <v>45420.66667</v>
      </c>
      <c r="E90" s="1">
        <f>IFERROR(__xludf.DUMMYFUNCTION("""COMPUTED_VALUE"""),340.22)</f>
        <v>340.22</v>
      </c>
      <c r="G90" s="2">
        <f>IFERROR(__xludf.DUMMYFUNCTION("""COMPUTED_VALUE"""),45420.66666666667)</f>
        <v>45420.66667</v>
      </c>
      <c r="H90" s="1">
        <f>IFERROR(__xludf.DUMMYFUNCTION("""COMPUTED_VALUE"""),336.97)</f>
        <v>336.97</v>
      </c>
      <c r="J90" s="2">
        <f>IFERROR(__xludf.DUMMYFUNCTION("""COMPUTED_VALUE"""),45420.66666666667)</f>
        <v>45420.66667</v>
      </c>
      <c r="K90" s="1">
        <f>IFERROR(__xludf.DUMMYFUNCTION("""COMPUTED_VALUE"""),339.01)</f>
        <v>339.01</v>
      </c>
      <c r="M90" s="2">
        <f>IFERROR(__xludf.DUMMYFUNCTION("""COMPUTED_VALUE"""),45420.66666666667)</f>
        <v>45420.66667</v>
      </c>
      <c r="N90" s="1">
        <f>IFERROR(__xludf.DUMMYFUNCTION("""COMPUTED_VALUE"""),1.554028E7)</f>
        <v>15540280</v>
      </c>
    </row>
    <row r="91">
      <c r="A91" s="2">
        <f>IFERROR(__xludf.DUMMYFUNCTION("""COMPUTED_VALUE"""),45421.66666666667)</f>
        <v>45421.66667</v>
      </c>
      <c r="B91" s="1">
        <f>IFERROR(__xludf.DUMMYFUNCTION("""COMPUTED_VALUE"""),339.54)</f>
        <v>339.54</v>
      </c>
      <c r="D91" s="2">
        <f>IFERROR(__xludf.DUMMYFUNCTION("""COMPUTED_VALUE"""),45421.66666666667)</f>
        <v>45421.66667</v>
      </c>
      <c r="E91" s="1">
        <f>IFERROR(__xludf.DUMMYFUNCTION("""COMPUTED_VALUE"""),342.29)</f>
        <v>342.29</v>
      </c>
      <c r="G91" s="2">
        <f>IFERROR(__xludf.DUMMYFUNCTION("""COMPUTED_VALUE"""),45421.66666666667)</f>
        <v>45421.66667</v>
      </c>
      <c r="H91" s="1">
        <f>IFERROR(__xludf.DUMMYFUNCTION("""COMPUTED_VALUE"""),338.45)</f>
        <v>338.45</v>
      </c>
      <c r="J91" s="2">
        <f>IFERROR(__xludf.DUMMYFUNCTION("""COMPUTED_VALUE"""),45421.66666666667)</f>
        <v>45421.66667</v>
      </c>
      <c r="K91" s="1">
        <f>IFERROR(__xludf.DUMMYFUNCTION("""COMPUTED_VALUE"""),342.07)</f>
        <v>342.07</v>
      </c>
      <c r="M91" s="2">
        <f>IFERROR(__xludf.DUMMYFUNCTION("""COMPUTED_VALUE"""),45421.66666666667)</f>
        <v>45421.66667</v>
      </c>
      <c r="N91" s="1">
        <f>IFERROR(__xludf.DUMMYFUNCTION("""COMPUTED_VALUE"""),1.7633279E7)</f>
        <v>17633279</v>
      </c>
    </row>
    <row r="92">
      <c r="A92" s="2">
        <f>IFERROR(__xludf.DUMMYFUNCTION("""COMPUTED_VALUE"""),45422.66666666667)</f>
        <v>45422.66667</v>
      </c>
      <c r="B92" s="1">
        <f>IFERROR(__xludf.DUMMYFUNCTION("""COMPUTED_VALUE"""),342.05)</f>
        <v>342.05</v>
      </c>
      <c r="D92" s="2">
        <f>IFERROR(__xludf.DUMMYFUNCTION("""COMPUTED_VALUE"""),45422.66666666667)</f>
        <v>45422.66667</v>
      </c>
      <c r="E92" s="1">
        <f>IFERROR(__xludf.DUMMYFUNCTION("""COMPUTED_VALUE"""),345.49)</f>
        <v>345.49</v>
      </c>
      <c r="G92" s="2">
        <f>IFERROR(__xludf.DUMMYFUNCTION("""COMPUTED_VALUE"""),45422.66666666667)</f>
        <v>45422.66667</v>
      </c>
      <c r="H92" s="1">
        <f>IFERROR(__xludf.DUMMYFUNCTION("""COMPUTED_VALUE"""),341.29)</f>
        <v>341.29</v>
      </c>
      <c r="J92" s="2">
        <f>IFERROR(__xludf.DUMMYFUNCTION("""COMPUTED_VALUE"""),45422.66666666667)</f>
        <v>45422.66667</v>
      </c>
      <c r="K92" s="1">
        <f>IFERROR(__xludf.DUMMYFUNCTION("""COMPUTED_VALUE"""),345.2)</f>
        <v>345.2</v>
      </c>
      <c r="M92" s="2">
        <f>IFERROR(__xludf.DUMMYFUNCTION("""COMPUTED_VALUE"""),45422.66666666667)</f>
        <v>45422.66667</v>
      </c>
      <c r="N92" s="1">
        <f>IFERROR(__xludf.DUMMYFUNCTION("""COMPUTED_VALUE"""),1.9968763E7)</f>
        <v>19968763</v>
      </c>
    </row>
    <row r="93">
      <c r="A93" s="2">
        <f>IFERROR(__xludf.DUMMYFUNCTION("""COMPUTED_VALUE"""),45425.66666666667)</f>
        <v>45425.66667</v>
      </c>
      <c r="B93" s="1">
        <f>IFERROR(__xludf.DUMMYFUNCTION("""COMPUTED_VALUE"""),345.26)</f>
        <v>345.26</v>
      </c>
      <c r="D93" s="2">
        <f>IFERROR(__xludf.DUMMYFUNCTION("""COMPUTED_VALUE"""),45425.66666666667)</f>
        <v>45425.66667</v>
      </c>
      <c r="E93" s="1">
        <f>IFERROR(__xludf.DUMMYFUNCTION("""COMPUTED_VALUE"""),346.66)</f>
        <v>346.66</v>
      </c>
      <c r="G93" s="2">
        <f>IFERROR(__xludf.DUMMYFUNCTION("""COMPUTED_VALUE"""),45425.66666666667)</f>
        <v>45425.66667</v>
      </c>
      <c r="H93" s="1">
        <f>IFERROR(__xludf.DUMMYFUNCTION("""COMPUTED_VALUE"""),343.6)</f>
        <v>343.6</v>
      </c>
      <c r="J93" s="2">
        <f>IFERROR(__xludf.DUMMYFUNCTION("""COMPUTED_VALUE"""),45425.66666666667)</f>
        <v>45425.66667</v>
      </c>
      <c r="K93" s="1">
        <f>IFERROR(__xludf.DUMMYFUNCTION("""COMPUTED_VALUE"""),345.39)</f>
        <v>345.39</v>
      </c>
      <c r="M93" s="2">
        <f>IFERROR(__xludf.DUMMYFUNCTION("""COMPUTED_VALUE"""),45425.66666666667)</f>
        <v>45425.66667</v>
      </c>
      <c r="N93" s="1">
        <f>IFERROR(__xludf.DUMMYFUNCTION("""COMPUTED_VALUE"""),2.5046945E7)</f>
        <v>25046945</v>
      </c>
    </row>
    <row r="94">
      <c r="A94" s="2">
        <f>IFERROR(__xludf.DUMMYFUNCTION("""COMPUTED_VALUE"""),45426.66666666667)</f>
        <v>45426.66667</v>
      </c>
      <c r="B94" s="1">
        <f>IFERROR(__xludf.DUMMYFUNCTION("""COMPUTED_VALUE"""),346.19)</f>
        <v>346.19</v>
      </c>
      <c r="D94" s="2">
        <f>IFERROR(__xludf.DUMMYFUNCTION("""COMPUTED_VALUE"""),45426.66666666667)</f>
        <v>45426.66667</v>
      </c>
      <c r="E94" s="1">
        <f>IFERROR(__xludf.DUMMYFUNCTION("""COMPUTED_VALUE"""),346.9)</f>
        <v>346.9</v>
      </c>
      <c r="G94" s="2">
        <f>IFERROR(__xludf.DUMMYFUNCTION("""COMPUTED_VALUE"""),45426.66666666667)</f>
        <v>45426.66667</v>
      </c>
      <c r="H94" s="1">
        <f>IFERROR(__xludf.DUMMYFUNCTION("""COMPUTED_VALUE"""),344.09)</f>
        <v>344.09</v>
      </c>
      <c r="J94" s="2">
        <f>IFERROR(__xludf.DUMMYFUNCTION("""COMPUTED_VALUE"""),45426.66666666667)</f>
        <v>45426.66667</v>
      </c>
      <c r="K94" s="1">
        <f>IFERROR(__xludf.DUMMYFUNCTION("""COMPUTED_VALUE"""),344.45)</f>
        <v>344.45</v>
      </c>
      <c r="M94" s="2">
        <f>IFERROR(__xludf.DUMMYFUNCTION("""COMPUTED_VALUE"""),45426.66666666667)</f>
        <v>45426.66667</v>
      </c>
      <c r="N94" s="1">
        <f>IFERROR(__xludf.DUMMYFUNCTION("""COMPUTED_VALUE"""),2.2319243E7)</f>
        <v>22319243</v>
      </c>
    </row>
    <row r="95">
      <c r="A95" s="2">
        <f>IFERROR(__xludf.DUMMYFUNCTION("""COMPUTED_VALUE"""),45427.66666666667)</f>
        <v>45427.66667</v>
      </c>
      <c r="B95" s="1">
        <f>IFERROR(__xludf.DUMMYFUNCTION("""COMPUTED_VALUE"""),346.35)</f>
        <v>346.35</v>
      </c>
      <c r="D95" s="2">
        <f>IFERROR(__xludf.DUMMYFUNCTION("""COMPUTED_VALUE"""),45427.66666666667)</f>
        <v>45427.66667</v>
      </c>
      <c r="E95" s="1">
        <f>IFERROR(__xludf.DUMMYFUNCTION("""COMPUTED_VALUE"""),347.95)</f>
        <v>347.95</v>
      </c>
      <c r="G95" s="2">
        <f>IFERROR(__xludf.DUMMYFUNCTION("""COMPUTED_VALUE"""),45427.66666666667)</f>
        <v>45427.66667</v>
      </c>
      <c r="H95" s="1">
        <f>IFERROR(__xludf.DUMMYFUNCTION("""COMPUTED_VALUE"""),344.32)</f>
        <v>344.32</v>
      </c>
      <c r="J95" s="2">
        <f>IFERROR(__xludf.DUMMYFUNCTION("""COMPUTED_VALUE"""),45427.66666666667)</f>
        <v>45427.66667</v>
      </c>
      <c r="K95" s="1">
        <f>IFERROR(__xludf.DUMMYFUNCTION("""COMPUTED_VALUE"""),344.64)</f>
        <v>344.64</v>
      </c>
      <c r="M95" s="2">
        <f>IFERROR(__xludf.DUMMYFUNCTION("""COMPUTED_VALUE"""),45427.66666666667)</f>
        <v>45427.66667</v>
      </c>
      <c r="N95" s="1">
        <f>IFERROR(__xludf.DUMMYFUNCTION("""COMPUTED_VALUE"""),1.9567816E7)</f>
        <v>19567816</v>
      </c>
    </row>
    <row r="96">
      <c r="A96" s="2">
        <f>IFERROR(__xludf.DUMMYFUNCTION("""COMPUTED_VALUE"""),45428.66666666667)</f>
        <v>45428.66667</v>
      </c>
      <c r="B96" s="1">
        <f>IFERROR(__xludf.DUMMYFUNCTION("""COMPUTED_VALUE"""),343.58)</f>
        <v>343.58</v>
      </c>
      <c r="D96" s="2">
        <f>IFERROR(__xludf.DUMMYFUNCTION("""COMPUTED_VALUE"""),45428.66666666667)</f>
        <v>45428.66667</v>
      </c>
      <c r="E96" s="1">
        <f>IFERROR(__xludf.DUMMYFUNCTION("""COMPUTED_VALUE"""),344.48)</f>
        <v>344.48</v>
      </c>
      <c r="G96" s="2">
        <f>IFERROR(__xludf.DUMMYFUNCTION("""COMPUTED_VALUE"""),45428.66666666667)</f>
        <v>45428.66667</v>
      </c>
      <c r="H96" s="1">
        <f>IFERROR(__xludf.DUMMYFUNCTION("""COMPUTED_VALUE"""),342.68)</f>
        <v>342.68</v>
      </c>
      <c r="J96" s="2">
        <f>IFERROR(__xludf.DUMMYFUNCTION("""COMPUTED_VALUE"""),45428.66666666667)</f>
        <v>45428.66667</v>
      </c>
      <c r="K96" s="1">
        <f>IFERROR(__xludf.DUMMYFUNCTION("""COMPUTED_VALUE"""),343.91)</f>
        <v>343.91</v>
      </c>
      <c r="M96" s="2">
        <f>IFERROR(__xludf.DUMMYFUNCTION("""COMPUTED_VALUE"""),45428.66666666667)</f>
        <v>45428.66667</v>
      </c>
      <c r="N96" s="1">
        <f>IFERROR(__xludf.DUMMYFUNCTION("""COMPUTED_VALUE"""),1.6127278E7)</f>
        <v>16127278</v>
      </c>
    </row>
    <row r="97">
      <c r="A97" s="2">
        <f>IFERROR(__xludf.DUMMYFUNCTION("""COMPUTED_VALUE"""),45429.66666666667)</f>
        <v>45429.66667</v>
      </c>
      <c r="B97" s="1">
        <f>IFERROR(__xludf.DUMMYFUNCTION("""COMPUTED_VALUE"""),343.83)</f>
        <v>343.83</v>
      </c>
      <c r="D97" s="2">
        <f>IFERROR(__xludf.DUMMYFUNCTION("""COMPUTED_VALUE"""),45429.66666666667)</f>
        <v>45429.66667</v>
      </c>
      <c r="E97" s="1">
        <f>IFERROR(__xludf.DUMMYFUNCTION("""COMPUTED_VALUE"""),344.35)</f>
        <v>344.35</v>
      </c>
      <c r="G97" s="2">
        <f>IFERROR(__xludf.DUMMYFUNCTION("""COMPUTED_VALUE"""),45429.66666666667)</f>
        <v>45429.66667</v>
      </c>
      <c r="H97" s="1">
        <f>IFERROR(__xludf.DUMMYFUNCTION("""COMPUTED_VALUE"""),341.68)</f>
        <v>341.68</v>
      </c>
      <c r="J97" s="2">
        <f>IFERROR(__xludf.DUMMYFUNCTION("""COMPUTED_VALUE"""),45429.66666666667)</f>
        <v>45429.66667</v>
      </c>
      <c r="K97" s="1">
        <f>IFERROR(__xludf.DUMMYFUNCTION("""COMPUTED_VALUE"""),343.13)</f>
        <v>343.13</v>
      </c>
      <c r="M97" s="2">
        <f>IFERROR(__xludf.DUMMYFUNCTION("""COMPUTED_VALUE"""),45429.66666666667)</f>
        <v>45429.66667</v>
      </c>
      <c r="N97" s="1">
        <f>IFERROR(__xludf.DUMMYFUNCTION("""COMPUTED_VALUE"""),1.7587739E7)</f>
        <v>17587739</v>
      </c>
    </row>
    <row r="98">
      <c r="A98" s="2">
        <f>IFERROR(__xludf.DUMMYFUNCTION("""COMPUTED_VALUE"""),45432.66666666667)</f>
        <v>45432.66667</v>
      </c>
      <c r="B98" s="1">
        <f>IFERROR(__xludf.DUMMYFUNCTION("""COMPUTED_VALUE"""),343.05)</f>
        <v>343.05</v>
      </c>
      <c r="D98" s="2">
        <f>IFERROR(__xludf.DUMMYFUNCTION("""COMPUTED_VALUE"""),45432.66666666667)</f>
        <v>45432.66667</v>
      </c>
      <c r="E98" s="1">
        <f>IFERROR(__xludf.DUMMYFUNCTION("""COMPUTED_VALUE"""),344.67)</f>
        <v>344.67</v>
      </c>
      <c r="G98" s="2">
        <f>IFERROR(__xludf.DUMMYFUNCTION("""COMPUTED_VALUE"""),45432.66666666667)</f>
        <v>45432.66667</v>
      </c>
      <c r="H98" s="1">
        <f>IFERROR(__xludf.DUMMYFUNCTION("""COMPUTED_VALUE"""),342.62)</f>
        <v>342.62</v>
      </c>
      <c r="J98" s="2">
        <f>IFERROR(__xludf.DUMMYFUNCTION("""COMPUTED_VALUE"""),45432.66666666667)</f>
        <v>45432.66667</v>
      </c>
      <c r="K98" s="1">
        <f>IFERROR(__xludf.DUMMYFUNCTION("""COMPUTED_VALUE"""),343.4)</f>
        <v>343.4</v>
      </c>
      <c r="M98" s="2">
        <f>IFERROR(__xludf.DUMMYFUNCTION("""COMPUTED_VALUE"""),45432.66666666667)</f>
        <v>45432.66667</v>
      </c>
      <c r="N98" s="1">
        <f>IFERROR(__xludf.DUMMYFUNCTION("""COMPUTED_VALUE"""),1.164721E7)</f>
        <v>11647210</v>
      </c>
    </row>
    <row r="99">
      <c r="A99" s="2">
        <f>IFERROR(__xludf.DUMMYFUNCTION("""COMPUTED_VALUE"""),45433.66666666667)</f>
        <v>45433.66667</v>
      </c>
      <c r="B99" s="1">
        <f>IFERROR(__xludf.DUMMYFUNCTION("""COMPUTED_VALUE"""),343.33)</f>
        <v>343.33</v>
      </c>
      <c r="D99" s="2">
        <f>IFERROR(__xludf.DUMMYFUNCTION("""COMPUTED_VALUE"""),45433.66666666667)</f>
        <v>45433.66667</v>
      </c>
      <c r="E99" s="1">
        <f>IFERROR(__xludf.DUMMYFUNCTION("""COMPUTED_VALUE"""),343.75)</f>
        <v>343.75</v>
      </c>
      <c r="G99" s="2">
        <f>IFERROR(__xludf.DUMMYFUNCTION("""COMPUTED_VALUE"""),45433.66666666667)</f>
        <v>45433.66667</v>
      </c>
      <c r="H99" s="1">
        <f>IFERROR(__xludf.DUMMYFUNCTION("""COMPUTED_VALUE"""),338.75)</f>
        <v>338.75</v>
      </c>
      <c r="J99" s="2">
        <f>IFERROR(__xludf.DUMMYFUNCTION("""COMPUTED_VALUE"""),45433.66666666667)</f>
        <v>45433.66667</v>
      </c>
      <c r="K99" s="1">
        <f>IFERROR(__xludf.DUMMYFUNCTION("""COMPUTED_VALUE"""),340.88)</f>
        <v>340.88</v>
      </c>
      <c r="M99" s="2">
        <f>IFERROR(__xludf.DUMMYFUNCTION("""COMPUTED_VALUE"""),45433.66666666667)</f>
        <v>45433.66667</v>
      </c>
      <c r="N99" s="1">
        <f>IFERROR(__xludf.DUMMYFUNCTION("""COMPUTED_VALUE"""),2.1541015E7)</f>
        <v>21541015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IFERROR(__xludf.DUMMYFUNCTION("""COMPUTED_VALUE"""),340.53)</f>
        <v>340.53</v>
      </c>
      <c r="D100" s="2">
        <f>IFERROR(__xludf.DUMMYFUNCTION("""COMPUTED_VALUE"""),45434.66666666667)</f>
        <v>45434.66667</v>
      </c>
      <c r="E100" s="1">
        <f>IFERROR(__xludf.DUMMYFUNCTION("""COMPUTED_VALUE"""),343.95)</f>
        <v>343.95</v>
      </c>
      <c r="G100" s="2">
        <f>IFERROR(__xludf.DUMMYFUNCTION("""COMPUTED_VALUE"""),45434.66666666667)</f>
        <v>45434.66667</v>
      </c>
      <c r="H100" s="1">
        <f>IFERROR(__xludf.DUMMYFUNCTION("""COMPUTED_VALUE"""),340.53)</f>
        <v>340.53</v>
      </c>
      <c r="J100" s="2">
        <f>IFERROR(__xludf.DUMMYFUNCTION("""COMPUTED_VALUE"""),45434.66666666667)</f>
        <v>45434.66667</v>
      </c>
      <c r="K100" s="1">
        <f>IFERROR(__xludf.DUMMYFUNCTION("""COMPUTED_VALUE"""),342.65)</f>
        <v>342.65</v>
      </c>
      <c r="M100" s="2">
        <f>IFERROR(__xludf.DUMMYFUNCTION("""COMPUTED_VALUE"""),45434.66666666667)</f>
        <v>45434.66667</v>
      </c>
      <c r="N100" s="1">
        <f>IFERROR(__xludf.DUMMYFUNCTION("""COMPUTED_VALUE"""),1.6561924E7)</f>
        <v>16561924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IFERROR(__xludf.DUMMYFUNCTION("""COMPUTED_VALUE"""),340.43)</f>
        <v>340.43</v>
      </c>
      <c r="D101" s="2">
        <f>IFERROR(__xludf.DUMMYFUNCTION("""COMPUTED_VALUE"""),45435.66666666667)</f>
        <v>45435.66667</v>
      </c>
      <c r="E101" s="1">
        <f>IFERROR(__xludf.DUMMYFUNCTION("""COMPUTED_VALUE"""),342.75)</f>
        <v>342.75</v>
      </c>
      <c r="G101" s="2">
        <f>IFERROR(__xludf.DUMMYFUNCTION("""COMPUTED_VALUE"""),45435.66666666667)</f>
        <v>45435.66667</v>
      </c>
      <c r="H101" s="1">
        <f>IFERROR(__xludf.DUMMYFUNCTION("""COMPUTED_VALUE"""),338.25)</f>
        <v>338.25</v>
      </c>
      <c r="J101" s="2">
        <f>IFERROR(__xludf.DUMMYFUNCTION("""COMPUTED_VALUE"""),45435.66666666667)</f>
        <v>45435.66667</v>
      </c>
      <c r="K101" s="1">
        <f>IFERROR(__xludf.DUMMYFUNCTION("""COMPUTED_VALUE"""),340.23)</f>
        <v>340.23</v>
      </c>
      <c r="M101" s="2">
        <f>IFERROR(__xludf.DUMMYFUNCTION("""COMPUTED_VALUE"""),45435.66666666667)</f>
        <v>45435.66667</v>
      </c>
      <c r="N101" s="1">
        <f>IFERROR(__xludf.DUMMYFUNCTION("""COMPUTED_VALUE"""),1.7729222E7)</f>
        <v>17729222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IFERROR(__xludf.DUMMYFUNCTION("""COMPUTED_VALUE"""),341.06)</f>
        <v>341.06</v>
      </c>
      <c r="D102" s="2">
        <f>IFERROR(__xludf.DUMMYFUNCTION("""COMPUTED_VALUE"""),45436.66666666667)</f>
        <v>45436.66667</v>
      </c>
      <c r="E102" s="1">
        <f>IFERROR(__xludf.DUMMYFUNCTION("""COMPUTED_VALUE"""),342.73)</f>
        <v>342.73</v>
      </c>
      <c r="G102" s="2">
        <f>IFERROR(__xludf.DUMMYFUNCTION("""COMPUTED_VALUE"""),45436.66666666667)</f>
        <v>45436.66667</v>
      </c>
      <c r="H102" s="1">
        <f>IFERROR(__xludf.DUMMYFUNCTION("""COMPUTED_VALUE"""),340.64)</f>
        <v>340.64</v>
      </c>
      <c r="J102" s="2">
        <f>IFERROR(__xludf.DUMMYFUNCTION("""COMPUTED_VALUE"""),45436.66666666667)</f>
        <v>45436.66667</v>
      </c>
      <c r="K102" s="1">
        <f>IFERROR(__xludf.DUMMYFUNCTION("""COMPUTED_VALUE"""),342.72)</f>
        <v>342.72</v>
      </c>
      <c r="M102" s="2">
        <f>IFERROR(__xludf.DUMMYFUNCTION("""COMPUTED_VALUE"""),45436.66666666667)</f>
        <v>45436.66667</v>
      </c>
      <c r="N102" s="1">
        <f>IFERROR(__xludf.DUMMYFUNCTION("""COMPUTED_VALUE"""),1.4140773E7)</f>
        <v>14140773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IFERROR(__xludf.DUMMYFUNCTION("""COMPUTED_VALUE"""),342.39)</f>
        <v>342.39</v>
      </c>
      <c r="D103" s="2">
        <f>IFERROR(__xludf.DUMMYFUNCTION("""COMPUTED_VALUE"""),45440.66666666667)</f>
        <v>45440.66667</v>
      </c>
      <c r="E103" s="1">
        <f>IFERROR(__xludf.DUMMYFUNCTION("""COMPUTED_VALUE"""),343.49)</f>
        <v>343.49</v>
      </c>
      <c r="G103" s="2">
        <f>IFERROR(__xludf.DUMMYFUNCTION("""COMPUTED_VALUE"""),45440.66666666667)</f>
        <v>45440.66667</v>
      </c>
      <c r="H103" s="1">
        <f>IFERROR(__xludf.DUMMYFUNCTION("""COMPUTED_VALUE"""),340.2)</f>
        <v>340.2</v>
      </c>
      <c r="J103" s="2">
        <f>IFERROR(__xludf.DUMMYFUNCTION("""COMPUTED_VALUE"""),45440.66666666667)</f>
        <v>45440.66667</v>
      </c>
      <c r="K103" s="1">
        <f>IFERROR(__xludf.DUMMYFUNCTION("""COMPUTED_VALUE"""),341.49)</f>
        <v>341.49</v>
      </c>
      <c r="M103" s="2">
        <f>IFERROR(__xludf.DUMMYFUNCTION("""COMPUTED_VALUE"""),45440.66666666667)</f>
        <v>45440.66667</v>
      </c>
      <c r="N103" s="1">
        <f>IFERROR(__xludf.DUMMYFUNCTION("""COMPUTED_VALUE"""),2.0795075E7)</f>
        <v>20795075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IFERROR(__xludf.DUMMYFUNCTION("""COMPUTED_VALUE"""),340.74)</f>
        <v>340.74</v>
      </c>
      <c r="D104" s="2">
        <f>IFERROR(__xludf.DUMMYFUNCTION("""COMPUTED_VALUE"""),45441.66666666667)</f>
        <v>45441.66667</v>
      </c>
      <c r="E104" s="1">
        <f>IFERROR(__xludf.DUMMYFUNCTION("""COMPUTED_VALUE"""),342.8)</f>
        <v>342.8</v>
      </c>
      <c r="G104" s="2">
        <f>IFERROR(__xludf.DUMMYFUNCTION("""COMPUTED_VALUE"""),45441.66666666667)</f>
        <v>45441.66667</v>
      </c>
      <c r="H104" s="1">
        <f>IFERROR(__xludf.DUMMYFUNCTION("""COMPUTED_VALUE"""),339.7)</f>
        <v>339.7</v>
      </c>
      <c r="J104" s="2">
        <f>IFERROR(__xludf.DUMMYFUNCTION("""COMPUTED_VALUE"""),45441.66666666667)</f>
        <v>45441.66667</v>
      </c>
      <c r="K104" s="1">
        <f>IFERROR(__xludf.DUMMYFUNCTION("""COMPUTED_VALUE"""),341.12)</f>
        <v>341.12</v>
      </c>
      <c r="M104" s="2">
        <f>IFERROR(__xludf.DUMMYFUNCTION("""COMPUTED_VALUE"""),45441.66666666667)</f>
        <v>45441.66667</v>
      </c>
      <c r="N104" s="1">
        <f>IFERROR(__xludf.DUMMYFUNCTION("""COMPUTED_VALUE"""),2.3393778E7)</f>
        <v>23393778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IFERROR(__xludf.DUMMYFUNCTION("""COMPUTED_VALUE"""),342.29)</f>
        <v>342.29</v>
      </c>
      <c r="D105" s="2">
        <f>IFERROR(__xludf.DUMMYFUNCTION("""COMPUTED_VALUE"""),45442.66666666667)</f>
        <v>45442.66667</v>
      </c>
      <c r="E105" s="1">
        <f>IFERROR(__xludf.DUMMYFUNCTION("""COMPUTED_VALUE"""),349.57)</f>
        <v>349.57</v>
      </c>
      <c r="G105" s="2">
        <f>IFERROR(__xludf.DUMMYFUNCTION("""COMPUTED_VALUE"""),45442.66666666667)</f>
        <v>45442.66667</v>
      </c>
      <c r="H105" s="1">
        <f>IFERROR(__xludf.DUMMYFUNCTION("""COMPUTED_VALUE"""),341.78)</f>
        <v>341.78</v>
      </c>
      <c r="J105" s="2">
        <f>IFERROR(__xludf.DUMMYFUNCTION("""COMPUTED_VALUE"""),45442.66666666667)</f>
        <v>45442.66667</v>
      </c>
      <c r="K105" s="1">
        <f>IFERROR(__xludf.DUMMYFUNCTION("""COMPUTED_VALUE"""),349.38)</f>
        <v>349.38</v>
      </c>
      <c r="M105" s="2">
        <f>IFERROR(__xludf.DUMMYFUNCTION("""COMPUTED_VALUE"""),45442.66666666667)</f>
        <v>45442.66667</v>
      </c>
      <c r="N105" s="1">
        <f>IFERROR(__xludf.DUMMYFUNCTION("""COMPUTED_VALUE"""),2.5839948E7)</f>
        <v>25839948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IFERROR(__xludf.DUMMYFUNCTION("""COMPUTED_VALUE"""),348.01)</f>
        <v>348.01</v>
      </c>
      <c r="D106" s="2">
        <f>IFERROR(__xludf.DUMMYFUNCTION("""COMPUTED_VALUE"""),45443.66666666667)</f>
        <v>45443.66667</v>
      </c>
      <c r="E106" s="1">
        <f>IFERROR(__xludf.DUMMYFUNCTION("""COMPUTED_VALUE"""),357.81)</f>
        <v>357.81</v>
      </c>
      <c r="G106" s="2">
        <f>IFERROR(__xludf.DUMMYFUNCTION("""COMPUTED_VALUE"""),45443.66666666667)</f>
        <v>45443.66667</v>
      </c>
      <c r="H106" s="1">
        <f>IFERROR(__xludf.DUMMYFUNCTION("""COMPUTED_VALUE"""),347.71)</f>
        <v>347.71</v>
      </c>
      <c r="J106" s="2">
        <f>IFERROR(__xludf.DUMMYFUNCTION("""COMPUTED_VALUE"""),45443.66666666667)</f>
        <v>45443.66667</v>
      </c>
      <c r="K106" s="1">
        <f>IFERROR(__xludf.DUMMYFUNCTION("""COMPUTED_VALUE"""),357.04)</f>
        <v>357.04</v>
      </c>
      <c r="M106" s="2">
        <f>IFERROR(__xludf.DUMMYFUNCTION("""COMPUTED_VALUE"""),45443.66666666667)</f>
        <v>45443.66667</v>
      </c>
      <c r="N106" s="1">
        <f>IFERROR(__xludf.DUMMYFUNCTION("""COMPUTED_VALUE"""),4.7590931E7)</f>
        <v>47590931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IFERROR(__xludf.DUMMYFUNCTION("""COMPUTED_VALUE"""),356.98)</f>
        <v>356.98</v>
      </c>
      <c r="D107" s="2">
        <f>IFERROR(__xludf.DUMMYFUNCTION("""COMPUTED_VALUE"""),45446.66666666667)</f>
        <v>45446.66667</v>
      </c>
      <c r="E107" s="1">
        <f>IFERROR(__xludf.DUMMYFUNCTION("""COMPUTED_VALUE"""),361.27)</f>
        <v>361.27</v>
      </c>
      <c r="G107" s="2">
        <f>IFERROR(__xludf.DUMMYFUNCTION("""COMPUTED_VALUE"""),45446.66666666667)</f>
        <v>45446.66667</v>
      </c>
      <c r="H107" s="1">
        <f>IFERROR(__xludf.DUMMYFUNCTION("""COMPUTED_VALUE"""),353.38)</f>
        <v>353.38</v>
      </c>
      <c r="J107" s="2">
        <f>IFERROR(__xludf.DUMMYFUNCTION("""COMPUTED_VALUE"""),45446.66666666667)</f>
        <v>45446.66667</v>
      </c>
      <c r="K107" s="1">
        <f>IFERROR(__xludf.DUMMYFUNCTION("""COMPUTED_VALUE"""),354.75)</f>
        <v>354.75</v>
      </c>
      <c r="M107" s="2">
        <f>IFERROR(__xludf.DUMMYFUNCTION("""COMPUTED_VALUE"""),45446.66666666667)</f>
        <v>45446.66667</v>
      </c>
      <c r="N107" s="1">
        <f>IFERROR(__xludf.DUMMYFUNCTION("""COMPUTED_VALUE"""),2.8313249E7)</f>
        <v>28313249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IFERROR(__xludf.DUMMYFUNCTION("""COMPUTED_VALUE"""),354.29)</f>
        <v>354.29</v>
      </c>
      <c r="D108" s="2">
        <f>IFERROR(__xludf.DUMMYFUNCTION("""COMPUTED_VALUE"""),45447.66666666667)</f>
        <v>45447.66667</v>
      </c>
      <c r="E108" s="1">
        <f>IFERROR(__xludf.DUMMYFUNCTION("""COMPUTED_VALUE"""),362.01)</f>
        <v>362.01</v>
      </c>
      <c r="G108" s="2">
        <f>IFERROR(__xludf.DUMMYFUNCTION("""COMPUTED_VALUE"""),45447.66666666667)</f>
        <v>45447.66667</v>
      </c>
      <c r="H108" s="1">
        <f>IFERROR(__xludf.DUMMYFUNCTION("""COMPUTED_VALUE"""),354.25)</f>
        <v>354.25</v>
      </c>
      <c r="J108" s="2">
        <f>IFERROR(__xludf.DUMMYFUNCTION("""COMPUTED_VALUE"""),45447.66666666667)</f>
        <v>45447.66667</v>
      </c>
      <c r="K108" s="1">
        <f>IFERROR(__xludf.DUMMYFUNCTION("""COMPUTED_VALUE"""),361.45)</f>
        <v>361.45</v>
      </c>
      <c r="M108" s="2">
        <f>IFERROR(__xludf.DUMMYFUNCTION("""COMPUTED_VALUE"""),45447.66666666667)</f>
        <v>45447.66667</v>
      </c>
      <c r="N108" s="1">
        <f>IFERROR(__xludf.DUMMYFUNCTION("""COMPUTED_VALUE"""),2.3156391E7)</f>
        <v>23156391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IFERROR(__xludf.DUMMYFUNCTION("""COMPUTED_VALUE"""),362.58)</f>
        <v>362.58</v>
      </c>
      <c r="D109" s="2">
        <f>IFERROR(__xludf.DUMMYFUNCTION("""COMPUTED_VALUE"""),45448.66666666667)</f>
        <v>45448.66667</v>
      </c>
      <c r="E109" s="1">
        <f>IFERROR(__xludf.DUMMYFUNCTION("""COMPUTED_VALUE"""),363.58)</f>
        <v>363.58</v>
      </c>
      <c r="G109" s="2">
        <f>IFERROR(__xludf.DUMMYFUNCTION("""COMPUTED_VALUE"""),45448.66666666667)</f>
        <v>45448.66667</v>
      </c>
      <c r="H109" s="1">
        <f>IFERROR(__xludf.DUMMYFUNCTION("""COMPUTED_VALUE"""),360.33)</f>
        <v>360.33</v>
      </c>
      <c r="J109" s="2">
        <f>IFERROR(__xludf.DUMMYFUNCTION("""COMPUTED_VALUE"""),45448.66666666667)</f>
        <v>45448.66667</v>
      </c>
      <c r="K109" s="1">
        <f>IFERROR(__xludf.DUMMYFUNCTION("""COMPUTED_VALUE"""),361.93)</f>
        <v>361.93</v>
      </c>
      <c r="M109" s="2">
        <f>IFERROR(__xludf.DUMMYFUNCTION("""COMPUTED_VALUE"""),45448.66666666667)</f>
        <v>45448.66667</v>
      </c>
      <c r="N109" s="1">
        <f>IFERROR(__xludf.DUMMYFUNCTION("""COMPUTED_VALUE"""),2.0932616E7)</f>
        <v>20932616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IFERROR(__xludf.DUMMYFUNCTION("""COMPUTED_VALUE"""),361.98)</f>
        <v>361.98</v>
      </c>
      <c r="D110" s="2">
        <f>IFERROR(__xludf.DUMMYFUNCTION("""COMPUTED_VALUE"""),45449.66666666667)</f>
        <v>45449.66667</v>
      </c>
      <c r="E110" s="1">
        <f>IFERROR(__xludf.DUMMYFUNCTION("""COMPUTED_VALUE"""),365.63)</f>
        <v>365.63</v>
      </c>
      <c r="G110" s="2">
        <f>IFERROR(__xludf.DUMMYFUNCTION("""COMPUTED_VALUE"""),45449.66666666667)</f>
        <v>45449.66667</v>
      </c>
      <c r="H110" s="1">
        <f>IFERROR(__xludf.DUMMYFUNCTION("""COMPUTED_VALUE"""),360.92)</f>
        <v>360.92</v>
      </c>
      <c r="J110" s="2">
        <f>IFERROR(__xludf.DUMMYFUNCTION("""COMPUTED_VALUE"""),45449.66666666667)</f>
        <v>45449.66667</v>
      </c>
      <c r="K110" s="1">
        <f>IFERROR(__xludf.DUMMYFUNCTION("""COMPUTED_VALUE"""),361.46)</f>
        <v>361.46</v>
      </c>
      <c r="M110" s="2">
        <f>IFERROR(__xludf.DUMMYFUNCTION("""COMPUTED_VALUE"""),45449.66666666667)</f>
        <v>45449.66667</v>
      </c>
      <c r="N110" s="1">
        <f>IFERROR(__xludf.DUMMYFUNCTION("""COMPUTED_VALUE"""),1.790507E7)</f>
        <v>17905070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IFERROR(__xludf.DUMMYFUNCTION("""COMPUTED_VALUE"""),360.01)</f>
        <v>360.01</v>
      </c>
      <c r="D111" s="2">
        <f>IFERROR(__xludf.DUMMYFUNCTION("""COMPUTED_VALUE"""),45450.66666666667)</f>
        <v>45450.66667</v>
      </c>
      <c r="E111" s="1">
        <f>IFERROR(__xludf.DUMMYFUNCTION("""COMPUTED_VALUE"""),361.73)</f>
        <v>361.73</v>
      </c>
      <c r="G111" s="2">
        <f>IFERROR(__xludf.DUMMYFUNCTION("""COMPUTED_VALUE"""),45450.66666666667)</f>
        <v>45450.66667</v>
      </c>
      <c r="H111" s="1">
        <f>IFERROR(__xludf.DUMMYFUNCTION("""COMPUTED_VALUE"""),358.45)</f>
        <v>358.45</v>
      </c>
      <c r="J111" s="2">
        <f>IFERROR(__xludf.DUMMYFUNCTION("""COMPUTED_VALUE"""),45450.66666666667)</f>
        <v>45450.66667</v>
      </c>
      <c r="K111" s="1">
        <f>IFERROR(__xludf.DUMMYFUNCTION("""COMPUTED_VALUE"""),359.28)</f>
        <v>359.28</v>
      </c>
      <c r="M111" s="2">
        <f>IFERROR(__xludf.DUMMYFUNCTION("""COMPUTED_VALUE"""),45450.66666666667)</f>
        <v>45450.66667</v>
      </c>
      <c r="N111" s="1">
        <f>IFERROR(__xludf.DUMMYFUNCTION("""COMPUTED_VALUE"""),1.6394154E7)</f>
        <v>16394154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IFERROR(__xludf.DUMMYFUNCTION("""COMPUTED_VALUE"""),359.04)</f>
        <v>359.04</v>
      </c>
      <c r="D112" s="2">
        <f>IFERROR(__xludf.DUMMYFUNCTION("""COMPUTED_VALUE"""),45453.66666666667)</f>
        <v>45453.66667</v>
      </c>
      <c r="E112" s="1">
        <f>IFERROR(__xludf.DUMMYFUNCTION("""COMPUTED_VALUE"""),360.7)</f>
        <v>360.7</v>
      </c>
      <c r="G112" s="2">
        <f>IFERROR(__xludf.DUMMYFUNCTION("""COMPUTED_VALUE"""),45453.66666666667)</f>
        <v>45453.66667</v>
      </c>
      <c r="H112" s="1">
        <f>IFERROR(__xludf.DUMMYFUNCTION("""COMPUTED_VALUE"""),356.5)</f>
        <v>356.5</v>
      </c>
      <c r="J112" s="2">
        <f>IFERROR(__xludf.DUMMYFUNCTION("""COMPUTED_VALUE"""),45453.66666666667)</f>
        <v>45453.66667</v>
      </c>
      <c r="K112" s="1">
        <f>IFERROR(__xludf.DUMMYFUNCTION("""COMPUTED_VALUE"""),356.88)</f>
        <v>356.88</v>
      </c>
      <c r="M112" s="2">
        <f>IFERROR(__xludf.DUMMYFUNCTION("""COMPUTED_VALUE"""),45453.66666666667)</f>
        <v>45453.66667</v>
      </c>
      <c r="N112" s="1">
        <f>IFERROR(__xludf.DUMMYFUNCTION("""COMPUTED_VALUE"""),2.197887E7)</f>
        <v>21978870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IFERROR(__xludf.DUMMYFUNCTION("""COMPUTED_VALUE"""),356.02)</f>
        <v>356.02</v>
      </c>
      <c r="D113" s="2">
        <f>IFERROR(__xludf.DUMMYFUNCTION("""COMPUTED_VALUE"""),45454.66666666667)</f>
        <v>45454.66667</v>
      </c>
      <c r="E113" s="1">
        <f>IFERROR(__xludf.DUMMYFUNCTION("""COMPUTED_VALUE"""),357.8)</f>
        <v>357.8</v>
      </c>
      <c r="G113" s="2">
        <f>IFERROR(__xludf.DUMMYFUNCTION("""COMPUTED_VALUE"""),45454.66666666667)</f>
        <v>45454.66667</v>
      </c>
      <c r="H113" s="1">
        <f>IFERROR(__xludf.DUMMYFUNCTION("""COMPUTED_VALUE"""),354.71)</f>
        <v>354.71</v>
      </c>
      <c r="J113" s="2">
        <f>IFERROR(__xludf.DUMMYFUNCTION("""COMPUTED_VALUE"""),45454.66666666667)</f>
        <v>45454.66667</v>
      </c>
      <c r="K113" s="1">
        <f>IFERROR(__xludf.DUMMYFUNCTION("""COMPUTED_VALUE"""),355.33)</f>
        <v>355.33</v>
      </c>
      <c r="M113" s="2">
        <f>IFERROR(__xludf.DUMMYFUNCTION("""COMPUTED_VALUE"""),45454.66666666667)</f>
        <v>45454.66667</v>
      </c>
      <c r="N113" s="1">
        <f>IFERROR(__xludf.DUMMYFUNCTION("""COMPUTED_VALUE"""),1.941228E7)</f>
        <v>19412280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IFERROR(__xludf.DUMMYFUNCTION("""COMPUTED_VALUE"""),355.88)</f>
        <v>355.88</v>
      </c>
      <c r="D114" s="2">
        <f>IFERROR(__xludf.DUMMYFUNCTION("""COMPUTED_VALUE"""),45455.66666666667)</f>
        <v>45455.66667</v>
      </c>
      <c r="E114" s="1">
        <f>IFERROR(__xludf.DUMMYFUNCTION("""COMPUTED_VALUE"""),356.18)</f>
        <v>356.18</v>
      </c>
      <c r="G114" s="2">
        <f>IFERROR(__xludf.DUMMYFUNCTION("""COMPUTED_VALUE"""),45455.66666666667)</f>
        <v>45455.66667</v>
      </c>
      <c r="H114" s="1">
        <f>IFERROR(__xludf.DUMMYFUNCTION("""COMPUTED_VALUE"""),346.34)</f>
        <v>346.34</v>
      </c>
      <c r="J114" s="2">
        <f>IFERROR(__xludf.DUMMYFUNCTION("""COMPUTED_VALUE"""),45455.66666666667)</f>
        <v>45455.66667</v>
      </c>
      <c r="K114" s="1">
        <f>IFERROR(__xludf.DUMMYFUNCTION("""COMPUTED_VALUE"""),348.38)</f>
        <v>348.38</v>
      </c>
      <c r="M114" s="2">
        <f>IFERROR(__xludf.DUMMYFUNCTION("""COMPUTED_VALUE"""),45455.66666666667)</f>
        <v>45455.66667</v>
      </c>
      <c r="N114" s="1">
        <f>IFERROR(__xludf.DUMMYFUNCTION("""COMPUTED_VALUE"""),2.5980255E7)</f>
        <v>25980255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IFERROR(__xludf.DUMMYFUNCTION("""COMPUTED_VALUE"""),348.45)</f>
        <v>348.45</v>
      </c>
      <c r="D115" s="2">
        <f>IFERROR(__xludf.DUMMYFUNCTION("""COMPUTED_VALUE"""),45456.66666666667)</f>
        <v>45456.66667</v>
      </c>
      <c r="E115" s="1">
        <f>IFERROR(__xludf.DUMMYFUNCTION("""COMPUTED_VALUE"""),349.58)</f>
        <v>349.58</v>
      </c>
      <c r="G115" s="2">
        <f>IFERROR(__xludf.DUMMYFUNCTION("""COMPUTED_VALUE"""),45456.66666666667)</f>
        <v>45456.66667</v>
      </c>
      <c r="H115" s="1">
        <f>IFERROR(__xludf.DUMMYFUNCTION("""COMPUTED_VALUE"""),345.34)</f>
        <v>345.34</v>
      </c>
      <c r="J115" s="2">
        <f>IFERROR(__xludf.DUMMYFUNCTION("""COMPUTED_VALUE"""),45456.66666666667)</f>
        <v>45456.66667</v>
      </c>
      <c r="K115" s="1">
        <f>IFERROR(__xludf.DUMMYFUNCTION("""COMPUTED_VALUE"""),349.37)</f>
        <v>349.37</v>
      </c>
      <c r="M115" s="2">
        <f>IFERROR(__xludf.DUMMYFUNCTION("""COMPUTED_VALUE"""),45456.66666666667)</f>
        <v>45456.66667</v>
      </c>
      <c r="N115" s="1">
        <f>IFERROR(__xludf.DUMMYFUNCTION("""COMPUTED_VALUE"""),1.7730655E7)</f>
        <v>17730655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IFERROR(__xludf.DUMMYFUNCTION("""COMPUTED_VALUE"""),347.45)</f>
        <v>347.45</v>
      </c>
      <c r="D116" s="2">
        <f>IFERROR(__xludf.DUMMYFUNCTION("""COMPUTED_VALUE"""),45457.66666666667)</f>
        <v>45457.66667</v>
      </c>
      <c r="E116" s="1">
        <f>IFERROR(__xludf.DUMMYFUNCTION("""COMPUTED_VALUE"""),350.02)</f>
        <v>350.02</v>
      </c>
      <c r="G116" s="2">
        <f>IFERROR(__xludf.DUMMYFUNCTION("""COMPUTED_VALUE"""),45457.66666666667)</f>
        <v>45457.66667</v>
      </c>
      <c r="H116" s="1">
        <f>IFERROR(__xludf.DUMMYFUNCTION("""COMPUTED_VALUE"""),347.07)</f>
        <v>347.07</v>
      </c>
      <c r="J116" s="2">
        <f>IFERROR(__xludf.DUMMYFUNCTION("""COMPUTED_VALUE"""),45457.66666666667)</f>
        <v>45457.66667</v>
      </c>
      <c r="K116" s="1">
        <f>IFERROR(__xludf.DUMMYFUNCTION("""COMPUTED_VALUE"""),349.37)</f>
        <v>349.37</v>
      </c>
      <c r="M116" s="2">
        <f>IFERROR(__xludf.DUMMYFUNCTION("""COMPUTED_VALUE"""),45457.66666666667)</f>
        <v>45457.66667</v>
      </c>
      <c r="N116" s="1">
        <f>IFERROR(__xludf.DUMMYFUNCTION("""COMPUTED_VALUE"""),1.448891E7)</f>
        <v>14488910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IFERROR(__xludf.DUMMYFUNCTION("""COMPUTED_VALUE"""),348.43)</f>
        <v>348.43</v>
      </c>
      <c r="D117" s="2">
        <f>IFERROR(__xludf.DUMMYFUNCTION("""COMPUTED_VALUE"""),45460.66666666667)</f>
        <v>45460.66667</v>
      </c>
      <c r="E117" s="1">
        <f>IFERROR(__xludf.DUMMYFUNCTION("""COMPUTED_VALUE"""),350.67)</f>
        <v>350.67</v>
      </c>
      <c r="G117" s="2">
        <f>IFERROR(__xludf.DUMMYFUNCTION("""COMPUTED_VALUE"""),45460.66666666667)</f>
        <v>45460.66667</v>
      </c>
      <c r="H117" s="1">
        <f>IFERROR(__xludf.DUMMYFUNCTION("""COMPUTED_VALUE"""),344.82)</f>
        <v>344.82</v>
      </c>
      <c r="J117" s="2">
        <f>IFERROR(__xludf.DUMMYFUNCTION("""COMPUTED_VALUE"""),45460.66666666667)</f>
        <v>45460.66667</v>
      </c>
      <c r="K117" s="1">
        <f>IFERROR(__xludf.DUMMYFUNCTION("""COMPUTED_VALUE"""),349.16)</f>
        <v>349.16</v>
      </c>
      <c r="M117" s="2">
        <f>IFERROR(__xludf.DUMMYFUNCTION("""COMPUTED_VALUE"""),45460.66666666667)</f>
        <v>45460.66667</v>
      </c>
      <c r="N117" s="1">
        <f>IFERROR(__xludf.DUMMYFUNCTION("""COMPUTED_VALUE"""),2.8803632E7)</f>
        <v>28803632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IFERROR(__xludf.DUMMYFUNCTION("""COMPUTED_VALUE"""),350.92)</f>
        <v>350.92</v>
      </c>
      <c r="D118" s="2">
        <f>IFERROR(__xludf.DUMMYFUNCTION("""COMPUTED_VALUE"""),45461.66666666667)</f>
        <v>45461.66667</v>
      </c>
      <c r="E118" s="1">
        <f>IFERROR(__xludf.DUMMYFUNCTION("""COMPUTED_VALUE"""),353.35)</f>
        <v>353.35</v>
      </c>
      <c r="G118" s="2">
        <f>IFERROR(__xludf.DUMMYFUNCTION("""COMPUTED_VALUE"""),45461.66666666667)</f>
        <v>45461.66667</v>
      </c>
      <c r="H118" s="1">
        <f>IFERROR(__xludf.DUMMYFUNCTION("""COMPUTED_VALUE"""),350.08)</f>
        <v>350.08</v>
      </c>
      <c r="J118" s="2">
        <f>IFERROR(__xludf.DUMMYFUNCTION("""COMPUTED_VALUE"""),45461.66666666667)</f>
        <v>45461.66667</v>
      </c>
      <c r="K118" s="1">
        <f>IFERROR(__xludf.DUMMYFUNCTION("""COMPUTED_VALUE"""),352.84)</f>
        <v>352.84</v>
      </c>
      <c r="M118" s="2">
        <f>IFERROR(__xludf.DUMMYFUNCTION("""COMPUTED_VALUE"""),45461.66666666667)</f>
        <v>45461.66667</v>
      </c>
      <c r="N118" s="1">
        <f>IFERROR(__xludf.DUMMYFUNCTION("""COMPUTED_VALUE"""),2.283082E7)</f>
        <v>22830820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IFERROR(__xludf.DUMMYFUNCTION("""COMPUTED_VALUE"""),350.87)</f>
        <v>350.87</v>
      </c>
      <c r="D119" s="2">
        <f>IFERROR(__xludf.DUMMYFUNCTION("""COMPUTED_VALUE"""),45463.66666666667)</f>
        <v>45463.66667</v>
      </c>
      <c r="E119" s="1">
        <f>IFERROR(__xludf.DUMMYFUNCTION("""COMPUTED_VALUE"""),355.05)</f>
        <v>355.05</v>
      </c>
      <c r="G119" s="2">
        <f>IFERROR(__xludf.DUMMYFUNCTION("""COMPUTED_VALUE"""),45463.66666666667)</f>
        <v>45463.66667</v>
      </c>
      <c r="H119" s="1">
        <f>IFERROR(__xludf.DUMMYFUNCTION("""COMPUTED_VALUE"""),350.64)</f>
        <v>350.64</v>
      </c>
      <c r="J119" s="2">
        <f>IFERROR(__xludf.DUMMYFUNCTION("""COMPUTED_VALUE"""),45463.66666666667)</f>
        <v>45463.66667</v>
      </c>
      <c r="K119" s="1">
        <f>IFERROR(__xludf.DUMMYFUNCTION("""COMPUTED_VALUE"""),352.92)</f>
        <v>352.92</v>
      </c>
      <c r="M119" s="2">
        <f>IFERROR(__xludf.DUMMYFUNCTION("""COMPUTED_VALUE"""),45463.66666666667)</f>
        <v>45463.66667</v>
      </c>
      <c r="N119" s="1">
        <f>IFERROR(__xludf.DUMMYFUNCTION("""COMPUTED_VALUE"""),2.4296359E7)</f>
        <v>24296359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IFERROR(__xludf.DUMMYFUNCTION("""COMPUTED_VALUE"""),352.64)</f>
        <v>352.64</v>
      </c>
      <c r="D120" s="2">
        <f>IFERROR(__xludf.DUMMYFUNCTION("""COMPUTED_VALUE"""),45464.66666666667)</f>
        <v>45464.66667</v>
      </c>
      <c r="E120" s="1">
        <f>IFERROR(__xludf.DUMMYFUNCTION("""COMPUTED_VALUE"""),353.55)</f>
        <v>353.55</v>
      </c>
      <c r="G120" s="2">
        <f>IFERROR(__xludf.DUMMYFUNCTION("""COMPUTED_VALUE"""),45464.66666666667)</f>
        <v>45464.66667</v>
      </c>
      <c r="H120" s="1">
        <f>IFERROR(__xludf.DUMMYFUNCTION("""COMPUTED_VALUE"""),350.18)</f>
        <v>350.18</v>
      </c>
      <c r="J120" s="2">
        <f>IFERROR(__xludf.DUMMYFUNCTION("""COMPUTED_VALUE"""),45464.66666666667)</f>
        <v>45464.66667</v>
      </c>
      <c r="K120" s="1">
        <f>IFERROR(__xludf.DUMMYFUNCTION("""COMPUTED_VALUE"""),353.13)</f>
        <v>353.13</v>
      </c>
      <c r="M120" s="2">
        <f>IFERROR(__xludf.DUMMYFUNCTION("""COMPUTED_VALUE"""),45464.66666666667)</f>
        <v>45464.66667</v>
      </c>
      <c r="N120" s="1">
        <f>IFERROR(__xludf.DUMMYFUNCTION("""COMPUTED_VALUE"""),4.4074034E7)</f>
        <v>44074034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IFERROR(__xludf.DUMMYFUNCTION("""COMPUTED_VALUE"""),354.32)</f>
        <v>354.32</v>
      </c>
      <c r="D121" s="2">
        <f>IFERROR(__xludf.DUMMYFUNCTION("""COMPUTED_VALUE"""),45467.66666666667)</f>
        <v>45467.66667</v>
      </c>
      <c r="E121" s="1">
        <f>IFERROR(__xludf.DUMMYFUNCTION("""COMPUTED_VALUE"""),359.95)</f>
        <v>359.95</v>
      </c>
      <c r="G121" s="2">
        <f>IFERROR(__xludf.DUMMYFUNCTION("""COMPUTED_VALUE"""),45467.66666666667)</f>
        <v>45467.66667</v>
      </c>
      <c r="H121" s="1">
        <f>IFERROR(__xludf.DUMMYFUNCTION("""COMPUTED_VALUE"""),353.98)</f>
        <v>353.98</v>
      </c>
      <c r="J121" s="2">
        <f>IFERROR(__xludf.DUMMYFUNCTION("""COMPUTED_VALUE"""),45467.66666666667)</f>
        <v>45467.66667</v>
      </c>
      <c r="K121" s="1">
        <f>IFERROR(__xludf.DUMMYFUNCTION("""COMPUTED_VALUE"""),359.29)</f>
        <v>359.29</v>
      </c>
      <c r="M121" s="2">
        <f>IFERROR(__xludf.DUMMYFUNCTION("""COMPUTED_VALUE"""),45467.66666666667)</f>
        <v>45467.66667</v>
      </c>
      <c r="N121" s="1">
        <f>IFERROR(__xludf.DUMMYFUNCTION("""COMPUTED_VALUE"""),2.6724096E7)</f>
        <v>26724096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IFERROR(__xludf.DUMMYFUNCTION("""COMPUTED_VALUE"""),359.79)</f>
        <v>359.79</v>
      </c>
      <c r="D122" s="2">
        <f>IFERROR(__xludf.DUMMYFUNCTION("""COMPUTED_VALUE"""),45468.66666666667)</f>
        <v>45468.66667</v>
      </c>
      <c r="E122" s="1">
        <f>IFERROR(__xludf.DUMMYFUNCTION("""COMPUTED_VALUE"""),362.26)</f>
        <v>362.26</v>
      </c>
      <c r="G122" s="2">
        <f>IFERROR(__xludf.DUMMYFUNCTION("""COMPUTED_VALUE"""),45468.66666666667)</f>
        <v>45468.66667</v>
      </c>
      <c r="H122" s="1">
        <f>IFERROR(__xludf.DUMMYFUNCTION("""COMPUTED_VALUE"""),357.58)</f>
        <v>357.58</v>
      </c>
      <c r="J122" s="2">
        <f>IFERROR(__xludf.DUMMYFUNCTION("""COMPUTED_VALUE"""),45468.66666666667)</f>
        <v>45468.66667</v>
      </c>
      <c r="K122" s="1">
        <f>IFERROR(__xludf.DUMMYFUNCTION("""COMPUTED_VALUE"""),358.55)</f>
        <v>358.55</v>
      </c>
      <c r="M122" s="2">
        <f>IFERROR(__xludf.DUMMYFUNCTION("""COMPUTED_VALUE"""),45468.66666666667)</f>
        <v>45468.66667</v>
      </c>
      <c r="N122" s="1">
        <f>IFERROR(__xludf.DUMMYFUNCTION("""COMPUTED_VALUE"""),2.4833728E7)</f>
        <v>24833728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IFERROR(__xludf.DUMMYFUNCTION("""COMPUTED_VALUE"""),357.83)</f>
        <v>357.83</v>
      </c>
      <c r="D123" s="2">
        <f>IFERROR(__xludf.DUMMYFUNCTION("""COMPUTED_VALUE"""),45469.66666666667)</f>
        <v>45469.66667</v>
      </c>
      <c r="E123" s="1">
        <f>IFERROR(__xludf.DUMMYFUNCTION("""COMPUTED_VALUE"""),358.84)</f>
        <v>358.84</v>
      </c>
      <c r="G123" s="2">
        <f>IFERROR(__xludf.DUMMYFUNCTION("""COMPUTED_VALUE"""),45469.66666666667)</f>
        <v>45469.66667</v>
      </c>
      <c r="H123" s="1">
        <f>IFERROR(__xludf.DUMMYFUNCTION("""COMPUTED_VALUE"""),355.02)</f>
        <v>355.02</v>
      </c>
      <c r="J123" s="2">
        <f>IFERROR(__xludf.DUMMYFUNCTION("""COMPUTED_VALUE"""),45469.66666666667)</f>
        <v>45469.66667</v>
      </c>
      <c r="K123" s="1">
        <f>IFERROR(__xludf.DUMMYFUNCTION("""COMPUTED_VALUE"""),357.28)</f>
        <v>357.28</v>
      </c>
      <c r="M123" s="2">
        <f>IFERROR(__xludf.DUMMYFUNCTION("""COMPUTED_VALUE"""),45469.66666666667)</f>
        <v>45469.66667</v>
      </c>
      <c r="N123" s="1">
        <f>IFERROR(__xludf.DUMMYFUNCTION("""COMPUTED_VALUE"""),2.5023593E7)</f>
        <v>25023593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IFERROR(__xludf.DUMMYFUNCTION("""COMPUTED_VALUE"""),356.73)</f>
        <v>356.73</v>
      </c>
      <c r="D124" s="2">
        <f>IFERROR(__xludf.DUMMYFUNCTION("""COMPUTED_VALUE"""),45470.66666666667)</f>
        <v>45470.66667</v>
      </c>
      <c r="E124" s="1">
        <f>IFERROR(__xludf.DUMMYFUNCTION("""COMPUTED_VALUE"""),357.43)</f>
        <v>357.43</v>
      </c>
      <c r="G124" s="2">
        <f>IFERROR(__xludf.DUMMYFUNCTION("""COMPUTED_VALUE"""),45470.66666666667)</f>
        <v>45470.66667</v>
      </c>
      <c r="H124" s="1">
        <f>IFERROR(__xludf.DUMMYFUNCTION("""COMPUTED_VALUE"""),354.67)</f>
        <v>354.67</v>
      </c>
      <c r="J124" s="2">
        <f>IFERROR(__xludf.DUMMYFUNCTION("""COMPUTED_VALUE"""),45470.66666666667)</f>
        <v>45470.66667</v>
      </c>
      <c r="K124" s="1">
        <f>IFERROR(__xludf.DUMMYFUNCTION("""COMPUTED_VALUE"""),356.92)</f>
        <v>356.92</v>
      </c>
      <c r="M124" s="2">
        <f>IFERROR(__xludf.DUMMYFUNCTION("""COMPUTED_VALUE"""),45470.66666666667)</f>
        <v>45470.66667</v>
      </c>
      <c r="N124" s="1">
        <f>IFERROR(__xludf.DUMMYFUNCTION("""COMPUTED_VALUE"""),1.8710203E7)</f>
        <v>18710203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IFERROR(__xludf.DUMMYFUNCTION("""COMPUTED_VALUE"""),357.27)</f>
        <v>357.27</v>
      </c>
      <c r="D125" s="2">
        <f>IFERROR(__xludf.DUMMYFUNCTION("""COMPUTED_VALUE"""),45471.66666666667)</f>
        <v>45471.66667</v>
      </c>
      <c r="E125" s="1">
        <f>IFERROR(__xludf.DUMMYFUNCTION("""COMPUTED_VALUE"""),362.08)</f>
        <v>362.08</v>
      </c>
      <c r="G125" s="2">
        <f>IFERROR(__xludf.DUMMYFUNCTION("""COMPUTED_VALUE"""),45471.66666666667)</f>
        <v>45471.66667</v>
      </c>
      <c r="H125" s="1">
        <f>IFERROR(__xludf.DUMMYFUNCTION("""COMPUTED_VALUE"""),356.58)</f>
        <v>356.58</v>
      </c>
      <c r="J125" s="2">
        <f>IFERROR(__xludf.DUMMYFUNCTION("""COMPUTED_VALUE"""),45471.66666666667)</f>
        <v>45471.66667</v>
      </c>
      <c r="K125" s="1">
        <f>IFERROR(__xludf.DUMMYFUNCTION("""COMPUTED_VALUE"""),358.45)</f>
        <v>358.45</v>
      </c>
      <c r="M125" s="2">
        <f>IFERROR(__xludf.DUMMYFUNCTION("""COMPUTED_VALUE"""),45471.66666666667)</f>
        <v>45471.66667</v>
      </c>
      <c r="N125" s="1">
        <f>IFERROR(__xludf.DUMMYFUNCTION("""COMPUTED_VALUE"""),3.2527108E7)</f>
        <v>32527108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IFERROR(__xludf.DUMMYFUNCTION("""COMPUTED_VALUE"""),360.22)</f>
        <v>360.22</v>
      </c>
      <c r="D126" s="2">
        <f>IFERROR(__xludf.DUMMYFUNCTION("""COMPUTED_VALUE"""),45474.66666666667)</f>
        <v>45474.66667</v>
      </c>
      <c r="E126" s="1">
        <f>IFERROR(__xludf.DUMMYFUNCTION("""COMPUTED_VALUE"""),364.25)</f>
        <v>364.25</v>
      </c>
      <c r="G126" s="2">
        <f>IFERROR(__xludf.DUMMYFUNCTION("""COMPUTED_VALUE"""),45474.66666666667)</f>
        <v>45474.66667</v>
      </c>
      <c r="H126" s="1">
        <f>IFERROR(__xludf.DUMMYFUNCTION("""COMPUTED_VALUE"""),359.69)</f>
        <v>359.69</v>
      </c>
      <c r="J126" s="2">
        <f>IFERROR(__xludf.DUMMYFUNCTION("""COMPUTED_VALUE"""),45474.66666666667)</f>
        <v>45474.66667</v>
      </c>
      <c r="K126" s="1">
        <f>IFERROR(__xludf.DUMMYFUNCTION("""COMPUTED_VALUE"""),363.33)</f>
        <v>363.33</v>
      </c>
      <c r="M126" s="2">
        <f>IFERROR(__xludf.DUMMYFUNCTION("""COMPUTED_VALUE"""),45474.66666666667)</f>
        <v>45474.66667</v>
      </c>
      <c r="N126" s="1">
        <f>IFERROR(__xludf.DUMMYFUNCTION("""COMPUTED_VALUE"""),1.9662049E7)</f>
        <v>19662049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IFERROR(__xludf.DUMMYFUNCTION("""COMPUTED_VALUE"""),361.91)</f>
        <v>361.91</v>
      </c>
      <c r="D127" s="2">
        <f>IFERROR(__xludf.DUMMYFUNCTION("""COMPUTED_VALUE"""),45475.66666666667)</f>
        <v>45475.66667</v>
      </c>
      <c r="E127" s="1">
        <f>IFERROR(__xludf.DUMMYFUNCTION("""COMPUTED_VALUE"""),362.36)</f>
        <v>362.36</v>
      </c>
      <c r="G127" s="2">
        <f>IFERROR(__xludf.DUMMYFUNCTION("""COMPUTED_VALUE"""),45475.66666666667)</f>
        <v>45475.66667</v>
      </c>
      <c r="H127" s="1">
        <f>IFERROR(__xludf.DUMMYFUNCTION("""COMPUTED_VALUE"""),356.97)</f>
        <v>356.97</v>
      </c>
      <c r="J127" s="2">
        <f>IFERROR(__xludf.DUMMYFUNCTION("""COMPUTED_VALUE"""),45475.66666666667)</f>
        <v>45475.66667</v>
      </c>
      <c r="K127" s="1">
        <f>IFERROR(__xludf.DUMMYFUNCTION("""COMPUTED_VALUE"""),360.3)</f>
        <v>360.3</v>
      </c>
      <c r="M127" s="2">
        <f>IFERROR(__xludf.DUMMYFUNCTION("""COMPUTED_VALUE"""),45475.66666666667)</f>
        <v>45475.66667</v>
      </c>
      <c r="N127" s="1">
        <f>IFERROR(__xludf.DUMMYFUNCTION("""COMPUTED_VALUE"""),2.3566833E7)</f>
        <v>23566833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IFERROR(__xludf.DUMMYFUNCTION("""COMPUTED_VALUE"""),359.77)</f>
        <v>359.77</v>
      </c>
      <c r="D128" s="2">
        <f>IFERROR(__xludf.DUMMYFUNCTION("""COMPUTED_VALUE"""),45476.54166666667)</f>
        <v>45476.54167</v>
      </c>
      <c r="E128" s="1">
        <f>IFERROR(__xludf.DUMMYFUNCTION("""COMPUTED_VALUE"""),361.51)</f>
        <v>361.51</v>
      </c>
      <c r="G128" s="2">
        <f>IFERROR(__xludf.DUMMYFUNCTION("""COMPUTED_VALUE"""),45476.54166666667)</f>
        <v>45476.54167</v>
      </c>
      <c r="H128" s="1">
        <f>IFERROR(__xludf.DUMMYFUNCTION("""COMPUTED_VALUE"""),358.55)</f>
        <v>358.55</v>
      </c>
      <c r="J128" s="2">
        <f>IFERROR(__xludf.DUMMYFUNCTION("""COMPUTED_VALUE"""),45476.54166666667)</f>
        <v>45476.54167</v>
      </c>
      <c r="K128" s="1">
        <f>IFERROR(__xludf.DUMMYFUNCTION("""COMPUTED_VALUE"""),359.36)</f>
        <v>359.36</v>
      </c>
      <c r="M128" s="2">
        <f>IFERROR(__xludf.DUMMYFUNCTION("""COMPUTED_VALUE"""),45476.54166666667)</f>
        <v>45476.54167</v>
      </c>
      <c r="N128" s="1">
        <f>IFERROR(__xludf.DUMMYFUNCTION("""COMPUTED_VALUE"""),8306806.0)</f>
        <v>8306806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IFERROR(__xludf.DUMMYFUNCTION("""COMPUTED_VALUE"""),360.13)</f>
        <v>360.13</v>
      </c>
      <c r="D129" s="2">
        <f>IFERROR(__xludf.DUMMYFUNCTION("""COMPUTED_VALUE"""),45478.66666666667)</f>
        <v>45478.66667</v>
      </c>
      <c r="E129" s="1">
        <f>IFERROR(__xludf.DUMMYFUNCTION("""COMPUTED_VALUE"""),361.23)</f>
        <v>361.23</v>
      </c>
      <c r="G129" s="2">
        <f>IFERROR(__xludf.DUMMYFUNCTION("""COMPUTED_VALUE"""),45478.66666666667)</f>
        <v>45478.66667</v>
      </c>
      <c r="H129" s="1">
        <f>IFERROR(__xludf.DUMMYFUNCTION("""COMPUTED_VALUE"""),358.18)</f>
        <v>358.18</v>
      </c>
      <c r="J129" s="2">
        <f>IFERROR(__xludf.DUMMYFUNCTION("""COMPUTED_VALUE"""),45478.66666666667)</f>
        <v>45478.66667</v>
      </c>
      <c r="K129" s="1">
        <f>IFERROR(__xludf.DUMMYFUNCTION("""COMPUTED_VALUE"""),360.76)</f>
        <v>360.76</v>
      </c>
      <c r="M129" s="2">
        <f>IFERROR(__xludf.DUMMYFUNCTION("""COMPUTED_VALUE"""),45478.66666666667)</f>
        <v>45478.66667</v>
      </c>
      <c r="N129" s="1">
        <f>IFERROR(__xludf.DUMMYFUNCTION("""COMPUTED_VALUE"""),2.0803504E7)</f>
        <v>20803504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IFERROR(__xludf.DUMMYFUNCTION("""COMPUTED_VALUE"""),360.86)</f>
        <v>360.86</v>
      </c>
      <c r="D130" s="2">
        <f>IFERROR(__xludf.DUMMYFUNCTION("""COMPUTED_VALUE"""),45481.66666666667)</f>
        <v>45481.66667</v>
      </c>
      <c r="E130" s="1">
        <f>IFERROR(__xludf.DUMMYFUNCTION("""COMPUTED_VALUE"""),362.51)</f>
        <v>362.51</v>
      </c>
      <c r="G130" s="2">
        <f>IFERROR(__xludf.DUMMYFUNCTION("""COMPUTED_VALUE"""),45481.66666666667)</f>
        <v>45481.66667</v>
      </c>
      <c r="H130" s="1">
        <f>IFERROR(__xludf.DUMMYFUNCTION("""COMPUTED_VALUE"""),359.07)</f>
        <v>359.07</v>
      </c>
      <c r="J130" s="2">
        <f>IFERROR(__xludf.DUMMYFUNCTION("""COMPUTED_VALUE"""),45481.66666666667)</f>
        <v>45481.66667</v>
      </c>
      <c r="K130" s="1">
        <f>IFERROR(__xludf.DUMMYFUNCTION("""COMPUTED_VALUE"""),362.19)</f>
        <v>362.19</v>
      </c>
      <c r="M130" s="2">
        <f>IFERROR(__xludf.DUMMYFUNCTION("""COMPUTED_VALUE"""),45481.66666666667)</f>
        <v>45481.66667</v>
      </c>
      <c r="N130" s="1">
        <f>IFERROR(__xludf.DUMMYFUNCTION("""COMPUTED_VALUE"""),1.7735308E7)</f>
        <v>17735308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IFERROR(__xludf.DUMMYFUNCTION("""COMPUTED_VALUE"""),362.31)</f>
        <v>362.31</v>
      </c>
      <c r="D131" s="2">
        <f>IFERROR(__xludf.DUMMYFUNCTION("""COMPUTED_VALUE"""),45482.66666666667)</f>
        <v>45482.66667</v>
      </c>
      <c r="E131" s="1">
        <f>IFERROR(__xludf.DUMMYFUNCTION("""COMPUTED_VALUE"""),364.14)</f>
        <v>364.14</v>
      </c>
      <c r="G131" s="2">
        <f>IFERROR(__xludf.DUMMYFUNCTION("""COMPUTED_VALUE"""),45482.66666666667)</f>
        <v>45482.66667</v>
      </c>
      <c r="H131" s="1">
        <f>IFERROR(__xludf.DUMMYFUNCTION("""COMPUTED_VALUE"""),360.61)</f>
        <v>360.61</v>
      </c>
      <c r="J131" s="2">
        <f>IFERROR(__xludf.DUMMYFUNCTION("""COMPUTED_VALUE"""),45482.66666666667)</f>
        <v>45482.66667</v>
      </c>
      <c r="K131" s="1">
        <f>IFERROR(__xludf.DUMMYFUNCTION("""COMPUTED_VALUE"""),360.8)</f>
        <v>360.8</v>
      </c>
      <c r="M131" s="2">
        <f>IFERROR(__xludf.DUMMYFUNCTION("""COMPUTED_VALUE"""),45482.66666666667)</f>
        <v>45482.66667</v>
      </c>
      <c r="N131" s="1">
        <f>IFERROR(__xludf.DUMMYFUNCTION("""COMPUTED_VALUE"""),2.3412063E7)</f>
        <v>23412063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IFERROR(__xludf.DUMMYFUNCTION("""COMPUTED_VALUE"""),358.41)</f>
        <v>358.41</v>
      </c>
      <c r="D132" s="2">
        <f>IFERROR(__xludf.DUMMYFUNCTION("""COMPUTED_VALUE"""),45483.66666666667)</f>
        <v>45483.66667</v>
      </c>
      <c r="E132" s="1">
        <f>IFERROR(__xludf.DUMMYFUNCTION("""COMPUTED_VALUE"""),361.07)</f>
        <v>361.07</v>
      </c>
      <c r="G132" s="2">
        <f>IFERROR(__xludf.DUMMYFUNCTION("""COMPUTED_VALUE"""),45483.66666666667)</f>
        <v>45483.66667</v>
      </c>
      <c r="H132" s="1">
        <f>IFERROR(__xludf.DUMMYFUNCTION("""COMPUTED_VALUE"""),357.68)</f>
        <v>357.68</v>
      </c>
      <c r="J132" s="2">
        <f>IFERROR(__xludf.DUMMYFUNCTION("""COMPUTED_VALUE"""),45483.66666666667)</f>
        <v>45483.66667</v>
      </c>
      <c r="K132" s="1">
        <f>IFERROR(__xludf.DUMMYFUNCTION("""COMPUTED_VALUE"""),360.57)</f>
        <v>360.57</v>
      </c>
      <c r="M132" s="2">
        <f>IFERROR(__xludf.DUMMYFUNCTION("""COMPUTED_VALUE"""),45483.66666666667)</f>
        <v>45483.66667</v>
      </c>
      <c r="N132" s="1">
        <f>IFERROR(__xludf.DUMMYFUNCTION("""COMPUTED_VALUE"""),1.7123918E7)</f>
        <v>17123918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IFERROR(__xludf.DUMMYFUNCTION("""COMPUTED_VALUE"""),359.65)</f>
        <v>359.65</v>
      </c>
      <c r="D133" s="2">
        <f>IFERROR(__xludf.DUMMYFUNCTION("""COMPUTED_VALUE"""),45484.66666666667)</f>
        <v>45484.66667</v>
      </c>
      <c r="E133" s="1">
        <f>IFERROR(__xludf.DUMMYFUNCTION("""COMPUTED_VALUE"""),361.59)</f>
        <v>361.59</v>
      </c>
      <c r="G133" s="2">
        <f>IFERROR(__xludf.DUMMYFUNCTION("""COMPUTED_VALUE"""),45484.66666666667)</f>
        <v>45484.66667</v>
      </c>
      <c r="H133" s="1">
        <f>IFERROR(__xludf.DUMMYFUNCTION("""COMPUTED_VALUE"""),357.96)</f>
        <v>357.96</v>
      </c>
      <c r="J133" s="2">
        <f>IFERROR(__xludf.DUMMYFUNCTION("""COMPUTED_VALUE"""),45484.66666666667)</f>
        <v>45484.66667</v>
      </c>
      <c r="K133" s="1">
        <f>IFERROR(__xludf.DUMMYFUNCTION("""COMPUTED_VALUE"""),360.63)</f>
        <v>360.63</v>
      </c>
      <c r="M133" s="2">
        <f>IFERROR(__xludf.DUMMYFUNCTION("""COMPUTED_VALUE"""),45484.66666666667)</f>
        <v>45484.66667</v>
      </c>
      <c r="N133" s="1">
        <f>IFERROR(__xludf.DUMMYFUNCTION("""COMPUTED_VALUE"""),1.7242729E7)</f>
        <v>17242729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IFERROR(__xludf.DUMMYFUNCTION("""COMPUTED_VALUE"""),361.18)</f>
        <v>361.18</v>
      </c>
      <c r="D134" s="2">
        <f>IFERROR(__xludf.DUMMYFUNCTION("""COMPUTED_VALUE"""),45485.66666666667)</f>
        <v>45485.66667</v>
      </c>
      <c r="E134" s="1">
        <f>IFERROR(__xludf.DUMMYFUNCTION("""COMPUTED_VALUE"""),363.23)</f>
        <v>363.23</v>
      </c>
      <c r="G134" s="2">
        <f>IFERROR(__xludf.DUMMYFUNCTION("""COMPUTED_VALUE"""),45485.66666666667)</f>
        <v>45485.66667</v>
      </c>
      <c r="H134" s="1">
        <f>IFERROR(__xludf.DUMMYFUNCTION("""COMPUTED_VALUE"""),359.94)</f>
        <v>359.94</v>
      </c>
      <c r="J134" s="2">
        <f>IFERROR(__xludf.DUMMYFUNCTION("""COMPUTED_VALUE"""),45485.66666666667)</f>
        <v>45485.66667</v>
      </c>
      <c r="K134" s="1">
        <f>IFERROR(__xludf.DUMMYFUNCTION("""COMPUTED_VALUE"""),361.88)</f>
        <v>361.88</v>
      </c>
      <c r="M134" s="2">
        <f>IFERROR(__xludf.DUMMYFUNCTION("""COMPUTED_VALUE"""),45485.66666666667)</f>
        <v>45485.66667</v>
      </c>
      <c r="N134" s="1">
        <f>IFERROR(__xludf.DUMMYFUNCTION("""COMPUTED_VALUE"""),1.4169676E7)</f>
        <v>14169676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IFERROR(__xludf.DUMMYFUNCTION("""COMPUTED_VALUE"""),361.28)</f>
        <v>361.28</v>
      </c>
      <c r="D135" s="2">
        <f>IFERROR(__xludf.DUMMYFUNCTION("""COMPUTED_VALUE"""),45488.66666666667)</f>
        <v>45488.66667</v>
      </c>
      <c r="E135" s="1">
        <f>IFERROR(__xludf.DUMMYFUNCTION("""COMPUTED_VALUE"""),362.08)</f>
        <v>362.08</v>
      </c>
      <c r="G135" s="2">
        <f>IFERROR(__xludf.DUMMYFUNCTION("""COMPUTED_VALUE"""),45488.66666666667)</f>
        <v>45488.66667</v>
      </c>
      <c r="H135" s="1">
        <f>IFERROR(__xludf.DUMMYFUNCTION("""COMPUTED_VALUE"""),359.1)</f>
        <v>359.1</v>
      </c>
      <c r="J135" s="2">
        <f>IFERROR(__xludf.DUMMYFUNCTION("""COMPUTED_VALUE"""),45488.66666666667)</f>
        <v>45488.66667</v>
      </c>
      <c r="K135" s="1">
        <f>IFERROR(__xludf.DUMMYFUNCTION("""COMPUTED_VALUE"""),359.77)</f>
        <v>359.77</v>
      </c>
      <c r="M135" s="2">
        <f>IFERROR(__xludf.DUMMYFUNCTION("""COMPUTED_VALUE"""),45488.66666666667)</f>
        <v>45488.66667</v>
      </c>
      <c r="N135" s="1">
        <f>IFERROR(__xludf.DUMMYFUNCTION("""COMPUTED_VALUE"""),1.9875636E7)</f>
        <v>19875636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IFERROR(__xludf.DUMMYFUNCTION("""COMPUTED_VALUE"""),360.13)</f>
        <v>360.13</v>
      </c>
      <c r="D136" s="2">
        <f>IFERROR(__xludf.DUMMYFUNCTION("""COMPUTED_VALUE"""),45489.66666666667)</f>
        <v>45489.66667</v>
      </c>
      <c r="E136" s="1">
        <f>IFERROR(__xludf.DUMMYFUNCTION("""COMPUTED_VALUE"""),364.93)</f>
        <v>364.93</v>
      </c>
      <c r="G136" s="2">
        <f>IFERROR(__xludf.DUMMYFUNCTION("""COMPUTED_VALUE"""),45489.66666666667)</f>
        <v>45489.66667</v>
      </c>
      <c r="H136" s="1">
        <f>IFERROR(__xludf.DUMMYFUNCTION("""COMPUTED_VALUE"""),360.06)</f>
        <v>360.06</v>
      </c>
      <c r="J136" s="2">
        <f>IFERROR(__xludf.DUMMYFUNCTION("""COMPUTED_VALUE"""),45489.66666666667)</f>
        <v>45489.66667</v>
      </c>
      <c r="K136" s="1">
        <f>IFERROR(__xludf.DUMMYFUNCTION("""COMPUTED_VALUE"""),364.4)</f>
        <v>364.4</v>
      </c>
      <c r="M136" s="2">
        <f>IFERROR(__xludf.DUMMYFUNCTION("""COMPUTED_VALUE"""),45489.66666666667)</f>
        <v>45489.66667</v>
      </c>
      <c r="N136" s="1">
        <f>IFERROR(__xludf.DUMMYFUNCTION("""COMPUTED_VALUE"""),2.1448759E7)</f>
        <v>21448759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IFERROR(__xludf.DUMMYFUNCTION("""COMPUTED_VALUE"""),365.46)</f>
        <v>365.46</v>
      </c>
      <c r="D137" s="2">
        <f>IFERROR(__xludf.DUMMYFUNCTION("""COMPUTED_VALUE"""),45490.66666666667)</f>
        <v>45490.66667</v>
      </c>
      <c r="E137" s="1">
        <f>IFERROR(__xludf.DUMMYFUNCTION("""COMPUTED_VALUE"""),368.81)</f>
        <v>368.81</v>
      </c>
      <c r="G137" s="2">
        <f>IFERROR(__xludf.DUMMYFUNCTION("""COMPUTED_VALUE"""),45490.66666666667)</f>
        <v>45490.66667</v>
      </c>
      <c r="H137" s="1">
        <f>IFERROR(__xludf.DUMMYFUNCTION("""COMPUTED_VALUE"""),365.46)</f>
        <v>365.46</v>
      </c>
      <c r="J137" s="2">
        <f>IFERROR(__xludf.DUMMYFUNCTION("""COMPUTED_VALUE"""),45490.66666666667)</f>
        <v>45490.66667</v>
      </c>
      <c r="K137" s="1">
        <f>IFERROR(__xludf.DUMMYFUNCTION("""COMPUTED_VALUE"""),368.11)</f>
        <v>368.11</v>
      </c>
      <c r="M137" s="2">
        <f>IFERROR(__xludf.DUMMYFUNCTION("""COMPUTED_VALUE"""),45490.66666666667)</f>
        <v>45490.66667</v>
      </c>
      <c r="N137" s="1">
        <f>IFERROR(__xludf.DUMMYFUNCTION("""COMPUTED_VALUE"""),2.5621763E7)</f>
        <v>25621763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IFERROR(__xludf.DUMMYFUNCTION("""COMPUTED_VALUE"""),367.53)</f>
        <v>367.53</v>
      </c>
      <c r="D138" s="2">
        <f>IFERROR(__xludf.DUMMYFUNCTION("""COMPUTED_VALUE"""),45491.66666666667)</f>
        <v>45491.66667</v>
      </c>
      <c r="E138" s="1">
        <f>IFERROR(__xludf.DUMMYFUNCTION("""COMPUTED_VALUE"""),370.71)</f>
        <v>370.71</v>
      </c>
      <c r="G138" s="2">
        <f>IFERROR(__xludf.DUMMYFUNCTION("""COMPUTED_VALUE"""),45491.66666666667)</f>
        <v>45491.66667</v>
      </c>
      <c r="H138" s="1">
        <f>IFERROR(__xludf.DUMMYFUNCTION("""COMPUTED_VALUE"""),365.56)</f>
        <v>365.56</v>
      </c>
      <c r="J138" s="2">
        <f>IFERROR(__xludf.DUMMYFUNCTION("""COMPUTED_VALUE"""),45491.66666666667)</f>
        <v>45491.66667</v>
      </c>
      <c r="K138" s="1">
        <f>IFERROR(__xludf.DUMMYFUNCTION("""COMPUTED_VALUE"""),367.45)</f>
        <v>367.45</v>
      </c>
      <c r="M138" s="2">
        <f>IFERROR(__xludf.DUMMYFUNCTION("""COMPUTED_VALUE"""),45491.66666666667)</f>
        <v>45491.66667</v>
      </c>
      <c r="N138" s="1">
        <f>IFERROR(__xludf.DUMMYFUNCTION("""COMPUTED_VALUE"""),1.9986772E7)</f>
        <v>19986772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IFERROR(__xludf.DUMMYFUNCTION("""COMPUTED_VALUE"""),368.24)</f>
        <v>368.24</v>
      </c>
      <c r="D139" s="2">
        <f>IFERROR(__xludf.DUMMYFUNCTION("""COMPUTED_VALUE"""),45492.66666666667)</f>
        <v>45492.66667</v>
      </c>
      <c r="E139" s="1">
        <f>IFERROR(__xludf.DUMMYFUNCTION("""COMPUTED_VALUE"""),368.36)</f>
        <v>368.36</v>
      </c>
      <c r="G139" s="2">
        <f>IFERROR(__xludf.DUMMYFUNCTION("""COMPUTED_VALUE"""),45492.66666666667)</f>
        <v>45492.66667</v>
      </c>
      <c r="H139" s="1">
        <f>IFERROR(__xludf.DUMMYFUNCTION("""COMPUTED_VALUE"""),363.6)</f>
        <v>363.6</v>
      </c>
      <c r="J139" s="2">
        <f>IFERROR(__xludf.DUMMYFUNCTION("""COMPUTED_VALUE"""),45492.66666666667)</f>
        <v>45492.66667</v>
      </c>
      <c r="K139" s="1">
        <f>IFERROR(__xludf.DUMMYFUNCTION("""COMPUTED_VALUE"""),364.72)</f>
        <v>364.72</v>
      </c>
      <c r="M139" s="2">
        <f>IFERROR(__xludf.DUMMYFUNCTION("""COMPUTED_VALUE"""),45492.66666666667)</f>
        <v>45492.66667</v>
      </c>
      <c r="N139" s="1">
        <f>IFERROR(__xludf.DUMMYFUNCTION("""COMPUTED_VALUE"""),2.0085756E7)</f>
        <v>20085756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IFERROR(__xludf.DUMMYFUNCTION("""COMPUTED_VALUE"""),364.31)</f>
        <v>364.31</v>
      </c>
      <c r="D140" s="2">
        <f>IFERROR(__xludf.DUMMYFUNCTION("""COMPUTED_VALUE"""),45495.66666666667)</f>
        <v>45495.66667</v>
      </c>
      <c r="E140" s="1">
        <f>IFERROR(__xludf.DUMMYFUNCTION("""COMPUTED_VALUE"""),364.31)</f>
        <v>364.31</v>
      </c>
      <c r="G140" s="2">
        <f>IFERROR(__xludf.DUMMYFUNCTION("""COMPUTED_VALUE"""),45495.66666666667)</f>
        <v>45495.66667</v>
      </c>
      <c r="H140" s="1">
        <f>IFERROR(__xludf.DUMMYFUNCTION("""COMPUTED_VALUE"""),345.81)</f>
        <v>345.81</v>
      </c>
      <c r="J140" s="2">
        <f>IFERROR(__xludf.DUMMYFUNCTION("""COMPUTED_VALUE"""),45495.66666666667)</f>
        <v>45495.66667</v>
      </c>
      <c r="K140" s="1">
        <f>IFERROR(__xludf.DUMMYFUNCTION("""COMPUTED_VALUE"""),347.06)</f>
        <v>347.06</v>
      </c>
      <c r="M140" s="2">
        <f>IFERROR(__xludf.DUMMYFUNCTION("""COMPUTED_VALUE"""),45495.66666666667)</f>
        <v>45495.66667</v>
      </c>
      <c r="N140" s="1">
        <f>IFERROR(__xludf.DUMMYFUNCTION("""COMPUTED_VALUE"""),5.9341083E7)</f>
        <v>59341083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IFERROR(__xludf.DUMMYFUNCTION("""COMPUTED_VALUE"""),345.19)</f>
        <v>345.19</v>
      </c>
      <c r="D141" s="2">
        <f>IFERROR(__xludf.DUMMYFUNCTION("""COMPUTED_VALUE"""),45496.66666666667)</f>
        <v>45496.66667</v>
      </c>
      <c r="E141" s="1">
        <f>IFERROR(__xludf.DUMMYFUNCTION("""COMPUTED_VALUE"""),347.28)</f>
        <v>347.28</v>
      </c>
      <c r="G141" s="2">
        <f>IFERROR(__xludf.DUMMYFUNCTION("""COMPUTED_VALUE"""),45496.66666666667)</f>
        <v>45496.66667</v>
      </c>
      <c r="H141" s="1">
        <f>IFERROR(__xludf.DUMMYFUNCTION("""COMPUTED_VALUE"""),345.05)</f>
        <v>345.05</v>
      </c>
      <c r="J141" s="2">
        <f>IFERROR(__xludf.DUMMYFUNCTION("""COMPUTED_VALUE"""),45496.66666666667)</f>
        <v>45496.66667</v>
      </c>
      <c r="K141" s="1">
        <f>IFERROR(__xludf.DUMMYFUNCTION("""COMPUTED_VALUE"""),345.3)</f>
        <v>345.3</v>
      </c>
      <c r="M141" s="2">
        <f>IFERROR(__xludf.DUMMYFUNCTION("""COMPUTED_VALUE"""),45496.66666666667)</f>
        <v>45496.66667</v>
      </c>
      <c r="N141" s="1">
        <f>IFERROR(__xludf.DUMMYFUNCTION("""COMPUTED_VALUE"""),2.8827361E7)</f>
        <v>28827361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IFERROR(__xludf.DUMMYFUNCTION("""COMPUTED_VALUE"""),348.06)</f>
        <v>348.06</v>
      </c>
      <c r="D142" s="2">
        <f>IFERROR(__xludf.DUMMYFUNCTION("""COMPUTED_VALUE"""),45497.66666666667)</f>
        <v>45497.66667</v>
      </c>
      <c r="E142" s="1">
        <f>IFERROR(__xludf.DUMMYFUNCTION("""COMPUTED_VALUE"""),350.98)</f>
        <v>350.98</v>
      </c>
      <c r="G142" s="2">
        <f>IFERROR(__xludf.DUMMYFUNCTION("""COMPUTED_VALUE"""),45497.66666666667)</f>
        <v>45497.66667</v>
      </c>
      <c r="H142" s="1">
        <f>IFERROR(__xludf.DUMMYFUNCTION("""COMPUTED_VALUE"""),344.98)</f>
        <v>344.98</v>
      </c>
      <c r="J142" s="2">
        <f>IFERROR(__xludf.DUMMYFUNCTION("""COMPUTED_VALUE"""),45497.66666666667)</f>
        <v>45497.66667</v>
      </c>
      <c r="K142" s="1">
        <f>IFERROR(__xludf.DUMMYFUNCTION("""COMPUTED_VALUE"""),349.99)</f>
        <v>349.99</v>
      </c>
      <c r="M142" s="2">
        <f>IFERROR(__xludf.DUMMYFUNCTION("""COMPUTED_VALUE"""),45497.66666666667)</f>
        <v>45497.66667</v>
      </c>
      <c r="N142" s="1">
        <f>IFERROR(__xludf.DUMMYFUNCTION("""COMPUTED_VALUE"""),2.7374312E7)</f>
        <v>27374312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IFERROR(__xludf.DUMMYFUNCTION("""COMPUTED_VALUE"""),352.57)</f>
        <v>352.57</v>
      </c>
      <c r="D143" s="2">
        <f>IFERROR(__xludf.DUMMYFUNCTION("""COMPUTED_VALUE"""),45498.66666666667)</f>
        <v>45498.66667</v>
      </c>
      <c r="E143" s="1">
        <f>IFERROR(__xludf.DUMMYFUNCTION("""COMPUTED_VALUE"""),359.46)</f>
        <v>359.46</v>
      </c>
      <c r="G143" s="2">
        <f>IFERROR(__xludf.DUMMYFUNCTION("""COMPUTED_VALUE"""),45498.66666666667)</f>
        <v>45498.66667</v>
      </c>
      <c r="H143" s="1">
        <f>IFERROR(__xludf.DUMMYFUNCTION("""COMPUTED_VALUE"""),350.34)</f>
        <v>350.34</v>
      </c>
      <c r="J143" s="2">
        <f>IFERROR(__xludf.DUMMYFUNCTION("""COMPUTED_VALUE"""),45498.66666666667)</f>
        <v>45498.66667</v>
      </c>
      <c r="K143" s="1">
        <f>IFERROR(__xludf.DUMMYFUNCTION("""COMPUTED_VALUE"""),350.36)</f>
        <v>350.36</v>
      </c>
      <c r="M143" s="2">
        <f>IFERROR(__xludf.DUMMYFUNCTION("""COMPUTED_VALUE"""),45498.66666666667)</f>
        <v>45498.66667</v>
      </c>
      <c r="N143" s="1">
        <f>IFERROR(__xludf.DUMMYFUNCTION("""COMPUTED_VALUE"""),2.3895995E7)</f>
        <v>23895995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IFERROR(__xludf.DUMMYFUNCTION("""COMPUTED_VALUE"""),350.16)</f>
        <v>350.16</v>
      </c>
      <c r="D144" s="2">
        <f>IFERROR(__xludf.DUMMYFUNCTION("""COMPUTED_VALUE"""),45499.66666666667)</f>
        <v>45499.66667</v>
      </c>
      <c r="E144" s="1">
        <f>IFERROR(__xludf.DUMMYFUNCTION("""COMPUTED_VALUE"""),352.09)</f>
        <v>352.09</v>
      </c>
      <c r="G144" s="2">
        <f>IFERROR(__xludf.DUMMYFUNCTION("""COMPUTED_VALUE"""),45499.66666666667)</f>
        <v>45499.66667</v>
      </c>
      <c r="H144" s="1">
        <f>IFERROR(__xludf.DUMMYFUNCTION("""COMPUTED_VALUE"""),347.8)</f>
        <v>347.8</v>
      </c>
      <c r="J144" s="2">
        <f>IFERROR(__xludf.DUMMYFUNCTION("""COMPUTED_VALUE"""),45499.66666666667)</f>
        <v>45499.66667</v>
      </c>
      <c r="K144" s="1">
        <f>IFERROR(__xludf.DUMMYFUNCTION("""COMPUTED_VALUE"""),351.43)</f>
        <v>351.43</v>
      </c>
      <c r="M144" s="2">
        <f>IFERROR(__xludf.DUMMYFUNCTION("""COMPUTED_VALUE"""),45499.66666666667)</f>
        <v>45499.66667</v>
      </c>
      <c r="N144" s="1">
        <f>IFERROR(__xludf.DUMMYFUNCTION("""COMPUTED_VALUE"""),1.902544E7)</f>
        <v>19025440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IFERROR(__xludf.DUMMYFUNCTION("""COMPUTED_VALUE"""),351.44)</f>
        <v>351.44</v>
      </c>
      <c r="D145" s="2">
        <f>IFERROR(__xludf.DUMMYFUNCTION("""COMPUTED_VALUE"""),45502.66666666667)</f>
        <v>45502.66667</v>
      </c>
      <c r="E145" s="1">
        <f>IFERROR(__xludf.DUMMYFUNCTION("""COMPUTED_VALUE"""),352.09)</f>
        <v>352.09</v>
      </c>
      <c r="G145" s="2">
        <f>IFERROR(__xludf.DUMMYFUNCTION("""COMPUTED_VALUE"""),45502.66666666667)</f>
        <v>45502.66667</v>
      </c>
      <c r="H145" s="1">
        <f>IFERROR(__xludf.DUMMYFUNCTION("""COMPUTED_VALUE"""),349.12)</f>
        <v>349.12</v>
      </c>
      <c r="J145" s="2">
        <f>IFERROR(__xludf.DUMMYFUNCTION("""COMPUTED_VALUE"""),45502.66666666667)</f>
        <v>45502.66667</v>
      </c>
      <c r="K145" s="1">
        <f>IFERROR(__xludf.DUMMYFUNCTION("""COMPUTED_VALUE"""),352.03)</f>
        <v>352.03</v>
      </c>
      <c r="M145" s="2">
        <f>IFERROR(__xludf.DUMMYFUNCTION("""COMPUTED_VALUE"""),45502.66666666667)</f>
        <v>45502.66667</v>
      </c>
      <c r="N145" s="1">
        <f>IFERROR(__xludf.DUMMYFUNCTION("""COMPUTED_VALUE"""),1.5327954E7)</f>
        <v>15327954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IFERROR(__xludf.DUMMYFUNCTION("""COMPUTED_VALUE"""),352.46)</f>
        <v>352.46</v>
      </c>
      <c r="D146" s="2">
        <f>IFERROR(__xludf.DUMMYFUNCTION("""COMPUTED_VALUE"""),45503.66666666667)</f>
        <v>45503.66667</v>
      </c>
      <c r="E146" s="1">
        <f>IFERROR(__xludf.DUMMYFUNCTION("""COMPUTED_VALUE"""),353.37)</f>
        <v>353.37</v>
      </c>
      <c r="G146" s="2">
        <f>IFERROR(__xludf.DUMMYFUNCTION("""COMPUTED_VALUE"""),45503.66666666667)</f>
        <v>45503.66667</v>
      </c>
      <c r="H146" s="1">
        <f>IFERROR(__xludf.DUMMYFUNCTION("""COMPUTED_VALUE"""),349.52)</f>
        <v>349.52</v>
      </c>
      <c r="J146" s="2">
        <f>IFERROR(__xludf.DUMMYFUNCTION("""COMPUTED_VALUE"""),45503.66666666667)</f>
        <v>45503.66667</v>
      </c>
      <c r="K146" s="1">
        <f>IFERROR(__xludf.DUMMYFUNCTION("""COMPUTED_VALUE"""),351.03)</f>
        <v>351.03</v>
      </c>
      <c r="M146" s="2">
        <f>IFERROR(__xludf.DUMMYFUNCTION("""COMPUTED_VALUE"""),45503.66666666667)</f>
        <v>45503.66667</v>
      </c>
      <c r="N146" s="1">
        <f>IFERROR(__xludf.DUMMYFUNCTION("""COMPUTED_VALUE"""),2.0928117E7)</f>
        <v>20928117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IFERROR(__xludf.DUMMYFUNCTION("""COMPUTED_VALUE"""),354.14)</f>
        <v>354.14</v>
      </c>
      <c r="D147" s="2">
        <f>IFERROR(__xludf.DUMMYFUNCTION("""COMPUTED_VALUE"""),45504.66666666667)</f>
        <v>45504.66667</v>
      </c>
      <c r="E147" s="1">
        <f>IFERROR(__xludf.DUMMYFUNCTION("""COMPUTED_VALUE"""),359.51)</f>
        <v>359.51</v>
      </c>
      <c r="G147" s="2">
        <f>IFERROR(__xludf.DUMMYFUNCTION("""COMPUTED_VALUE"""),45504.66666666667)</f>
        <v>45504.66667</v>
      </c>
      <c r="H147" s="1">
        <f>IFERROR(__xludf.DUMMYFUNCTION("""COMPUTED_VALUE"""),352.04)</f>
        <v>352.04</v>
      </c>
      <c r="J147" s="2">
        <f>IFERROR(__xludf.DUMMYFUNCTION("""COMPUTED_VALUE"""),45504.66666666667)</f>
        <v>45504.66667</v>
      </c>
      <c r="K147" s="1">
        <f>IFERROR(__xludf.DUMMYFUNCTION("""COMPUTED_VALUE"""),358.6)</f>
        <v>358.6</v>
      </c>
      <c r="M147" s="2">
        <f>IFERROR(__xludf.DUMMYFUNCTION("""COMPUTED_VALUE"""),45504.66666666667)</f>
        <v>45504.66667</v>
      </c>
      <c r="N147" s="1">
        <f>IFERROR(__xludf.DUMMYFUNCTION("""COMPUTED_VALUE"""),3.1630499E7)</f>
        <v>31630499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IFERROR(__xludf.DUMMYFUNCTION("""COMPUTED_VALUE"""),359.26)</f>
        <v>359.26</v>
      </c>
      <c r="D148" s="2">
        <f>IFERROR(__xludf.DUMMYFUNCTION("""COMPUTED_VALUE"""),45505.66666666667)</f>
        <v>45505.66667</v>
      </c>
      <c r="E148" s="1">
        <f>IFERROR(__xludf.DUMMYFUNCTION("""COMPUTED_VALUE"""),364.69)</f>
        <v>364.69</v>
      </c>
      <c r="G148" s="2">
        <f>IFERROR(__xludf.DUMMYFUNCTION("""COMPUTED_VALUE"""),45505.66666666667)</f>
        <v>45505.66667</v>
      </c>
      <c r="H148" s="1">
        <f>IFERROR(__xludf.DUMMYFUNCTION("""COMPUTED_VALUE"""),357.77)</f>
        <v>357.77</v>
      </c>
      <c r="J148" s="2">
        <f>IFERROR(__xludf.DUMMYFUNCTION("""COMPUTED_VALUE"""),45505.66666666667)</f>
        <v>45505.66667</v>
      </c>
      <c r="K148" s="1">
        <f>IFERROR(__xludf.DUMMYFUNCTION("""COMPUTED_VALUE"""),363.83)</f>
        <v>363.83</v>
      </c>
      <c r="M148" s="2">
        <f>IFERROR(__xludf.DUMMYFUNCTION("""COMPUTED_VALUE"""),45505.66666666667)</f>
        <v>45505.66667</v>
      </c>
      <c r="N148" s="1">
        <f>IFERROR(__xludf.DUMMYFUNCTION("""COMPUTED_VALUE"""),2.3362402E7)</f>
        <v>23362402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IFERROR(__xludf.DUMMYFUNCTION("""COMPUTED_VALUE"""),368.13)</f>
        <v>368.13</v>
      </c>
      <c r="D149" s="2">
        <f>IFERROR(__xludf.DUMMYFUNCTION("""COMPUTED_VALUE"""),45506.66666666667)</f>
        <v>45506.66667</v>
      </c>
      <c r="E149" s="1">
        <f>IFERROR(__xludf.DUMMYFUNCTION("""COMPUTED_VALUE"""),374.06)</f>
        <v>374.06</v>
      </c>
      <c r="G149" s="2">
        <f>IFERROR(__xludf.DUMMYFUNCTION("""COMPUTED_VALUE"""),45506.66666666667)</f>
        <v>45506.66667</v>
      </c>
      <c r="H149" s="1">
        <f>IFERROR(__xludf.DUMMYFUNCTION("""COMPUTED_VALUE"""),362.25)</f>
        <v>362.25</v>
      </c>
      <c r="J149" s="2">
        <f>IFERROR(__xludf.DUMMYFUNCTION("""COMPUTED_VALUE"""),45506.66666666667)</f>
        <v>45506.66667</v>
      </c>
      <c r="K149" s="1">
        <f>IFERROR(__xludf.DUMMYFUNCTION("""COMPUTED_VALUE"""),365.7)</f>
        <v>365.7</v>
      </c>
      <c r="M149" s="2">
        <f>IFERROR(__xludf.DUMMYFUNCTION("""COMPUTED_VALUE"""),45506.66666666667)</f>
        <v>45506.66667</v>
      </c>
      <c r="N149" s="1">
        <f>IFERROR(__xludf.DUMMYFUNCTION("""COMPUTED_VALUE"""),3.3989562E7)</f>
        <v>33989562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IFERROR(__xludf.DUMMYFUNCTION("""COMPUTED_VALUE"""),362.35)</f>
        <v>362.35</v>
      </c>
      <c r="D150" s="2">
        <f>IFERROR(__xludf.DUMMYFUNCTION("""COMPUTED_VALUE"""),45509.66666666667)</f>
        <v>45509.66667</v>
      </c>
      <c r="E150" s="1">
        <f>IFERROR(__xludf.DUMMYFUNCTION("""COMPUTED_VALUE"""),364.45)</f>
        <v>364.45</v>
      </c>
      <c r="G150" s="2">
        <f>IFERROR(__xludf.DUMMYFUNCTION("""COMPUTED_VALUE"""),45509.66666666667)</f>
        <v>45509.66667</v>
      </c>
      <c r="H150" s="1">
        <f>IFERROR(__xludf.DUMMYFUNCTION("""COMPUTED_VALUE"""),356.42)</f>
        <v>356.42</v>
      </c>
      <c r="J150" s="2">
        <f>IFERROR(__xludf.DUMMYFUNCTION("""COMPUTED_VALUE"""),45509.66666666667)</f>
        <v>45509.66667</v>
      </c>
      <c r="K150" s="1">
        <f>IFERROR(__xludf.DUMMYFUNCTION("""COMPUTED_VALUE"""),357.7)</f>
        <v>357.7</v>
      </c>
      <c r="M150" s="2">
        <f>IFERROR(__xludf.DUMMYFUNCTION("""COMPUTED_VALUE"""),45509.66666666667)</f>
        <v>45509.66667</v>
      </c>
      <c r="N150" s="1">
        <f>IFERROR(__xludf.DUMMYFUNCTION("""COMPUTED_VALUE"""),3.3366433E7)</f>
        <v>33366433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IFERROR(__xludf.DUMMYFUNCTION("""COMPUTED_VALUE"""),358.49)</f>
        <v>358.49</v>
      </c>
      <c r="D151" s="2">
        <f>IFERROR(__xludf.DUMMYFUNCTION("""COMPUTED_VALUE"""),45510.66666666667)</f>
        <v>45510.66667</v>
      </c>
      <c r="E151" s="1">
        <f>IFERROR(__xludf.DUMMYFUNCTION("""COMPUTED_VALUE"""),365.2)</f>
        <v>365.2</v>
      </c>
      <c r="G151" s="2">
        <f>IFERROR(__xludf.DUMMYFUNCTION("""COMPUTED_VALUE"""),45510.66666666667)</f>
        <v>45510.66667</v>
      </c>
      <c r="H151" s="1">
        <f>IFERROR(__xludf.DUMMYFUNCTION("""COMPUTED_VALUE"""),357.95)</f>
        <v>357.95</v>
      </c>
      <c r="J151" s="2">
        <f>IFERROR(__xludf.DUMMYFUNCTION("""COMPUTED_VALUE"""),45510.66666666667)</f>
        <v>45510.66667</v>
      </c>
      <c r="K151" s="1">
        <f>IFERROR(__xludf.DUMMYFUNCTION("""COMPUTED_VALUE"""),362.42)</f>
        <v>362.42</v>
      </c>
      <c r="M151" s="2">
        <f>IFERROR(__xludf.DUMMYFUNCTION("""COMPUTED_VALUE"""),45510.66666666667)</f>
        <v>45510.66667</v>
      </c>
      <c r="N151" s="1">
        <f>IFERROR(__xludf.DUMMYFUNCTION("""COMPUTED_VALUE"""),2.2591375E7)</f>
        <v>22591375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IFERROR(__xludf.DUMMYFUNCTION("""COMPUTED_VALUE"""),363.02)</f>
        <v>363.02</v>
      </c>
      <c r="D152" s="2">
        <f>IFERROR(__xludf.DUMMYFUNCTION("""COMPUTED_VALUE"""),45511.66666666667)</f>
        <v>45511.66667</v>
      </c>
      <c r="E152" s="1">
        <f>IFERROR(__xludf.DUMMYFUNCTION("""COMPUTED_VALUE"""),367.57)</f>
        <v>367.57</v>
      </c>
      <c r="G152" s="2">
        <f>IFERROR(__xludf.DUMMYFUNCTION("""COMPUTED_VALUE"""),45511.66666666667)</f>
        <v>45511.66667</v>
      </c>
      <c r="H152" s="1">
        <f>IFERROR(__xludf.DUMMYFUNCTION("""COMPUTED_VALUE"""),362.76)</f>
        <v>362.76</v>
      </c>
      <c r="J152" s="2">
        <f>IFERROR(__xludf.DUMMYFUNCTION("""COMPUTED_VALUE"""),45511.66666666667)</f>
        <v>45511.66667</v>
      </c>
      <c r="K152" s="1">
        <f>IFERROR(__xludf.DUMMYFUNCTION("""COMPUTED_VALUE"""),363.04)</f>
        <v>363.04</v>
      </c>
      <c r="M152" s="2">
        <f>IFERROR(__xludf.DUMMYFUNCTION("""COMPUTED_VALUE"""),45511.66666666667)</f>
        <v>45511.66667</v>
      </c>
      <c r="N152" s="1">
        <f>IFERROR(__xludf.DUMMYFUNCTION("""COMPUTED_VALUE"""),1.6856837E7)</f>
        <v>16856837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IFERROR(__xludf.DUMMYFUNCTION("""COMPUTED_VALUE"""),362.89)</f>
        <v>362.89</v>
      </c>
      <c r="D153" s="2">
        <f>IFERROR(__xludf.DUMMYFUNCTION("""COMPUTED_VALUE"""),45512.66666666667)</f>
        <v>45512.66667</v>
      </c>
      <c r="E153" s="1">
        <f>IFERROR(__xludf.DUMMYFUNCTION("""COMPUTED_VALUE"""),367.77)</f>
        <v>367.77</v>
      </c>
      <c r="G153" s="2">
        <f>IFERROR(__xludf.DUMMYFUNCTION("""COMPUTED_VALUE"""),45512.66666666667)</f>
        <v>45512.66667</v>
      </c>
      <c r="H153" s="1">
        <f>IFERROR(__xludf.DUMMYFUNCTION("""COMPUTED_VALUE"""),362.59)</f>
        <v>362.59</v>
      </c>
      <c r="J153" s="2">
        <f>IFERROR(__xludf.DUMMYFUNCTION("""COMPUTED_VALUE"""),45512.66666666667)</f>
        <v>45512.66667</v>
      </c>
      <c r="K153" s="1">
        <f>IFERROR(__xludf.DUMMYFUNCTION("""COMPUTED_VALUE"""),366.52)</f>
        <v>366.52</v>
      </c>
      <c r="M153" s="2">
        <f>IFERROR(__xludf.DUMMYFUNCTION("""COMPUTED_VALUE"""),45512.66666666667)</f>
        <v>45512.66667</v>
      </c>
      <c r="N153" s="1">
        <f>IFERROR(__xludf.DUMMYFUNCTION("""COMPUTED_VALUE"""),1.8652067E7)</f>
        <v>18652067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IFERROR(__xludf.DUMMYFUNCTION("""COMPUTED_VALUE"""),366.28)</f>
        <v>366.28</v>
      </c>
      <c r="D154" s="2">
        <f>IFERROR(__xludf.DUMMYFUNCTION("""COMPUTED_VALUE"""),45513.66666666667)</f>
        <v>45513.66667</v>
      </c>
      <c r="E154" s="1">
        <f>IFERROR(__xludf.DUMMYFUNCTION("""COMPUTED_VALUE"""),368.64)</f>
        <v>368.64</v>
      </c>
      <c r="G154" s="2">
        <f>IFERROR(__xludf.DUMMYFUNCTION("""COMPUTED_VALUE"""),45513.66666666667)</f>
        <v>45513.66667</v>
      </c>
      <c r="H154" s="1">
        <f>IFERROR(__xludf.DUMMYFUNCTION("""COMPUTED_VALUE"""),363.05)</f>
        <v>363.05</v>
      </c>
      <c r="J154" s="2">
        <f>IFERROR(__xludf.DUMMYFUNCTION("""COMPUTED_VALUE"""),45513.66666666667)</f>
        <v>45513.66667</v>
      </c>
      <c r="K154" s="1">
        <f>IFERROR(__xludf.DUMMYFUNCTION("""COMPUTED_VALUE"""),368.25)</f>
        <v>368.25</v>
      </c>
      <c r="M154" s="2">
        <f>IFERROR(__xludf.DUMMYFUNCTION("""COMPUTED_VALUE"""),45513.66666666667)</f>
        <v>45513.66667</v>
      </c>
      <c r="N154" s="1">
        <f>IFERROR(__xludf.DUMMYFUNCTION("""COMPUTED_VALUE"""),1.4615735E7)</f>
        <v>14615735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IFERROR(__xludf.DUMMYFUNCTION("""COMPUTED_VALUE"""),368.28)</f>
        <v>368.28</v>
      </c>
      <c r="D155" s="2">
        <f>IFERROR(__xludf.DUMMYFUNCTION("""COMPUTED_VALUE"""),45516.66666666667)</f>
        <v>45516.66667</v>
      </c>
      <c r="E155" s="1">
        <f>IFERROR(__xludf.DUMMYFUNCTION("""COMPUTED_VALUE"""),369.72)</f>
        <v>369.72</v>
      </c>
      <c r="G155" s="2">
        <f>IFERROR(__xludf.DUMMYFUNCTION("""COMPUTED_VALUE"""),45516.66666666667)</f>
        <v>45516.66667</v>
      </c>
      <c r="H155" s="1">
        <f>IFERROR(__xludf.DUMMYFUNCTION("""COMPUTED_VALUE"""),365.8)</f>
        <v>365.8</v>
      </c>
      <c r="J155" s="2">
        <f>IFERROR(__xludf.DUMMYFUNCTION("""COMPUTED_VALUE"""),45516.66666666667)</f>
        <v>45516.66667</v>
      </c>
      <c r="K155" s="1">
        <f>IFERROR(__xludf.DUMMYFUNCTION("""COMPUTED_VALUE"""),367.52)</f>
        <v>367.52</v>
      </c>
      <c r="M155" s="2">
        <f>IFERROR(__xludf.DUMMYFUNCTION("""COMPUTED_VALUE"""),45516.66666666667)</f>
        <v>45516.66667</v>
      </c>
      <c r="N155" s="1">
        <f>IFERROR(__xludf.DUMMYFUNCTION("""COMPUTED_VALUE"""),1.3617796E7)</f>
        <v>13617796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IFERROR(__xludf.DUMMYFUNCTION("""COMPUTED_VALUE"""),368.88)</f>
        <v>368.88</v>
      </c>
      <c r="D156" s="2">
        <f>IFERROR(__xludf.DUMMYFUNCTION("""COMPUTED_VALUE"""),45517.66666666667)</f>
        <v>45517.66667</v>
      </c>
      <c r="E156" s="1">
        <f>IFERROR(__xludf.DUMMYFUNCTION("""COMPUTED_VALUE"""),369.57)</f>
        <v>369.57</v>
      </c>
      <c r="G156" s="2">
        <f>IFERROR(__xludf.DUMMYFUNCTION("""COMPUTED_VALUE"""),45517.66666666667)</f>
        <v>45517.66667</v>
      </c>
      <c r="H156" s="1">
        <f>IFERROR(__xludf.DUMMYFUNCTION("""COMPUTED_VALUE"""),366.08)</f>
        <v>366.08</v>
      </c>
      <c r="J156" s="2">
        <f>IFERROR(__xludf.DUMMYFUNCTION("""COMPUTED_VALUE"""),45517.66666666667)</f>
        <v>45517.66667</v>
      </c>
      <c r="K156" s="1">
        <f>IFERROR(__xludf.DUMMYFUNCTION("""COMPUTED_VALUE"""),369.21)</f>
        <v>369.21</v>
      </c>
      <c r="M156" s="2">
        <f>IFERROR(__xludf.DUMMYFUNCTION("""COMPUTED_VALUE"""),45517.66666666667)</f>
        <v>45517.66667</v>
      </c>
      <c r="N156" s="1">
        <f>IFERROR(__xludf.DUMMYFUNCTION("""COMPUTED_VALUE"""),1.908422E7)</f>
        <v>19084220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IFERROR(__xludf.DUMMYFUNCTION("""COMPUTED_VALUE"""),368.34)</f>
        <v>368.34</v>
      </c>
      <c r="D157" s="2">
        <f>IFERROR(__xludf.DUMMYFUNCTION("""COMPUTED_VALUE"""),45518.66666666667)</f>
        <v>45518.66667</v>
      </c>
      <c r="E157" s="1">
        <f>IFERROR(__xludf.DUMMYFUNCTION("""COMPUTED_VALUE"""),371.74)</f>
        <v>371.74</v>
      </c>
      <c r="G157" s="2">
        <f>IFERROR(__xludf.DUMMYFUNCTION("""COMPUTED_VALUE"""),45518.66666666667)</f>
        <v>45518.66667</v>
      </c>
      <c r="H157" s="1">
        <f>IFERROR(__xludf.DUMMYFUNCTION("""COMPUTED_VALUE"""),367.13)</f>
        <v>367.13</v>
      </c>
      <c r="J157" s="2">
        <f>IFERROR(__xludf.DUMMYFUNCTION("""COMPUTED_VALUE"""),45518.66666666667)</f>
        <v>45518.66667</v>
      </c>
      <c r="K157" s="1">
        <f>IFERROR(__xludf.DUMMYFUNCTION("""COMPUTED_VALUE"""),370.7)</f>
        <v>370.7</v>
      </c>
      <c r="M157" s="2">
        <f>IFERROR(__xludf.DUMMYFUNCTION("""COMPUTED_VALUE"""),45518.66666666667)</f>
        <v>45518.66667</v>
      </c>
      <c r="N157" s="1">
        <f>IFERROR(__xludf.DUMMYFUNCTION("""COMPUTED_VALUE"""),1.417584E7)</f>
        <v>14175840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IFERROR(__xludf.DUMMYFUNCTION("""COMPUTED_VALUE"""),370.34)</f>
        <v>370.34</v>
      </c>
      <c r="D158" s="2">
        <f>IFERROR(__xludf.DUMMYFUNCTION("""COMPUTED_VALUE"""),45519.66666666667)</f>
        <v>45519.66667</v>
      </c>
      <c r="E158" s="1">
        <f>IFERROR(__xludf.DUMMYFUNCTION("""COMPUTED_VALUE"""),370.68)</f>
        <v>370.68</v>
      </c>
      <c r="G158" s="2">
        <f>IFERROR(__xludf.DUMMYFUNCTION("""COMPUTED_VALUE"""),45519.66666666667)</f>
        <v>45519.66667</v>
      </c>
      <c r="H158" s="1">
        <f>IFERROR(__xludf.DUMMYFUNCTION("""COMPUTED_VALUE"""),363.84)</f>
        <v>363.84</v>
      </c>
      <c r="J158" s="2">
        <f>IFERROR(__xludf.DUMMYFUNCTION("""COMPUTED_VALUE"""),45519.66666666667)</f>
        <v>45519.66667</v>
      </c>
      <c r="K158" s="1">
        <f>IFERROR(__xludf.DUMMYFUNCTION("""COMPUTED_VALUE"""),364.5)</f>
        <v>364.5</v>
      </c>
      <c r="M158" s="2">
        <f>IFERROR(__xludf.DUMMYFUNCTION("""COMPUTED_VALUE"""),45519.66666666667)</f>
        <v>45519.66667</v>
      </c>
      <c r="N158" s="1">
        <f>IFERROR(__xludf.DUMMYFUNCTION("""COMPUTED_VALUE"""),2.2143884E7)</f>
        <v>22143884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IFERROR(__xludf.DUMMYFUNCTION("""COMPUTED_VALUE"""),365.05)</f>
        <v>365.05</v>
      </c>
      <c r="D159" s="2">
        <f>IFERROR(__xludf.DUMMYFUNCTION("""COMPUTED_VALUE"""),45520.66666666667)</f>
        <v>45520.66667</v>
      </c>
      <c r="E159" s="1">
        <f>IFERROR(__xludf.DUMMYFUNCTION("""COMPUTED_VALUE"""),369.19)</f>
        <v>369.19</v>
      </c>
      <c r="G159" s="2">
        <f>IFERROR(__xludf.DUMMYFUNCTION("""COMPUTED_VALUE"""),45520.66666666667)</f>
        <v>45520.66667</v>
      </c>
      <c r="H159" s="1">
        <f>IFERROR(__xludf.DUMMYFUNCTION("""COMPUTED_VALUE"""),364.51)</f>
        <v>364.51</v>
      </c>
      <c r="J159" s="2">
        <f>IFERROR(__xludf.DUMMYFUNCTION("""COMPUTED_VALUE"""),45520.66666666667)</f>
        <v>45520.66667</v>
      </c>
      <c r="K159" s="1">
        <f>IFERROR(__xludf.DUMMYFUNCTION("""COMPUTED_VALUE"""),369.1)</f>
        <v>369.1</v>
      </c>
      <c r="M159" s="2">
        <f>IFERROR(__xludf.DUMMYFUNCTION("""COMPUTED_VALUE"""),45520.66666666667)</f>
        <v>45520.66667</v>
      </c>
      <c r="N159" s="1">
        <f>IFERROR(__xludf.DUMMYFUNCTION("""COMPUTED_VALUE"""),1.6533027E7)</f>
        <v>16533027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IFERROR(__xludf.DUMMYFUNCTION("""COMPUTED_VALUE"""),369.62)</f>
        <v>369.62</v>
      </c>
      <c r="D160" s="2">
        <f>IFERROR(__xludf.DUMMYFUNCTION("""COMPUTED_VALUE"""),45523.66666666667)</f>
        <v>45523.66667</v>
      </c>
      <c r="E160" s="1">
        <f>IFERROR(__xludf.DUMMYFUNCTION("""COMPUTED_VALUE"""),371.99)</f>
        <v>371.99</v>
      </c>
      <c r="G160" s="2">
        <f>IFERROR(__xludf.DUMMYFUNCTION("""COMPUTED_VALUE"""),45523.66666666667)</f>
        <v>45523.66667</v>
      </c>
      <c r="H160" s="1">
        <f>IFERROR(__xludf.DUMMYFUNCTION("""COMPUTED_VALUE"""),368.8)</f>
        <v>368.8</v>
      </c>
      <c r="J160" s="2">
        <f>IFERROR(__xludf.DUMMYFUNCTION("""COMPUTED_VALUE"""),45523.66666666667)</f>
        <v>45523.66667</v>
      </c>
      <c r="K160" s="1">
        <f>IFERROR(__xludf.DUMMYFUNCTION("""COMPUTED_VALUE"""),370.55)</f>
        <v>370.55</v>
      </c>
      <c r="M160" s="2">
        <f>IFERROR(__xludf.DUMMYFUNCTION("""COMPUTED_VALUE"""),45523.66666666667)</f>
        <v>45523.66667</v>
      </c>
      <c r="N160" s="1">
        <f>IFERROR(__xludf.DUMMYFUNCTION("""COMPUTED_VALUE"""),1.2170556E7)</f>
        <v>12170556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IFERROR(__xludf.DUMMYFUNCTION("""COMPUTED_VALUE"""),369.7)</f>
        <v>369.7</v>
      </c>
      <c r="D161" s="2">
        <f>IFERROR(__xludf.DUMMYFUNCTION("""COMPUTED_VALUE"""),45524.66666666667)</f>
        <v>45524.66667</v>
      </c>
      <c r="E161" s="1">
        <f>IFERROR(__xludf.DUMMYFUNCTION("""COMPUTED_VALUE"""),372.0)</f>
        <v>372</v>
      </c>
      <c r="G161" s="2">
        <f>IFERROR(__xludf.DUMMYFUNCTION("""COMPUTED_VALUE"""),45524.66666666667)</f>
        <v>45524.66667</v>
      </c>
      <c r="H161" s="1">
        <f>IFERROR(__xludf.DUMMYFUNCTION("""COMPUTED_VALUE"""),369.7)</f>
        <v>369.7</v>
      </c>
      <c r="J161" s="2">
        <f>IFERROR(__xludf.DUMMYFUNCTION("""COMPUTED_VALUE"""),45524.66666666667)</f>
        <v>45524.66667</v>
      </c>
      <c r="K161" s="1">
        <f>IFERROR(__xludf.DUMMYFUNCTION("""COMPUTED_VALUE"""),370.23)</f>
        <v>370.23</v>
      </c>
      <c r="M161" s="2">
        <f>IFERROR(__xludf.DUMMYFUNCTION("""COMPUTED_VALUE"""),45524.66666666667)</f>
        <v>45524.66667</v>
      </c>
      <c r="N161" s="1">
        <f>IFERROR(__xludf.DUMMYFUNCTION("""COMPUTED_VALUE"""),1.1663332E7)</f>
        <v>11663332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IFERROR(__xludf.DUMMYFUNCTION("""COMPUTED_VALUE"""),370.73)</f>
        <v>370.73</v>
      </c>
      <c r="D162" s="2">
        <f>IFERROR(__xludf.DUMMYFUNCTION("""COMPUTED_VALUE"""),45525.66666666667)</f>
        <v>45525.66667</v>
      </c>
      <c r="E162" s="1">
        <f>IFERROR(__xludf.DUMMYFUNCTION("""COMPUTED_VALUE"""),371.88)</f>
        <v>371.88</v>
      </c>
      <c r="G162" s="2">
        <f>IFERROR(__xludf.DUMMYFUNCTION("""COMPUTED_VALUE"""),45525.66666666667)</f>
        <v>45525.66667</v>
      </c>
      <c r="H162" s="1">
        <f>IFERROR(__xludf.DUMMYFUNCTION("""COMPUTED_VALUE"""),368.97)</f>
        <v>368.97</v>
      </c>
      <c r="J162" s="2">
        <f>IFERROR(__xludf.DUMMYFUNCTION("""COMPUTED_VALUE"""),45525.66666666667)</f>
        <v>45525.66667</v>
      </c>
      <c r="K162" s="1">
        <f>IFERROR(__xludf.DUMMYFUNCTION("""COMPUTED_VALUE"""),370.84)</f>
        <v>370.84</v>
      </c>
      <c r="M162" s="2">
        <f>IFERROR(__xludf.DUMMYFUNCTION("""COMPUTED_VALUE"""),45525.66666666667)</f>
        <v>45525.66667</v>
      </c>
      <c r="N162" s="1">
        <f>IFERROR(__xludf.DUMMYFUNCTION("""COMPUTED_VALUE"""),1.693148E7)</f>
        <v>16931480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IFERROR(__xludf.DUMMYFUNCTION("""COMPUTED_VALUE"""),371.46)</f>
        <v>371.46</v>
      </c>
      <c r="D163" s="2">
        <f>IFERROR(__xludf.DUMMYFUNCTION("""COMPUTED_VALUE"""),45526.66666666667)</f>
        <v>45526.66667</v>
      </c>
      <c r="E163" s="1">
        <f>IFERROR(__xludf.DUMMYFUNCTION("""COMPUTED_VALUE"""),372.0)</f>
        <v>372</v>
      </c>
      <c r="G163" s="2">
        <f>IFERROR(__xludf.DUMMYFUNCTION("""COMPUTED_VALUE"""),45526.66666666667)</f>
        <v>45526.66667</v>
      </c>
      <c r="H163" s="1">
        <f>IFERROR(__xludf.DUMMYFUNCTION("""COMPUTED_VALUE"""),368.16)</f>
        <v>368.16</v>
      </c>
      <c r="J163" s="2">
        <f>IFERROR(__xludf.DUMMYFUNCTION("""COMPUTED_VALUE"""),45526.66666666667)</f>
        <v>45526.66667</v>
      </c>
      <c r="K163" s="1">
        <f>IFERROR(__xludf.DUMMYFUNCTION("""COMPUTED_VALUE"""),370.5)</f>
        <v>370.5</v>
      </c>
      <c r="M163" s="2">
        <f>IFERROR(__xludf.DUMMYFUNCTION("""COMPUTED_VALUE"""),45526.66666666667)</f>
        <v>45526.66667</v>
      </c>
      <c r="N163" s="1">
        <f>IFERROR(__xludf.DUMMYFUNCTION("""COMPUTED_VALUE"""),1.6558557E7)</f>
        <v>16558557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IFERROR(__xludf.DUMMYFUNCTION("""COMPUTED_VALUE"""),372.39)</f>
        <v>372.39</v>
      </c>
      <c r="D164" s="2">
        <f>IFERROR(__xludf.DUMMYFUNCTION("""COMPUTED_VALUE"""),45527.66666666667)</f>
        <v>45527.66667</v>
      </c>
      <c r="E164" s="1">
        <f>IFERROR(__xludf.DUMMYFUNCTION("""COMPUTED_VALUE"""),374.2)</f>
        <v>374.2</v>
      </c>
      <c r="G164" s="2">
        <f>IFERROR(__xludf.DUMMYFUNCTION("""COMPUTED_VALUE"""),45527.66666666667)</f>
        <v>45527.66667</v>
      </c>
      <c r="H164" s="1">
        <f>IFERROR(__xludf.DUMMYFUNCTION("""COMPUTED_VALUE"""),371.24)</f>
        <v>371.24</v>
      </c>
      <c r="J164" s="2">
        <f>IFERROR(__xludf.DUMMYFUNCTION("""COMPUTED_VALUE"""),45527.66666666667)</f>
        <v>45527.66667</v>
      </c>
      <c r="K164" s="1">
        <f>IFERROR(__xludf.DUMMYFUNCTION("""COMPUTED_VALUE"""),373.93)</f>
        <v>373.93</v>
      </c>
      <c r="M164" s="2">
        <f>IFERROR(__xludf.DUMMYFUNCTION("""COMPUTED_VALUE"""),45527.66666666667)</f>
        <v>45527.66667</v>
      </c>
      <c r="N164" s="1">
        <f>IFERROR(__xludf.DUMMYFUNCTION("""COMPUTED_VALUE"""),1.4225715E7)</f>
        <v>14225715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IFERROR(__xludf.DUMMYFUNCTION("""COMPUTED_VALUE"""),375.32)</f>
        <v>375.32</v>
      </c>
      <c r="D165" s="2">
        <f>IFERROR(__xludf.DUMMYFUNCTION("""COMPUTED_VALUE"""),45530.66666666667)</f>
        <v>45530.66667</v>
      </c>
      <c r="E165" s="1">
        <f>IFERROR(__xludf.DUMMYFUNCTION("""COMPUTED_VALUE"""),377.96)</f>
        <v>377.96</v>
      </c>
      <c r="G165" s="2">
        <f>IFERROR(__xludf.DUMMYFUNCTION("""COMPUTED_VALUE"""),45530.66666666667)</f>
        <v>45530.66667</v>
      </c>
      <c r="H165" s="1">
        <f>IFERROR(__xludf.DUMMYFUNCTION("""COMPUTED_VALUE"""),375.13)</f>
        <v>375.13</v>
      </c>
      <c r="J165" s="2">
        <f>IFERROR(__xludf.DUMMYFUNCTION("""COMPUTED_VALUE"""),45530.66666666667)</f>
        <v>45530.66667</v>
      </c>
      <c r="K165" s="1">
        <f>IFERROR(__xludf.DUMMYFUNCTION("""COMPUTED_VALUE"""),376.82)</f>
        <v>376.82</v>
      </c>
      <c r="M165" s="2">
        <f>IFERROR(__xludf.DUMMYFUNCTION("""COMPUTED_VALUE"""),45530.66666666667)</f>
        <v>45530.66667</v>
      </c>
      <c r="N165" s="1">
        <f>IFERROR(__xludf.DUMMYFUNCTION("""COMPUTED_VALUE"""),1.2842757E7)</f>
        <v>12842757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IFERROR(__xludf.DUMMYFUNCTION("""COMPUTED_VALUE"""),377.89)</f>
        <v>377.89</v>
      </c>
      <c r="D166" s="2">
        <f>IFERROR(__xludf.DUMMYFUNCTION("""COMPUTED_VALUE"""),45531.66666666667)</f>
        <v>45531.66667</v>
      </c>
      <c r="E166" s="1">
        <f>IFERROR(__xludf.DUMMYFUNCTION("""COMPUTED_VALUE"""),379.28)</f>
        <v>379.28</v>
      </c>
      <c r="G166" s="2">
        <f>IFERROR(__xludf.DUMMYFUNCTION("""COMPUTED_VALUE"""),45531.66666666667)</f>
        <v>45531.66667</v>
      </c>
      <c r="H166" s="1">
        <f>IFERROR(__xludf.DUMMYFUNCTION("""COMPUTED_VALUE"""),376.34)</f>
        <v>376.34</v>
      </c>
      <c r="J166" s="2">
        <f>IFERROR(__xludf.DUMMYFUNCTION("""COMPUTED_VALUE"""),45531.66666666667)</f>
        <v>45531.66667</v>
      </c>
      <c r="K166" s="1">
        <f>IFERROR(__xludf.DUMMYFUNCTION("""COMPUTED_VALUE"""),379.11)</f>
        <v>379.11</v>
      </c>
      <c r="M166" s="2">
        <f>IFERROR(__xludf.DUMMYFUNCTION("""COMPUTED_VALUE"""),45531.66666666667)</f>
        <v>45531.66667</v>
      </c>
      <c r="N166" s="1">
        <f>IFERROR(__xludf.DUMMYFUNCTION("""COMPUTED_VALUE"""),1.3460916E7)</f>
        <v>13460916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IFERROR(__xludf.DUMMYFUNCTION("""COMPUTED_VALUE"""),379.85)</f>
        <v>379.85</v>
      </c>
      <c r="D167" s="2">
        <f>IFERROR(__xludf.DUMMYFUNCTION("""COMPUTED_VALUE"""),45532.66666666667)</f>
        <v>45532.66667</v>
      </c>
      <c r="E167" s="1">
        <f>IFERROR(__xludf.DUMMYFUNCTION("""COMPUTED_VALUE"""),380.72)</f>
        <v>380.72</v>
      </c>
      <c r="G167" s="2">
        <f>IFERROR(__xludf.DUMMYFUNCTION("""COMPUTED_VALUE"""),45532.66666666667)</f>
        <v>45532.66667</v>
      </c>
      <c r="H167" s="1">
        <f>IFERROR(__xludf.DUMMYFUNCTION("""COMPUTED_VALUE"""),377.13)</f>
        <v>377.13</v>
      </c>
      <c r="J167" s="2">
        <f>IFERROR(__xludf.DUMMYFUNCTION("""COMPUTED_VALUE"""),45532.66666666667)</f>
        <v>45532.66667</v>
      </c>
      <c r="K167" s="1">
        <f>IFERROR(__xludf.DUMMYFUNCTION("""COMPUTED_VALUE"""),377.51)</f>
        <v>377.51</v>
      </c>
      <c r="M167" s="2">
        <f>IFERROR(__xludf.DUMMYFUNCTION("""COMPUTED_VALUE"""),45532.66666666667)</f>
        <v>45532.66667</v>
      </c>
      <c r="N167" s="1">
        <f>IFERROR(__xludf.DUMMYFUNCTION("""COMPUTED_VALUE"""),1.6788509E7)</f>
        <v>16788509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IFERROR(__xludf.DUMMYFUNCTION("""COMPUTED_VALUE"""),377.5)</f>
        <v>377.5</v>
      </c>
      <c r="D168" s="2">
        <f>IFERROR(__xludf.DUMMYFUNCTION("""COMPUTED_VALUE"""),45533.66666666667)</f>
        <v>45533.66667</v>
      </c>
      <c r="E168" s="1">
        <f>IFERROR(__xludf.DUMMYFUNCTION("""COMPUTED_VALUE"""),377.68)</f>
        <v>377.68</v>
      </c>
      <c r="G168" s="2">
        <f>IFERROR(__xludf.DUMMYFUNCTION("""COMPUTED_VALUE"""),45533.66666666667)</f>
        <v>45533.66667</v>
      </c>
      <c r="H168" s="1">
        <f>IFERROR(__xludf.DUMMYFUNCTION("""COMPUTED_VALUE"""),374.71)</f>
        <v>374.71</v>
      </c>
      <c r="J168" s="2">
        <f>IFERROR(__xludf.DUMMYFUNCTION("""COMPUTED_VALUE"""),45533.66666666667)</f>
        <v>45533.66667</v>
      </c>
      <c r="K168" s="1">
        <f>IFERROR(__xludf.DUMMYFUNCTION("""COMPUTED_VALUE"""),375.21)</f>
        <v>375.21</v>
      </c>
      <c r="M168" s="2">
        <f>IFERROR(__xludf.DUMMYFUNCTION("""COMPUTED_VALUE"""),45533.66666666667)</f>
        <v>45533.66667</v>
      </c>
      <c r="N168" s="1">
        <f>IFERROR(__xludf.DUMMYFUNCTION("""COMPUTED_VALUE"""),2.067619E7)</f>
        <v>20676190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IFERROR(__xludf.DUMMYFUNCTION("""COMPUTED_VALUE"""),375.7)</f>
        <v>375.7</v>
      </c>
      <c r="D169" s="2">
        <f>IFERROR(__xludf.DUMMYFUNCTION("""COMPUTED_VALUE"""),45534.66666666667)</f>
        <v>45534.66667</v>
      </c>
      <c r="E169" s="1">
        <f>IFERROR(__xludf.DUMMYFUNCTION("""COMPUTED_VALUE"""),377.9)</f>
        <v>377.9</v>
      </c>
      <c r="G169" s="2">
        <f>IFERROR(__xludf.DUMMYFUNCTION("""COMPUTED_VALUE"""),45534.66666666667)</f>
        <v>45534.66667</v>
      </c>
      <c r="H169" s="1">
        <f>IFERROR(__xludf.DUMMYFUNCTION("""COMPUTED_VALUE"""),373.12)</f>
        <v>373.12</v>
      </c>
      <c r="J169" s="2">
        <f>IFERROR(__xludf.DUMMYFUNCTION("""COMPUTED_VALUE"""),45534.66666666667)</f>
        <v>45534.66667</v>
      </c>
      <c r="K169" s="1">
        <f>IFERROR(__xludf.DUMMYFUNCTION("""COMPUTED_VALUE"""),377.28)</f>
        <v>377.28</v>
      </c>
      <c r="M169" s="2">
        <f>IFERROR(__xludf.DUMMYFUNCTION("""COMPUTED_VALUE"""),45534.66666666667)</f>
        <v>45534.66667</v>
      </c>
      <c r="N169" s="1">
        <f>IFERROR(__xludf.DUMMYFUNCTION("""COMPUTED_VALUE"""),2.3920849E7)</f>
        <v>23920849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IFERROR(__xludf.DUMMYFUNCTION("""COMPUTED_VALUE"""),378.94)</f>
        <v>378.94</v>
      </c>
      <c r="D170" s="2">
        <f>IFERROR(__xludf.DUMMYFUNCTION("""COMPUTED_VALUE"""),45538.66666666667)</f>
        <v>45538.66667</v>
      </c>
      <c r="E170" s="1">
        <f>IFERROR(__xludf.DUMMYFUNCTION("""COMPUTED_VALUE"""),385.63)</f>
        <v>385.63</v>
      </c>
      <c r="G170" s="2">
        <f>IFERROR(__xludf.DUMMYFUNCTION("""COMPUTED_VALUE"""),45538.66666666667)</f>
        <v>45538.66667</v>
      </c>
      <c r="H170" s="1">
        <f>IFERROR(__xludf.DUMMYFUNCTION("""COMPUTED_VALUE"""),378.75)</f>
        <v>378.75</v>
      </c>
      <c r="J170" s="2">
        <f>IFERROR(__xludf.DUMMYFUNCTION("""COMPUTED_VALUE"""),45538.66666666667)</f>
        <v>45538.66667</v>
      </c>
      <c r="K170" s="1">
        <f>IFERROR(__xludf.DUMMYFUNCTION("""COMPUTED_VALUE"""),385.11)</f>
        <v>385.11</v>
      </c>
      <c r="M170" s="2">
        <f>IFERROR(__xludf.DUMMYFUNCTION("""COMPUTED_VALUE"""),45538.66666666667)</f>
        <v>45538.66667</v>
      </c>
      <c r="N170" s="1">
        <f>IFERROR(__xludf.DUMMYFUNCTION("""COMPUTED_VALUE"""),2.6880349E7)</f>
        <v>26880349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IFERROR(__xludf.DUMMYFUNCTION("""COMPUTED_VALUE"""),385.79)</f>
        <v>385.79</v>
      </c>
      <c r="D171" s="2">
        <f>IFERROR(__xludf.DUMMYFUNCTION("""COMPUTED_VALUE"""),45539.66666666667)</f>
        <v>45539.66667</v>
      </c>
      <c r="E171" s="1">
        <f>IFERROR(__xludf.DUMMYFUNCTION("""COMPUTED_VALUE"""),388.0)</f>
        <v>388</v>
      </c>
      <c r="G171" s="2">
        <f>IFERROR(__xludf.DUMMYFUNCTION("""COMPUTED_VALUE"""),45539.66666666667)</f>
        <v>45539.66667</v>
      </c>
      <c r="H171" s="1">
        <f>IFERROR(__xludf.DUMMYFUNCTION("""COMPUTED_VALUE"""),374.32)</f>
        <v>374.32</v>
      </c>
      <c r="J171" s="2">
        <f>IFERROR(__xludf.DUMMYFUNCTION("""COMPUTED_VALUE"""),45539.66666666667)</f>
        <v>45539.66667</v>
      </c>
      <c r="K171" s="1">
        <f>IFERROR(__xludf.DUMMYFUNCTION("""COMPUTED_VALUE"""),375.63)</f>
        <v>375.63</v>
      </c>
      <c r="M171" s="2">
        <f>IFERROR(__xludf.DUMMYFUNCTION("""COMPUTED_VALUE"""),45539.66666666667)</f>
        <v>45539.66667</v>
      </c>
      <c r="N171" s="1">
        <f>IFERROR(__xludf.DUMMYFUNCTION("""COMPUTED_VALUE"""),3.4469785E7)</f>
        <v>34469785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IFERROR(__xludf.DUMMYFUNCTION("""COMPUTED_VALUE"""),375.28)</f>
        <v>375.28</v>
      </c>
      <c r="D172" s="2">
        <f>IFERROR(__xludf.DUMMYFUNCTION("""COMPUTED_VALUE"""),45540.66666666667)</f>
        <v>45540.66667</v>
      </c>
      <c r="E172" s="1">
        <f>IFERROR(__xludf.DUMMYFUNCTION("""COMPUTED_VALUE"""),377.32)</f>
        <v>377.32</v>
      </c>
      <c r="G172" s="2">
        <f>IFERROR(__xludf.DUMMYFUNCTION("""COMPUTED_VALUE"""),45540.66666666667)</f>
        <v>45540.66667</v>
      </c>
      <c r="H172" s="1">
        <f>IFERROR(__xludf.DUMMYFUNCTION("""COMPUTED_VALUE"""),371.11)</f>
        <v>371.11</v>
      </c>
      <c r="J172" s="2">
        <f>IFERROR(__xludf.DUMMYFUNCTION("""COMPUTED_VALUE"""),45540.66666666667)</f>
        <v>45540.66667</v>
      </c>
      <c r="K172" s="1">
        <f>IFERROR(__xludf.DUMMYFUNCTION("""COMPUTED_VALUE"""),373.52)</f>
        <v>373.52</v>
      </c>
      <c r="M172" s="2">
        <f>IFERROR(__xludf.DUMMYFUNCTION("""COMPUTED_VALUE"""),45540.66666666667)</f>
        <v>45540.66667</v>
      </c>
      <c r="N172" s="1">
        <f>IFERROR(__xludf.DUMMYFUNCTION("""COMPUTED_VALUE"""),3.1758296E7)</f>
        <v>31758296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IFERROR(__xludf.DUMMYFUNCTION("""COMPUTED_VALUE"""),373.75)</f>
        <v>373.75</v>
      </c>
      <c r="D173" s="2">
        <f>IFERROR(__xludf.DUMMYFUNCTION("""COMPUTED_VALUE"""),45541.66666666667)</f>
        <v>45541.66667</v>
      </c>
      <c r="E173" s="1">
        <f>IFERROR(__xludf.DUMMYFUNCTION("""COMPUTED_VALUE"""),376.59)</f>
        <v>376.59</v>
      </c>
      <c r="G173" s="2">
        <f>IFERROR(__xludf.DUMMYFUNCTION("""COMPUTED_VALUE"""),45541.66666666667)</f>
        <v>45541.66667</v>
      </c>
      <c r="H173" s="1">
        <f>IFERROR(__xludf.DUMMYFUNCTION("""COMPUTED_VALUE"""),369.59)</f>
        <v>369.59</v>
      </c>
      <c r="J173" s="2">
        <f>IFERROR(__xludf.DUMMYFUNCTION("""COMPUTED_VALUE"""),45541.66666666667)</f>
        <v>45541.66667</v>
      </c>
      <c r="K173" s="1">
        <f>IFERROR(__xludf.DUMMYFUNCTION("""COMPUTED_VALUE"""),369.69)</f>
        <v>369.69</v>
      </c>
      <c r="M173" s="2">
        <f>IFERROR(__xludf.DUMMYFUNCTION("""COMPUTED_VALUE"""),45541.66666666667)</f>
        <v>45541.66667</v>
      </c>
      <c r="N173" s="1">
        <f>IFERROR(__xludf.DUMMYFUNCTION("""COMPUTED_VALUE"""),2.34325E7)</f>
        <v>23432500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IFERROR(__xludf.DUMMYFUNCTION("""COMPUTED_VALUE"""),370.96)</f>
        <v>370.96</v>
      </c>
      <c r="D174" s="2">
        <f>IFERROR(__xludf.DUMMYFUNCTION("""COMPUTED_VALUE"""),45544.66666666667)</f>
        <v>45544.66667</v>
      </c>
      <c r="E174" s="1">
        <f>IFERROR(__xludf.DUMMYFUNCTION("""COMPUTED_VALUE"""),380.42)</f>
        <v>380.42</v>
      </c>
      <c r="G174" s="2">
        <f>IFERROR(__xludf.DUMMYFUNCTION("""COMPUTED_VALUE"""),45544.66666666667)</f>
        <v>45544.66667</v>
      </c>
      <c r="H174" s="1">
        <f>IFERROR(__xludf.DUMMYFUNCTION("""COMPUTED_VALUE"""),370.76)</f>
        <v>370.76</v>
      </c>
      <c r="J174" s="2">
        <f>IFERROR(__xludf.DUMMYFUNCTION("""COMPUTED_VALUE"""),45544.66666666667)</f>
        <v>45544.66667</v>
      </c>
      <c r="K174" s="1">
        <f>IFERROR(__xludf.DUMMYFUNCTION("""COMPUTED_VALUE"""),380.31)</f>
        <v>380.31</v>
      </c>
      <c r="M174" s="2">
        <f>IFERROR(__xludf.DUMMYFUNCTION("""COMPUTED_VALUE"""),45544.66666666667)</f>
        <v>45544.66667</v>
      </c>
      <c r="N174" s="1">
        <f>IFERROR(__xludf.DUMMYFUNCTION("""COMPUTED_VALUE"""),3.1686446E7)</f>
        <v>31686446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IFERROR(__xludf.DUMMYFUNCTION("""COMPUTED_VALUE"""),381.18)</f>
        <v>381.18</v>
      </c>
      <c r="D175" s="2">
        <f>IFERROR(__xludf.DUMMYFUNCTION("""COMPUTED_VALUE"""),45545.66666666667)</f>
        <v>45545.66667</v>
      </c>
      <c r="E175" s="1">
        <f>IFERROR(__xludf.DUMMYFUNCTION("""COMPUTED_VALUE"""),386.58)</f>
        <v>386.58</v>
      </c>
      <c r="G175" s="2">
        <f>IFERROR(__xludf.DUMMYFUNCTION("""COMPUTED_VALUE"""),45545.66666666667)</f>
        <v>45545.66667</v>
      </c>
      <c r="H175" s="1">
        <f>IFERROR(__xludf.DUMMYFUNCTION("""COMPUTED_VALUE"""),378.47)</f>
        <v>378.47</v>
      </c>
      <c r="J175" s="2">
        <f>IFERROR(__xludf.DUMMYFUNCTION("""COMPUTED_VALUE"""),45545.66666666667)</f>
        <v>45545.66667</v>
      </c>
      <c r="K175" s="1">
        <f>IFERROR(__xludf.DUMMYFUNCTION("""COMPUTED_VALUE"""),386.4)</f>
        <v>386.4</v>
      </c>
      <c r="M175" s="2">
        <f>IFERROR(__xludf.DUMMYFUNCTION("""COMPUTED_VALUE"""),45545.66666666667)</f>
        <v>45545.66667</v>
      </c>
      <c r="N175" s="1">
        <f>IFERROR(__xludf.DUMMYFUNCTION("""COMPUTED_VALUE"""),3.9968535E7)</f>
        <v>39968535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IFERROR(__xludf.DUMMYFUNCTION("""COMPUTED_VALUE"""),385.65)</f>
        <v>385.65</v>
      </c>
      <c r="D176" s="2">
        <f>IFERROR(__xludf.DUMMYFUNCTION("""COMPUTED_VALUE"""),45546.66666666667)</f>
        <v>45546.66667</v>
      </c>
      <c r="E176" s="1">
        <f>IFERROR(__xludf.DUMMYFUNCTION("""COMPUTED_VALUE"""),388.84)</f>
        <v>388.84</v>
      </c>
      <c r="G176" s="2">
        <f>IFERROR(__xludf.DUMMYFUNCTION("""COMPUTED_VALUE"""),45546.66666666667)</f>
        <v>45546.66667</v>
      </c>
      <c r="H176" s="1">
        <f>IFERROR(__xludf.DUMMYFUNCTION("""COMPUTED_VALUE"""),381.6)</f>
        <v>381.6</v>
      </c>
      <c r="J176" s="2">
        <f>IFERROR(__xludf.DUMMYFUNCTION("""COMPUTED_VALUE"""),45546.66666666667)</f>
        <v>45546.66667</v>
      </c>
      <c r="K176" s="1">
        <f>IFERROR(__xludf.DUMMYFUNCTION("""COMPUTED_VALUE"""),388.68)</f>
        <v>388.68</v>
      </c>
      <c r="M176" s="2">
        <f>IFERROR(__xludf.DUMMYFUNCTION("""COMPUTED_VALUE"""),45546.66666666667)</f>
        <v>45546.66667</v>
      </c>
      <c r="N176" s="1">
        <f>IFERROR(__xludf.DUMMYFUNCTION("""COMPUTED_VALUE"""),2.6421408E7)</f>
        <v>26421408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IFERROR(__xludf.DUMMYFUNCTION("""COMPUTED_VALUE"""),387.67)</f>
        <v>387.67</v>
      </c>
      <c r="D177" s="2">
        <f>IFERROR(__xludf.DUMMYFUNCTION("""COMPUTED_VALUE"""),45547.66666666667)</f>
        <v>45547.66667</v>
      </c>
      <c r="E177" s="1">
        <f>IFERROR(__xludf.DUMMYFUNCTION("""COMPUTED_VALUE"""),391.85)</f>
        <v>391.85</v>
      </c>
      <c r="G177" s="2">
        <f>IFERROR(__xludf.DUMMYFUNCTION("""COMPUTED_VALUE"""),45547.66666666667)</f>
        <v>45547.66667</v>
      </c>
      <c r="H177" s="1">
        <f>IFERROR(__xludf.DUMMYFUNCTION("""COMPUTED_VALUE"""),387.58)</f>
        <v>387.58</v>
      </c>
      <c r="J177" s="2">
        <f>IFERROR(__xludf.DUMMYFUNCTION("""COMPUTED_VALUE"""),45547.66666666667)</f>
        <v>45547.66667</v>
      </c>
      <c r="K177" s="1">
        <f>IFERROR(__xludf.DUMMYFUNCTION("""COMPUTED_VALUE"""),391.73)</f>
        <v>391.73</v>
      </c>
      <c r="M177" s="2">
        <f>IFERROR(__xludf.DUMMYFUNCTION("""COMPUTED_VALUE"""),45547.66666666667)</f>
        <v>45547.66667</v>
      </c>
      <c r="N177" s="1">
        <f>IFERROR(__xludf.DUMMYFUNCTION("""COMPUTED_VALUE"""),2.2128626E7)</f>
        <v>22128626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IFERROR(__xludf.DUMMYFUNCTION("""COMPUTED_VALUE"""),391.71)</f>
        <v>391.71</v>
      </c>
      <c r="D178" s="2">
        <f>IFERROR(__xludf.DUMMYFUNCTION("""COMPUTED_VALUE"""),45548.66666666667)</f>
        <v>45548.66667</v>
      </c>
      <c r="E178" s="1">
        <f>IFERROR(__xludf.DUMMYFUNCTION("""COMPUTED_VALUE"""),395.45)</f>
        <v>395.45</v>
      </c>
      <c r="G178" s="2">
        <f>IFERROR(__xludf.DUMMYFUNCTION("""COMPUTED_VALUE"""),45548.66666666667)</f>
        <v>45548.66667</v>
      </c>
      <c r="H178" s="1">
        <f>IFERROR(__xludf.DUMMYFUNCTION("""COMPUTED_VALUE"""),389.29)</f>
        <v>389.29</v>
      </c>
      <c r="J178" s="2">
        <f>IFERROR(__xludf.DUMMYFUNCTION("""COMPUTED_VALUE"""),45548.66666666667)</f>
        <v>45548.66667</v>
      </c>
      <c r="K178" s="1">
        <f>IFERROR(__xludf.DUMMYFUNCTION("""COMPUTED_VALUE"""),395.28)</f>
        <v>395.28</v>
      </c>
      <c r="M178" s="2">
        <f>IFERROR(__xludf.DUMMYFUNCTION("""COMPUTED_VALUE"""),45548.66666666667)</f>
        <v>45548.66667</v>
      </c>
      <c r="N178" s="1">
        <f>IFERROR(__xludf.DUMMYFUNCTION("""COMPUTED_VALUE"""),2.1952384E7)</f>
        <v>21952384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IFERROR(__xludf.DUMMYFUNCTION("""COMPUTED_VALUE"""),397.68)</f>
        <v>397.68</v>
      </c>
      <c r="D179" s="2">
        <f>IFERROR(__xludf.DUMMYFUNCTION("""COMPUTED_VALUE"""),45551.66666666667)</f>
        <v>45551.66667</v>
      </c>
      <c r="E179" s="1">
        <f>IFERROR(__xludf.DUMMYFUNCTION("""COMPUTED_VALUE"""),401.15)</f>
        <v>401.15</v>
      </c>
      <c r="G179" s="2">
        <f>IFERROR(__xludf.DUMMYFUNCTION("""COMPUTED_VALUE"""),45551.66666666667)</f>
        <v>45551.66667</v>
      </c>
      <c r="H179" s="1">
        <f>IFERROR(__xludf.DUMMYFUNCTION("""COMPUTED_VALUE"""),396.85)</f>
        <v>396.85</v>
      </c>
      <c r="J179" s="2">
        <f>IFERROR(__xludf.DUMMYFUNCTION("""COMPUTED_VALUE"""),45551.66666666667)</f>
        <v>45551.66667</v>
      </c>
      <c r="K179" s="1">
        <f>IFERROR(__xludf.DUMMYFUNCTION("""COMPUTED_VALUE"""),400.64)</f>
        <v>400.64</v>
      </c>
      <c r="M179" s="2">
        <f>IFERROR(__xludf.DUMMYFUNCTION("""COMPUTED_VALUE"""),45551.66666666667)</f>
        <v>45551.66667</v>
      </c>
      <c r="N179" s="1">
        <f>IFERROR(__xludf.DUMMYFUNCTION("""COMPUTED_VALUE"""),2.7573783E7)</f>
        <v>27573783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IFERROR(__xludf.DUMMYFUNCTION("""COMPUTED_VALUE"""),398.62)</f>
        <v>398.62</v>
      </c>
      <c r="D180" s="2">
        <f>IFERROR(__xludf.DUMMYFUNCTION("""COMPUTED_VALUE"""),45552.66666666667)</f>
        <v>45552.66667</v>
      </c>
      <c r="E180" s="1">
        <f>IFERROR(__xludf.DUMMYFUNCTION("""COMPUTED_VALUE"""),398.62)</f>
        <v>398.62</v>
      </c>
      <c r="G180" s="2">
        <f>IFERROR(__xludf.DUMMYFUNCTION("""COMPUTED_VALUE"""),45552.66666666667)</f>
        <v>45552.66667</v>
      </c>
      <c r="H180" s="1">
        <f>IFERROR(__xludf.DUMMYFUNCTION("""COMPUTED_VALUE"""),391.89)</f>
        <v>391.89</v>
      </c>
      <c r="J180" s="2">
        <f>IFERROR(__xludf.DUMMYFUNCTION("""COMPUTED_VALUE"""),45552.66666666667)</f>
        <v>45552.66667</v>
      </c>
      <c r="K180" s="1">
        <f>IFERROR(__xludf.DUMMYFUNCTION("""COMPUTED_VALUE"""),393.19)</f>
        <v>393.19</v>
      </c>
      <c r="M180" s="2">
        <f>IFERROR(__xludf.DUMMYFUNCTION("""COMPUTED_VALUE"""),45552.66666666667)</f>
        <v>45552.66667</v>
      </c>
      <c r="N180" s="1">
        <f>IFERROR(__xludf.DUMMYFUNCTION("""COMPUTED_VALUE"""),2.2381704E7)</f>
        <v>22381704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IFERROR(__xludf.DUMMYFUNCTION("""COMPUTED_VALUE"""),393.47)</f>
        <v>393.47</v>
      </c>
      <c r="D181" s="2">
        <f>IFERROR(__xludf.DUMMYFUNCTION("""COMPUTED_VALUE"""),45553.66666666667)</f>
        <v>45553.66667</v>
      </c>
      <c r="E181" s="1">
        <f>IFERROR(__xludf.DUMMYFUNCTION("""COMPUTED_VALUE"""),396.08)</f>
        <v>396.08</v>
      </c>
      <c r="G181" s="2">
        <f>IFERROR(__xludf.DUMMYFUNCTION("""COMPUTED_VALUE"""),45553.66666666667)</f>
        <v>45553.66667</v>
      </c>
      <c r="H181" s="1">
        <f>IFERROR(__xludf.DUMMYFUNCTION("""COMPUTED_VALUE"""),387.24)</f>
        <v>387.24</v>
      </c>
      <c r="J181" s="2">
        <f>IFERROR(__xludf.DUMMYFUNCTION("""COMPUTED_VALUE"""),45553.66666666667)</f>
        <v>45553.66667</v>
      </c>
      <c r="K181" s="1">
        <f>IFERROR(__xludf.DUMMYFUNCTION("""COMPUTED_VALUE"""),387.84)</f>
        <v>387.84</v>
      </c>
      <c r="M181" s="2">
        <f>IFERROR(__xludf.DUMMYFUNCTION("""COMPUTED_VALUE"""),45553.66666666667)</f>
        <v>45553.66667</v>
      </c>
      <c r="N181" s="1">
        <f>IFERROR(__xludf.DUMMYFUNCTION("""COMPUTED_VALUE"""),2.418693E7)</f>
        <v>24186930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IFERROR(__xludf.DUMMYFUNCTION("""COMPUTED_VALUE"""),388.92)</f>
        <v>388.92</v>
      </c>
      <c r="D182" s="2">
        <f>IFERROR(__xludf.DUMMYFUNCTION("""COMPUTED_VALUE"""),45554.66666666667)</f>
        <v>45554.66667</v>
      </c>
      <c r="E182" s="1">
        <f>IFERROR(__xludf.DUMMYFUNCTION("""COMPUTED_VALUE"""),390.51)</f>
        <v>390.51</v>
      </c>
      <c r="G182" s="2">
        <f>IFERROR(__xludf.DUMMYFUNCTION("""COMPUTED_VALUE"""),45554.66666666667)</f>
        <v>45554.66667</v>
      </c>
      <c r="H182" s="1">
        <f>IFERROR(__xludf.DUMMYFUNCTION("""COMPUTED_VALUE"""),385.79)</f>
        <v>385.79</v>
      </c>
      <c r="J182" s="2">
        <f>IFERROR(__xludf.DUMMYFUNCTION("""COMPUTED_VALUE"""),45554.66666666667)</f>
        <v>45554.66667</v>
      </c>
      <c r="K182" s="1">
        <f>IFERROR(__xludf.DUMMYFUNCTION("""COMPUTED_VALUE"""),390.25)</f>
        <v>390.25</v>
      </c>
      <c r="M182" s="2">
        <f>IFERROR(__xludf.DUMMYFUNCTION("""COMPUTED_VALUE"""),45554.66666666667)</f>
        <v>45554.66667</v>
      </c>
      <c r="N182" s="1">
        <f>IFERROR(__xludf.DUMMYFUNCTION("""COMPUTED_VALUE"""),2.9263707E7)</f>
        <v>29263707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IFERROR(__xludf.DUMMYFUNCTION("""COMPUTED_VALUE"""),389.14)</f>
        <v>389.14</v>
      </c>
      <c r="D183" s="2">
        <f>IFERROR(__xludf.DUMMYFUNCTION("""COMPUTED_VALUE"""),45555.66666666667)</f>
        <v>45555.66667</v>
      </c>
      <c r="E183" s="1">
        <f>IFERROR(__xludf.DUMMYFUNCTION("""COMPUTED_VALUE"""),392.64)</f>
        <v>392.64</v>
      </c>
      <c r="G183" s="2">
        <f>IFERROR(__xludf.DUMMYFUNCTION("""COMPUTED_VALUE"""),45555.66666666667)</f>
        <v>45555.66667</v>
      </c>
      <c r="H183" s="1">
        <f>IFERROR(__xludf.DUMMYFUNCTION("""COMPUTED_VALUE"""),388.03)</f>
        <v>388.03</v>
      </c>
      <c r="J183" s="2">
        <f>IFERROR(__xludf.DUMMYFUNCTION("""COMPUTED_VALUE"""),45555.66666666667)</f>
        <v>45555.66667</v>
      </c>
      <c r="K183" s="1">
        <f>IFERROR(__xludf.DUMMYFUNCTION("""COMPUTED_VALUE"""),392.34)</f>
        <v>392.34</v>
      </c>
      <c r="M183" s="2">
        <f>IFERROR(__xludf.DUMMYFUNCTION("""COMPUTED_VALUE"""),45555.66666666667)</f>
        <v>45555.66667</v>
      </c>
      <c r="N183" s="1">
        <f>IFERROR(__xludf.DUMMYFUNCTION("""COMPUTED_VALUE"""),6.4944953E7)</f>
        <v>64944953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IFERROR(__xludf.DUMMYFUNCTION("""COMPUTED_VALUE"""),392.29)</f>
        <v>392.29</v>
      </c>
      <c r="D184" s="2">
        <f>IFERROR(__xludf.DUMMYFUNCTION("""COMPUTED_VALUE"""),45558.66666666667)</f>
        <v>45558.66667</v>
      </c>
      <c r="E184" s="1">
        <f>IFERROR(__xludf.DUMMYFUNCTION("""COMPUTED_VALUE"""),395.6)</f>
        <v>395.6</v>
      </c>
      <c r="G184" s="2">
        <f>IFERROR(__xludf.DUMMYFUNCTION("""COMPUTED_VALUE"""),45558.66666666667)</f>
        <v>45558.66667</v>
      </c>
      <c r="H184" s="1">
        <f>IFERROR(__xludf.DUMMYFUNCTION("""COMPUTED_VALUE"""),389.8)</f>
        <v>389.8</v>
      </c>
      <c r="J184" s="2">
        <f>IFERROR(__xludf.DUMMYFUNCTION("""COMPUTED_VALUE"""),45558.66666666667)</f>
        <v>45558.66667</v>
      </c>
      <c r="K184" s="1">
        <f>IFERROR(__xludf.DUMMYFUNCTION("""COMPUTED_VALUE"""),393.97)</f>
        <v>393.97</v>
      </c>
      <c r="M184" s="2">
        <f>IFERROR(__xludf.DUMMYFUNCTION("""COMPUTED_VALUE"""),45558.66666666667)</f>
        <v>45558.66667</v>
      </c>
      <c r="N184" s="1">
        <f>IFERROR(__xludf.DUMMYFUNCTION("""COMPUTED_VALUE"""),2.2621288E7)</f>
        <v>22621288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IFERROR(__xludf.DUMMYFUNCTION("""COMPUTED_VALUE"""),392.98)</f>
        <v>392.98</v>
      </c>
      <c r="D185" s="2">
        <f>IFERROR(__xludf.DUMMYFUNCTION("""COMPUTED_VALUE"""),45559.66666666667)</f>
        <v>45559.66667</v>
      </c>
      <c r="E185" s="1">
        <f>IFERROR(__xludf.DUMMYFUNCTION("""COMPUTED_VALUE"""),397.56)</f>
        <v>397.56</v>
      </c>
      <c r="G185" s="2">
        <f>IFERROR(__xludf.DUMMYFUNCTION("""COMPUTED_VALUE"""),45559.66666666667)</f>
        <v>45559.66667</v>
      </c>
      <c r="H185" s="1">
        <f>IFERROR(__xludf.DUMMYFUNCTION("""COMPUTED_VALUE"""),392.49)</f>
        <v>392.49</v>
      </c>
      <c r="J185" s="2">
        <f>IFERROR(__xludf.DUMMYFUNCTION("""COMPUTED_VALUE"""),45559.66666666667)</f>
        <v>45559.66667</v>
      </c>
      <c r="K185" s="1">
        <f>IFERROR(__xludf.DUMMYFUNCTION("""COMPUTED_VALUE"""),395.6)</f>
        <v>395.6</v>
      </c>
      <c r="M185" s="2">
        <f>IFERROR(__xludf.DUMMYFUNCTION("""COMPUTED_VALUE"""),45559.66666666667)</f>
        <v>45559.66667</v>
      </c>
      <c r="N185" s="1">
        <f>IFERROR(__xludf.DUMMYFUNCTION("""COMPUTED_VALUE"""),1.9562678E7)</f>
        <v>19562678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IFERROR(__xludf.DUMMYFUNCTION("""COMPUTED_VALUE"""),396.19)</f>
        <v>396.19</v>
      </c>
      <c r="D186" s="2">
        <f>IFERROR(__xludf.DUMMYFUNCTION("""COMPUTED_VALUE"""),45560.66666666667)</f>
        <v>45560.66667</v>
      </c>
      <c r="E186" s="1">
        <f>IFERROR(__xludf.DUMMYFUNCTION("""COMPUTED_VALUE"""),397.82)</f>
        <v>397.82</v>
      </c>
      <c r="G186" s="2">
        <f>IFERROR(__xludf.DUMMYFUNCTION("""COMPUTED_VALUE"""),45560.66666666667)</f>
        <v>45560.66667</v>
      </c>
      <c r="H186" s="1">
        <f>IFERROR(__xludf.DUMMYFUNCTION("""COMPUTED_VALUE"""),394.79)</f>
        <v>394.79</v>
      </c>
      <c r="J186" s="2">
        <f>IFERROR(__xludf.DUMMYFUNCTION("""COMPUTED_VALUE"""),45560.66666666667)</f>
        <v>45560.66667</v>
      </c>
      <c r="K186" s="1">
        <f>IFERROR(__xludf.DUMMYFUNCTION("""COMPUTED_VALUE"""),396.23)</f>
        <v>396.23</v>
      </c>
      <c r="M186" s="2">
        <f>IFERROR(__xludf.DUMMYFUNCTION("""COMPUTED_VALUE"""),45560.66666666667)</f>
        <v>45560.66667</v>
      </c>
      <c r="N186" s="1">
        <f>IFERROR(__xludf.DUMMYFUNCTION("""COMPUTED_VALUE"""),2.4649916E7)</f>
        <v>24649916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IFERROR(__xludf.DUMMYFUNCTION("""COMPUTED_VALUE"""),396.84)</f>
        <v>396.84</v>
      </c>
      <c r="D187" s="2">
        <f>IFERROR(__xludf.DUMMYFUNCTION("""COMPUTED_VALUE"""),45561.66666666667)</f>
        <v>45561.66667</v>
      </c>
      <c r="E187" s="1">
        <f>IFERROR(__xludf.DUMMYFUNCTION("""COMPUTED_VALUE"""),398.56)</f>
        <v>398.56</v>
      </c>
      <c r="G187" s="2">
        <f>IFERROR(__xludf.DUMMYFUNCTION("""COMPUTED_VALUE"""),45561.66666666667)</f>
        <v>45561.66667</v>
      </c>
      <c r="H187" s="1">
        <f>IFERROR(__xludf.DUMMYFUNCTION("""COMPUTED_VALUE"""),394.17)</f>
        <v>394.17</v>
      </c>
      <c r="J187" s="2">
        <f>IFERROR(__xludf.DUMMYFUNCTION("""COMPUTED_VALUE"""),45561.66666666667)</f>
        <v>45561.66667</v>
      </c>
      <c r="K187" s="1">
        <f>IFERROR(__xludf.DUMMYFUNCTION("""COMPUTED_VALUE"""),396.6)</f>
        <v>396.6</v>
      </c>
      <c r="M187" s="2">
        <f>IFERROR(__xludf.DUMMYFUNCTION("""COMPUTED_VALUE"""),45561.66666666667)</f>
        <v>45561.66667</v>
      </c>
      <c r="N187" s="1">
        <f>IFERROR(__xludf.DUMMYFUNCTION("""COMPUTED_VALUE"""),1.8404878E7)</f>
        <v>18404878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IFERROR(__xludf.DUMMYFUNCTION("""COMPUTED_VALUE"""),396.76)</f>
        <v>396.76</v>
      </c>
      <c r="D188" s="2">
        <f>IFERROR(__xludf.DUMMYFUNCTION("""COMPUTED_VALUE"""),45562.66666666667)</f>
        <v>45562.66667</v>
      </c>
      <c r="E188" s="1">
        <f>IFERROR(__xludf.DUMMYFUNCTION("""COMPUTED_VALUE"""),400.26)</f>
        <v>400.26</v>
      </c>
      <c r="G188" s="2">
        <f>IFERROR(__xludf.DUMMYFUNCTION("""COMPUTED_VALUE"""),45562.66666666667)</f>
        <v>45562.66667</v>
      </c>
      <c r="H188" s="1">
        <f>IFERROR(__xludf.DUMMYFUNCTION("""COMPUTED_VALUE"""),395.84)</f>
        <v>395.84</v>
      </c>
      <c r="J188" s="2">
        <f>IFERROR(__xludf.DUMMYFUNCTION("""COMPUTED_VALUE"""),45562.66666666667)</f>
        <v>45562.66667</v>
      </c>
      <c r="K188" s="1">
        <f>IFERROR(__xludf.DUMMYFUNCTION("""COMPUTED_VALUE"""),399.47)</f>
        <v>399.47</v>
      </c>
      <c r="M188" s="2">
        <f>IFERROR(__xludf.DUMMYFUNCTION("""COMPUTED_VALUE"""),45562.66666666667)</f>
        <v>45562.66667</v>
      </c>
      <c r="N188" s="1">
        <f>IFERROR(__xludf.DUMMYFUNCTION("""COMPUTED_VALUE"""),1.8784982E7)</f>
        <v>18784982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IFERROR(__xludf.DUMMYFUNCTION("""COMPUTED_VALUE"""),401.87)</f>
        <v>401.87</v>
      </c>
      <c r="D189" s="2">
        <f>IFERROR(__xludf.DUMMYFUNCTION("""COMPUTED_VALUE"""),45565.66666666667)</f>
        <v>45565.66667</v>
      </c>
      <c r="E189" s="1">
        <f>IFERROR(__xludf.DUMMYFUNCTION("""COMPUTED_VALUE"""),402.68)</f>
        <v>402.68</v>
      </c>
      <c r="G189" s="2">
        <f>IFERROR(__xludf.DUMMYFUNCTION("""COMPUTED_VALUE"""),45565.66666666667)</f>
        <v>45565.66667</v>
      </c>
      <c r="H189" s="1">
        <f>IFERROR(__xludf.DUMMYFUNCTION("""COMPUTED_VALUE"""),399.31)</f>
        <v>399.31</v>
      </c>
      <c r="J189" s="2">
        <f>IFERROR(__xludf.DUMMYFUNCTION("""COMPUTED_VALUE"""),45565.66666666667)</f>
        <v>45565.66667</v>
      </c>
      <c r="K189" s="1">
        <f>IFERROR(__xludf.DUMMYFUNCTION("""COMPUTED_VALUE"""),400.38)</f>
        <v>400.38</v>
      </c>
      <c r="M189" s="2">
        <f>IFERROR(__xludf.DUMMYFUNCTION("""COMPUTED_VALUE"""),45565.66666666667)</f>
        <v>45565.66667</v>
      </c>
      <c r="N189" s="1">
        <f>IFERROR(__xludf.DUMMYFUNCTION("""COMPUTED_VALUE"""),1.6729392E7)</f>
        <v>16729392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IFERROR(__xludf.DUMMYFUNCTION("""COMPUTED_VALUE"""),400.3)</f>
        <v>400.3</v>
      </c>
      <c r="D190" s="2">
        <f>IFERROR(__xludf.DUMMYFUNCTION("""COMPUTED_VALUE"""),45566.66666666667)</f>
        <v>45566.66667</v>
      </c>
      <c r="E190" s="1">
        <f>IFERROR(__xludf.DUMMYFUNCTION("""COMPUTED_VALUE"""),402.02)</f>
        <v>402.02</v>
      </c>
      <c r="G190" s="2">
        <f>IFERROR(__xludf.DUMMYFUNCTION("""COMPUTED_VALUE"""),45566.66666666667)</f>
        <v>45566.66667</v>
      </c>
      <c r="H190" s="1">
        <f>IFERROR(__xludf.DUMMYFUNCTION("""COMPUTED_VALUE"""),397.02)</f>
        <v>397.02</v>
      </c>
      <c r="J190" s="2">
        <f>IFERROR(__xludf.DUMMYFUNCTION("""COMPUTED_VALUE"""),45566.66666666667)</f>
        <v>45566.66667</v>
      </c>
      <c r="K190" s="1">
        <f>IFERROR(__xludf.DUMMYFUNCTION("""COMPUTED_VALUE"""),401.95)</f>
        <v>401.95</v>
      </c>
      <c r="M190" s="2">
        <f>IFERROR(__xludf.DUMMYFUNCTION("""COMPUTED_VALUE"""),45566.66666666667)</f>
        <v>45566.66667</v>
      </c>
      <c r="N190" s="1">
        <f>IFERROR(__xludf.DUMMYFUNCTION("""COMPUTED_VALUE"""),2.1231786E7)</f>
        <v>21231786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IFERROR(__xludf.DUMMYFUNCTION("""COMPUTED_VALUE"""),401.33)</f>
        <v>401.33</v>
      </c>
      <c r="D191" s="2">
        <f>IFERROR(__xludf.DUMMYFUNCTION("""COMPUTED_VALUE"""),45567.66666666667)</f>
        <v>45567.66667</v>
      </c>
      <c r="E191" s="1">
        <f>IFERROR(__xludf.DUMMYFUNCTION("""COMPUTED_VALUE"""),403.26)</f>
        <v>403.26</v>
      </c>
      <c r="G191" s="2">
        <f>IFERROR(__xludf.DUMMYFUNCTION("""COMPUTED_VALUE"""),45567.66666666667)</f>
        <v>45567.66667</v>
      </c>
      <c r="H191" s="1">
        <f>IFERROR(__xludf.DUMMYFUNCTION("""COMPUTED_VALUE"""),400.03)</f>
        <v>400.03</v>
      </c>
      <c r="J191" s="2">
        <f>IFERROR(__xludf.DUMMYFUNCTION("""COMPUTED_VALUE"""),45567.66666666667)</f>
        <v>45567.66667</v>
      </c>
      <c r="K191" s="1">
        <f>IFERROR(__xludf.DUMMYFUNCTION("""COMPUTED_VALUE"""),402.36)</f>
        <v>402.36</v>
      </c>
      <c r="M191" s="2">
        <f>IFERROR(__xludf.DUMMYFUNCTION("""COMPUTED_VALUE"""),45567.66666666667)</f>
        <v>45567.66667</v>
      </c>
      <c r="N191" s="1">
        <f>IFERROR(__xludf.DUMMYFUNCTION("""COMPUTED_VALUE"""),1.4282168E7)</f>
        <v>14282168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IFERROR(__xludf.DUMMYFUNCTION("""COMPUTED_VALUE"""),401.18)</f>
        <v>401.18</v>
      </c>
      <c r="D192" s="2">
        <f>IFERROR(__xludf.DUMMYFUNCTION("""COMPUTED_VALUE"""),45568.66666666667)</f>
        <v>45568.66667</v>
      </c>
      <c r="E192" s="1">
        <f>IFERROR(__xludf.DUMMYFUNCTION("""COMPUTED_VALUE"""),401.86)</f>
        <v>401.86</v>
      </c>
      <c r="G192" s="2">
        <f>IFERROR(__xludf.DUMMYFUNCTION("""COMPUTED_VALUE"""),45568.66666666667)</f>
        <v>45568.66667</v>
      </c>
      <c r="H192" s="1">
        <f>IFERROR(__xludf.DUMMYFUNCTION("""COMPUTED_VALUE"""),398.45)</f>
        <v>398.45</v>
      </c>
      <c r="J192" s="2">
        <f>IFERROR(__xludf.DUMMYFUNCTION("""COMPUTED_VALUE"""),45568.66666666667)</f>
        <v>45568.66667</v>
      </c>
      <c r="K192" s="1">
        <f>IFERROR(__xludf.DUMMYFUNCTION("""COMPUTED_VALUE"""),399.25)</f>
        <v>399.25</v>
      </c>
      <c r="M192" s="2">
        <f>IFERROR(__xludf.DUMMYFUNCTION("""COMPUTED_VALUE"""),45568.66666666667)</f>
        <v>45568.66667</v>
      </c>
      <c r="N192" s="1">
        <f>IFERROR(__xludf.DUMMYFUNCTION("""COMPUTED_VALUE"""),1.5158435E7)</f>
        <v>15158435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IFERROR(__xludf.DUMMYFUNCTION("""COMPUTED_VALUE"""),393.75)</f>
        <v>393.75</v>
      </c>
      <c r="D193" s="2">
        <f>IFERROR(__xludf.DUMMYFUNCTION("""COMPUTED_VALUE"""),45569.66666666667)</f>
        <v>45569.66667</v>
      </c>
      <c r="E193" s="1">
        <f>IFERROR(__xludf.DUMMYFUNCTION("""COMPUTED_VALUE"""),398.09)</f>
        <v>398.09</v>
      </c>
      <c r="G193" s="2">
        <f>IFERROR(__xludf.DUMMYFUNCTION("""COMPUTED_VALUE"""),45569.66666666667)</f>
        <v>45569.66667</v>
      </c>
      <c r="H193" s="1">
        <f>IFERROR(__xludf.DUMMYFUNCTION("""COMPUTED_VALUE"""),393.18)</f>
        <v>393.18</v>
      </c>
      <c r="J193" s="2">
        <f>IFERROR(__xludf.DUMMYFUNCTION("""COMPUTED_VALUE"""),45569.66666666667)</f>
        <v>45569.66667</v>
      </c>
      <c r="K193" s="1">
        <f>IFERROR(__xludf.DUMMYFUNCTION("""COMPUTED_VALUE"""),397.44)</f>
        <v>397.44</v>
      </c>
      <c r="M193" s="2">
        <f>IFERROR(__xludf.DUMMYFUNCTION("""COMPUTED_VALUE"""),45569.66666666667)</f>
        <v>45569.66667</v>
      </c>
      <c r="N193" s="1">
        <f>IFERROR(__xludf.DUMMYFUNCTION("""COMPUTED_VALUE"""),1.7183224E7)</f>
        <v>17183224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IFERROR(__xludf.DUMMYFUNCTION("""COMPUTED_VALUE"""),396.47)</f>
        <v>396.47</v>
      </c>
      <c r="D194" s="2">
        <f>IFERROR(__xludf.DUMMYFUNCTION("""COMPUTED_VALUE"""),45572.66666666667)</f>
        <v>45572.66667</v>
      </c>
      <c r="E194" s="1">
        <f>IFERROR(__xludf.DUMMYFUNCTION("""COMPUTED_VALUE"""),397.94)</f>
        <v>397.94</v>
      </c>
      <c r="G194" s="2">
        <f>IFERROR(__xludf.DUMMYFUNCTION("""COMPUTED_VALUE"""),45572.66666666667)</f>
        <v>45572.66667</v>
      </c>
      <c r="H194" s="1">
        <f>IFERROR(__xludf.DUMMYFUNCTION("""COMPUTED_VALUE"""),394.94)</f>
        <v>394.94</v>
      </c>
      <c r="J194" s="2">
        <f>IFERROR(__xludf.DUMMYFUNCTION("""COMPUTED_VALUE"""),45572.66666666667)</f>
        <v>45572.66667</v>
      </c>
      <c r="K194" s="1">
        <f>IFERROR(__xludf.DUMMYFUNCTION("""COMPUTED_VALUE"""),395.5)</f>
        <v>395.5</v>
      </c>
      <c r="M194" s="2">
        <f>IFERROR(__xludf.DUMMYFUNCTION("""COMPUTED_VALUE"""),45572.66666666667)</f>
        <v>45572.66667</v>
      </c>
      <c r="N194" s="1">
        <f>IFERROR(__xludf.DUMMYFUNCTION("""COMPUTED_VALUE"""),1.5528221E7)</f>
        <v>15528221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IFERROR(__xludf.DUMMYFUNCTION("""COMPUTED_VALUE"""),396.85)</f>
        <v>396.85</v>
      </c>
      <c r="D195" s="2">
        <f>IFERROR(__xludf.DUMMYFUNCTION("""COMPUTED_VALUE"""),45573.66666666667)</f>
        <v>45573.66667</v>
      </c>
      <c r="E195" s="1">
        <f>IFERROR(__xludf.DUMMYFUNCTION("""COMPUTED_VALUE"""),399.52)</f>
        <v>399.52</v>
      </c>
      <c r="G195" s="2">
        <f>IFERROR(__xludf.DUMMYFUNCTION("""COMPUTED_VALUE"""),45573.66666666667)</f>
        <v>45573.66667</v>
      </c>
      <c r="H195" s="1">
        <f>IFERROR(__xludf.DUMMYFUNCTION("""COMPUTED_VALUE"""),395.55)</f>
        <v>395.55</v>
      </c>
      <c r="J195" s="2">
        <f>IFERROR(__xludf.DUMMYFUNCTION("""COMPUTED_VALUE"""),45573.66666666667)</f>
        <v>45573.66667</v>
      </c>
      <c r="K195" s="1">
        <f>IFERROR(__xludf.DUMMYFUNCTION("""COMPUTED_VALUE"""),398.41)</f>
        <v>398.41</v>
      </c>
      <c r="M195" s="2">
        <f>IFERROR(__xludf.DUMMYFUNCTION("""COMPUTED_VALUE"""),45573.66666666667)</f>
        <v>45573.66667</v>
      </c>
      <c r="N195" s="1">
        <f>IFERROR(__xludf.DUMMYFUNCTION("""COMPUTED_VALUE"""),1.4139162E7)</f>
        <v>14139162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IFERROR(__xludf.DUMMYFUNCTION("""COMPUTED_VALUE"""),398.51)</f>
        <v>398.51</v>
      </c>
      <c r="D196" s="2">
        <f>IFERROR(__xludf.DUMMYFUNCTION("""COMPUTED_VALUE"""),45574.66666666667)</f>
        <v>45574.66667</v>
      </c>
      <c r="E196" s="1">
        <f>IFERROR(__xludf.DUMMYFUNCTION("""COMPUTED_VALUE"""),401.13)</f>
        <v>401.13</v>
      </c>
      <c r="G196" s="2">
        <f>IFERROR(__xludf.DUMMYFUNCTION("""COMPUTED_VALUE"""),45574.66666666667)</f>
        <v>45574.66667</v>
      </c>
      <c r="H196" s="1">
        <f>IFERROR(__xludf.DUMMYFUNCTION("""COMPUTED_VALUE"""),397.12)</f>
        <v>397.12</v>
      </c>
      <c r="J196" s="2">
        <f>IFERROR(__xludf.DUMMYFUNCTION("""COMPUTED_VALUE"""),45574.66666666667)</f>
        <v>45574.66667</v>
      </c>
      <c r="K196" s="1">
        <f>IFERROR(__xludf.DUMMYFUNCTION("""COMPUTED_VALUE"""),399.61)</f>
        <v>399.61</v>
      </c>
      <c r="M196" s="2">
        <f>IFERROR(__xludf.DUMMYFUNCTION("""COMPUTED_VALUE"""),45574.66666666667)</f>
        <v>45574.66667</v>
      </c>
      <c r="N196" s="1">
        <f>IFERROR(__xludf.DUMMYFUNCTION("""COMPUTED_VALUE"""),1.4828388E7)</f>
        <v>14828388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IFERROR(__xludf.DUMMYFUNCTION("""COMPUTED_VALUE"""),397.42)</f>
        <v>397.42</v>
      </c>
      <c r="D197" s="2">
        <f>IFERROR(__xludf.DUMMYFUNCTION("""COMPUTED_VALUE"""),45575.66666666667)</f>
        <v>45575.66667</v>
      </c>
      <c r="E197" s="1">
        <f>IFERROR(__xludf.DUMMYFUNCTION("""COMPUTED_VALUE"""),398.36)</f>
        <v>398.36</v>
      </c>
      <c r="G197" s="2">
        <f>IFERROR(__xludf.DUMMYFUNCTION("""COMPUTED_VALUE"""),45575.66666666667)</f>
        <v>45575.66667</v>
      </c>
      <c r="H197" s="1">
        <f>IFERROR(__xludf.DUMMYFUNCTION("""COMPUTED_VALUE"""),391.58)</f>
        <v>391.58</v>
      </c>
      <c r="J197" s="2">
        <f>IFERROR(__xludf.DUMMYFUNCTION("""COMPUTED_VALUE"""),45575.66666666667)</f>
        <v>45575.66667</v>
      </c>
      <c r="K197" s="1">
        <f>IFERROR(__xludf.DUMMYFUNCTION("""COMPUTED_VALUE"""),392.44)</f>
        <v>392.44</v>
      </c>
      <c r="M197" s="2">
        <f>IFERROR(__xludf.DUMMYFUNCTION("""COMPUTED_VALUE"""),45575.66666666667)</f>
        <v>45575.66667</v>
      </c>
      <c r="N197" s="1">
        <f>IFERROR(__xludf.DUMMYFUNCTION("""COMPUTED_VALUE"""),1.4948913E7)</f>
        <v>14948913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IFERROR(__xludf.DUMMYFUNCTION("""COMPUTED_VALUE"""),393.26)</f>
        <v>393.26</v>
      </c>
      <c r="D198" s="2">
        <f>IFERROR(__xludf.DUMMYFUNCTION("""COMPUTED_VALUE"""),45576.66666666667)</f>
        <v>45576.66667</v>
      </c>
      <c r="E198" s="1">
        <f>IFERROR(__xludf.DUMMYFUNCTION("""COMPUTED_VALUE"""),395.31)</f>
        <v>395.31</v>
      </c>
      <c r="G198" s="2">
        <f>IFERROR(__xludf.DUMMYFUNCTION("""COMPUTED_VALUE"""),45576.66666666667)</f>
        <v>45576.66667</v>
      </c>
      <c r="H198" s="1">
        <f>IFERROR(__xludf.DUMMYFUNCTION("""COMPUTED_VALUE"""),392.39)</f>
        <v>392.39</v>
      </c>
      <c r="J198" s="2">
        <f>IFERROR(__xludf.DUMMYFUNCTION("""COMPUTED_VALUE"""),45576.66666666667)</f>
        <v>45576.66667</v>
      </c>
      <c r="K198" s="1">
        <f>IFERROR(__xludf.DUMMYFUNCTION("""COMPUTED_VALUE"""),393.81)</f>
        <v>393.81</v>
      </c>
      <c r="M198" s="2">
        <f>IFERROR(__xludf.DUMMYFUNCTION("""COMPUTED_VALUE"""),45576.66666666667)</f>
        <v>45576.66667</v>
      </c>
      <c r="N198" s="1">
        <f>IFERROR(__xludf.DUMMYFUNCTION("""COMPUTED_VALUE"""),1.243435E7)</f>
        <v>12434350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IFERROR(__xludf.DUMMYFUNCTION("""COMPUTED_VALUE"""),394.37)</f>
        <v>394.37</v>
      </c>
      <c r="D199" s="2">
        <f>IFERROR(__xludf.DUMMYFUNCTION("""COMPUTED_VALUE"""),45579.66666666667)</f>
        <v>45579.66667</v>
      </c>
      <c r="E199" s="1">
        <f>IFERROR(__xludf.DUMMYFUNCTION("""COMPUTED_VALUE"""),397.56)</f>
        <v>397.56</v>
      </c>
      <c r="G199" s="2">
        <f>IFERROR(__xludf.DUMMYFUNCTION("""COMPUTED_VALUE"""),45579.66666666667)</f>
        <v>45579.66667</v>
      </c>
      <c r="H199" s="1">
        <f>IFERROR(__xludf.DUMMYFUNCTION("""COMPUTED_VALUE"""),393.94)</f>
        <v>393.94</v>
      </c>
      <c r="J199" s="2">
        <f>IFERROR(__xludf.DUMMYFUNCTION("""COMPUTED_VALUE"""),45579.66666666667)</f>
        <v>45579.66667</v>
      </c>
      <c r="K199" s="1">
        <f>IFERROR(__xludf.DUMMYFUNCTION("""COMPUTED_VALUE"""),396.85)</f>
        <v>396.85</v>
      </c>
      <c r="M199" s="2">
        <f>IFERROR(__xludf.DUMMYFUNCTION("""COMPUTED_VALUE"""),45579.66666666667)</f>
        <v>45579.66667</v>
      </c>
      <c r="N199" s="1">
        <f>IFERROR(__xludf.DUMMYFUNCTION("""COMPUTED_VALUE"""),1.2558407E7)</f>
        <v>12558407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IFERROR(__xludf.DUMMYFUNCTION("""COMPUTED_VALUE"""),398.42)</f>
        <v>398.42</v>
      </c>
      <c r="D200" s="2">
        <f>IFERROR(__xludf.DUMMYFUNCTION("""COMPUTED_VALUE"""),45580.66666666667)</f>
        <v>45580.66667</v>
      </c>
      <c r="E200" s="1">
        <f>IFERROR(__xludf.DUMMYFUNCTION("""COMPUTED_VALUE"""),402.78)</f>
        <v>402.78</v>
      </c>
      <c r="G200" s="2">
        <f>IFERROR(__xludf.DUMMYFUNCTION("""COMPUTED_VALUE"""),45580.66666666667)</f>
        <v>45580.66667</v>
      </c>
      <c r="H200" s="1">
        <f>IFERROR(__xludf.DUMMYFUNCTION("""COMPUTED_VALUE"""),397.03)</f>
        <v>397.03</v>
      </c>
      <c r="J200" s="2">
        <f>IFERROR(__xludf.DUMMYFUNCTION("""COMPUTED_VALUE"""),45580.66666666667)</f>
        <v>45580.66667</v>
      </c>
      <c r="K200" s="1">
        <f>IFERROR(__xludf.DUMMYFUNCTION("""COMPUTED_VALUE"""),400.8)</f>
        <v>400.8</v>
      </c>
      <c r="M200" s="2">
        <f>IFERROR(__xludf.DUMMYFUNCTION("""COMPUTED_VALUE"""),45580.66666666667)</f>
        <v>45580.66667</v>
      </c>
      <c r="N200" s="1">
        <f>IFERROR(__xludf.DUMMYFUNCTION("""COMPUTED_VALUE"""),1.8816664E7)</f>
        <v>18816664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IFERROR(__xludf.DUMMYFUNCTION("""COMPUTED_VALUE"""),399.96)</f>
        <v>399.96</v>
      </c>
      <c r="D201" s="2">
        <f>IFERROR(__xludf.DUMMYFUNCTION("""COMPUTED_VALUE"""),45581.66666666667)</f>
        <v>45581.66667</v>
      </c>
      <c r="E201" s="1">
        <f>IFERROR(__xludf.DUMMYFUNCTION("""COMPUTED_VALUE"""),404.35)</f>
        <v>404.35</v>
      </c>
      <c r="G201" s="2">
        <f>IFERROR(__xludf.DUMMYFUNCTION("""COMPUTED_VALUE"""),45581.66666666667)</f>
        <v>45581.66667</v>
      </c>
      <c r="H201" s="1">
        <f>IFERROR(__xludf.DUMMYFUNCTION("""COMPUTED_VALUE"""),399.94)</f>
        <v>399.94</v>
      </c>
      <c r="J201" s="2">
        <f>IFERROR(__xludf.DUMMYFUNCTION("""COMPUTED_VALUE"""),45581.66666666667)</f>
        <v>45581.66667</v>
      </c>
      <c r="K201" s="1">
        <f>IFERROR(__xludf.DUMMYFUNCTION("""COMPUTED_VALUE"""),403.64)</f>
        <v>403.64</v>
      </c>
      <c r="M201" s="2">
        <f>IFERROR(__xludf.DUMMYFUNCTION("""COMPUTED_VALUE"""),45581.66666666667)</f>
        <v>45581.66667</v>
      </c>
      <c r="N201" s="1">
        <f>IFERROR(__xludf.DUMMYFUNCTION("""COMPUTED_VALUE"""),1.2187909E7)</f>
        <v>12187909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IFERROR(__xludf.DUMMYFUNCTION("""COMPUTED_VALUE"""),404.08)</f>
        <v>404.08</v>
      </c>
      <c r="D202" s="2">
        <f>IFERROR(__xludf.DUMMYFUNCTION("""COMPUTED_VALUE"""),45582.66666666667)</f>
        <v>45582.66667</v>
      </c>
      <c r="E202" s="1">
        <f>IFERROR(__xludf.DUMMYFUNCTION("""COMPUTED_VALUE"""),405.76)</f>
        <v>405.76</v>
      </c>
      <c r="G202" s="2">
        <f>IFERROR(__xludf.DUMMYFUNCTION("""COMPUTED_VALUE"""),45582.66666666667)</f>
        <v>45582.66667</v>
      </c>
      <c r="H202" s="1">
        <f>IFERROR(__xludf.DUMMYFUNCTION("""COMPUTED_VALUE"""),402.59)</f>
        <v>402.59</v>
      </c>
      <c r="J202" s="2">
        <f>IFERROR(__xludf.DUMMYFUNCTION("""COMPUTED_VALUE"""),45582.66666666667)</f>
        <v>45582.66667</v>
      </c>
      <c r="K202" s="1">
        <f>IFERROR(__xludf.DUMMYFUNCTION("""COMPUTED_VALUE"""),404.77)</f>
        <v>404.77</v>
      </c>
      <c r="M202" s="2">
        <f>IFERROR(__xludf.DUMMYFUNCTION("""COMPUTED_VALUE"""),45582.66666666667)</f>
        <v>45582.66667</v>
      </c>
      <c r="N202" s="1">
        <f>IFERROR(__xludf.DUMMYFUNCTION("""COMPUTED_VALUE"""),1.3707279E7)</f>
        <v>13707279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IFERROR(__xludf.DUMMYFUNCTION("""COMPUTED_VALUE"""),404.36)</f>
        <v>404.36</v>
      </c>
      <c r="D203" s="2">
        <f>IFERROR(__xludf.DUMMYFUNCTION("""COMPUTED_VALUE"""),45583.66666666667)</f>
        <v>45583.66667</v>
      </c>
      <c r="E203" s="1">
        <f>IFERROR(__xludf.DUMMYFUNCTION("""COMPUTED_VALUE"""),407.2)</f>
        <v>407.2</v>
      </c>
      <c r="G203" s="2">
        <f>IFERROR(__xludf.DUMMYFUNCTION("""COMPUTED_VALUE"""),45583.66666666667)</f>
        <v>45583.66667</v>
      </c>
      <c r="H203" s="1">
        <f>IFERROR(__xludf.DUMMYFUNCTION("""COMPUTED_VALUE"""),403.29)</f>
        <v>403.29</v>
      </c>
      <c r="J203" s="2">
        <f>IFERROR(__xludf.DUMMYFUNCTION("""COMPUTED_VALUE"""),45583.66666666667)</f>
        <v>45583.66667</v>
      </c>
      <c r="K203" s="1">
        <f>IFERROR(__xludf.DUMMYFUNCTION("""COMPUTED_VALUE"""),406.43)</f>
        <v>406.43</v>
      </c>
      <c r="M203" s="2">
        <f>IFERROR(__xludf.DUMMYFUNCTION("""COMPUTED_VALUE"""),45583.66666666667)</f>
        <v>45583.66667</v>
      </c>
      <c r="N203" s="1">
        <f>IFERROR(__xludf.DUMMYFUNCTION("""COMPUTED_VALUE"""),1.6388864E7)</f>
        <v>16388864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IFERROR(__xludf.DUMMYFUNCTION("""COMPUTED_VALUE"""),406.39)</f>
        <v>406.39</v>
      </c>
      <c r="D204" s="2">
        <f>IFERROR(__xludf.DUMMYFUNCTION("""COMPUTED_VALUE"""),45586.66666666667)</f>
        <v>45586.66667</v>
      </c>
      <c r="E204" s="1">
        <f>IFERROR(__xludf.DUMMYFUNCTION("""COMPUTED_VALUE"""),407.91)</f>
        <v>407.91</v>
      </c>
      <c r="G204" s="2">
        <f>IFERROR(__xludf.DUMMYFUNCTION("""COMPUTED_VALUE"""),45586.66666666667)</f>
        <v>45586.66667</v>
      </c>
      <c r="H204" s="1">
        <f>IFERROR(__xludf.DUMMYFUNCTION("""COMPUTED_VALUE"""),403.6)</f>
        <v>403.6</v>
      </c>
      <c r="J204" s="2">
        <f>IFERROR(__xludf.DUMMYFUNCTION("""COMPUTED_VALUE"""),45586.66666666667)</f>
        <v>45586.66667</v>
      </c>
      <c r="K204" s="1">
        <f>IFERROR(__xludf.DUMMYFUNCTION("""COMPUTED_VALUE"""),404.45)</f>
        <v>404.45</v>
      </c>
      <c r="M204" s="2">
        <f>IFERROR(__xludf.DUMMYFUNCTION("""COMPUTED_VALUE"""),45586.66666666667)</f>
        <v>45586.66667</v>
      </c>
      <c r="N204" s="1">
        <f>IFERROR(__xludf.DUMMYFUNCTION("""COMPUTED_VALUE"""),2.3256234E7)</f>
        <v>23256234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IFERROR(__xludf.DUMMYFUNCTION("""COMPUTED_VALUE"""),401.84)</f>
        <v>401.84</v>
      </c>
      <c r="D205" s="2">
        <f>IFERROR(__xludf.DUMMYFUNCTION("""COMPUTED_VALUE"""),45587.66666666667)</f>
        <v>45587.66667</v>
      </c>
      <c r="E205" s="1">
        <f>IFERROR(__xludf.DUMMYFUNCTION("""COMPUTED_VALUE"""),401.84)</f>
        <v>401.84</v>
      </c>
      <c r="G205" s="2">
        <f>IFERROR(__xludf.DUMMYFUNCTION("""COMPUTED_VALUE"""),45587.66666666667)</f>
        <v>45587.66667</v>
      </c>
      <c r="H205" s="1">
        <f>IFERROR(__xludf.DUMMYFUNCTION("""COMPUTED_VALUE"""),385.75)</f>
        <v>385.75</v>
      </c>
      <c r="J205" s="2">
        <f>IFERROR(__xludf.DUMMYFUNCTION("""COMPUTED_VALUE"""),45587.66666666667)</f>
        <v>45587.66667</v>
      </c>
      <c r="K205" s="1">
        <f>IFERROR(__xludf.DUMMYFUNCTION("""COMPUTED_VALUE"""),389.13)</f>
        <v>389.13</v>
      </c>
      <c r="M205" s="2">
        <f>IFERROR(__xludf.DUMMYFUNCTION("""COMPUTED_VALUE"""),45587.66666666667)</f>
        <v>45587.66667</v>
      </c>
      <c r="N205" s="1">
        <f>IFERROR(__xludf.DUMMYFUNCTION("""COMPUTED_VALUE"""),4.8520962E7)</f>
        <v>48520962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IFERROR(__xludf.DUMMYFUNCTION("""COMPUTED_VALUE"""),390.05)</f>
        <v>390.05</v>
      </c>
      <c r="D206" s="2">
        <f>IFERROR(__xludf.DUMMYFUNCTION("""COMPUTED_VALUE"""),45588.66666666667)</f>
        <v>45588.66667</v>
      </c>
      <c r="E206" s="1">
        <f>IFERROR(__xludf.DUMMYFUNCTION("""COMPUTED_VALUE"""),398.56)</f>
        <v>398.56</v>
      </c>
      <c r="G206" s="2">
        <f>IFERROR(__xludf.DUMMYFUNCTION("""COMPUTED_VALUE"""),45588.66666666667)</f>
        <v>45588.66667</v>
      </c>
      <c r="H206" s="1">
        <f>IFERROR(__xludf.DUMMYFUNCTION("""COMPUTED_VALUE"""),390.05)</f>
        <v>390.05</v>
      </c>
      <c r="J206" s="2">
        <f>IFERROR(__xludf.DUMMYFUNCTION("""COMPUTED_VALUE"""),45588.66666666667)</f>
        <v>45588.66667</v>
      </c>
      <c r="K206" s="1">
        <f>IFERROR(__xludf.DUMMYFUNCTION("""COMPUTED_VALUE"""),398.34)</f>
        <v>398.34</v>
      </c>
      <c r="M206" s="2">
        <f>IFERROR(__xludf.DUMMYFUNCTION("""COMPUTED_VALUE"""),45588.66666666667)</f>
        <v>45588.66667</v>
      </c>
      <c r="N206" s="1">
        <f>IFERROR(__xludf.DUMMYFUNCTION("""COMPUTED_VALUE"""),3.2395299E7)</f>
        <v>32395299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IFERROR(__xludf.DUMMYFUNCTION("""COMPUTED_VALUE"""),397.21)</f>
        <v>397.21</v>
      </c>
      <c r="D207" s="2">
        <f>IFERROR(__xludf.DUMMYFUNCTION("""COMPUTED_VALUE"""),45589.66666666667)</f>
        <v>45589.66667</v>
      </c>
      <c r="E207" s="1">
        <f>IFERROR(__xludf.DUMMYFUNCTION("""COMPUTED_VALUE"""),402.05)</f>
        <v>402.05</v>
      </c>
      <c r="G207" s="2">
        <f>IFERROR(__xludf.DUMMYFUNCTION("""COMPUTED_VALUE"""),45589.66666666667)</f>
        <v>45589.66667</v>
      </c>
      <c r="H207" s="1">
        <f>IFERROR(__xludf.DUMMYFUNCTION("""COMPUTED_VALUE"""),394.76)</f>
        <v>394.76</v>
      </c>
      <c r="J207" s="2">
        <f>IFERROR(__xludf.DUMMYFUNCTION("""COMPUTED_VALUE"""),45589.66666666667)</f>
        <v>45589.66667</v>
      </c>
      <c r="K207" s="1">
        <f>IFERROR(__xludf.DUMMYFUNCTION("""COMPUTED_VALUE"""),401.06)</f>
        <v>401.06</v>
      </c>
      <c r="M207" s="2">
        <f>IFERROR(__xludf.DUMMYFUNCTION("""COMPUTED_VALUE"""),45589.66666666667)</f>
        <v>45589.66667</v>
      </c>
      <c r="N207" s="1">
        <f>IFERROR(__xludf.DUMMYFUNCTION("""COMPUTED_VALUE"""),3.0417268E7)</f>
        <v>30417268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IFERROR(__xludf.DUMMYFUNCTION("""COMPUTED_VALUE"""),401.45)</f>
        <v>401.45</v>
      </c>
      <c r="D208" s="2">
        <f>IFERROR(__xludf.DUMMYFUNCTION("""COMPUTED_VALUE"""),45590.66666666667)</f>
        <v>45590.66667</v>
      </c>
      <c r="E208" s="1">
        <f>IFERROR(__xludf.DUMMYFUNCTION("""COMPUTED_VALUE"""),402.99)</f>
        <v>402.99</v>
      </c>
      <c r="G208" s="2">
        <f>IFERROR(__xludf.DUMMYFUNCTION("""COMPUTED_VALUE"""),45590.66666666667)</f>
        <v>45590.66667</v>
      </c>
      <c r="H208" s="1">
        <f>IFERROR(__xludf.DUMMYFUNCTION("""COMPUTED_VALUE"""),393.2)</f>
        <v>393.2</v>
      </c>
      <c r="J208" s="2">
        <f>IFERROR(__xludf.DUMMYFUNCTION("""COMPUTED_VALUE"""),45590.66666666667)</f>
        <v>45590.66667</v>
      </c>
      <c r="K208" s="1">
        <f>IFERROR(__xludf.DUMMYFUNCTION("""COMPUTED_VALUE"""),393.4)</f>
        <v>393.4</v>
      </c>
      <c r="M208" s="2">
        <f>IFERROR(__xludf.DUMMYFUNCTION("""COMPUTED_VALUE"""),45590.66666666667)</f>
        <v>45590.66667</v>
      </c>
      <c r="N208" s="1">
        <f>IFERROR(__xludf.DUMMYFUNCTION("""COMPUTED_VALUE"""),2.618621E7)</f>
        <v>26186210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IFERROR(__xludf.DUMMYFUNCTION("""COMPUTED_VALUE"""),394.88)</f>
        <v>394.88</v>
      </c>
      <c r="D209" s="2">
        <f>IFERROR(__xludf.DUMMYFUNCTION("""COMPUTED_VALUE"""),45593.66666666667)</f>
        <v>45593.66667</v>
      </c>
      <c r="E209" s="1">
        <f>IFERROR(__xludf.DUMMYFUNCTION("""COMPUTED_VALUE"""),396.85)</f>
        <v>396.85</v>
      </c>
      <c r="G209" s="2">
        <f>IFERROR(__xludf.DUMMYFUNCTION("""COMPUTED_VALUE"""),45593.66666666667)</f>
        <v>45593.66667</v>
      </c>
      <c r="H209" s="1">
        <f>IFERROR(__xludf.DUMMYFUNCTION("""COMPUTED_VALUE"""),394.12)</f>
        <v>394.12</v>
      </c>
      <c r="J209" s="2">
        <f>IFERROR(__xludf.DUMMYFUNCTION("""COMPUTED_VALUE"""),45593.66666666667)</f>
        <v>45593.66667</v>
      </c>
      <c r="K209" s="1">
        <f>IFERROR(__xludf.DUMMYFUNCTION("""COMPUTED_VALUE"""),395.78)</f>
        <v>395.78</v>
      </c>
      <c r="M209" s="2">
        <f>IFERROR(__xludf.DUMMYFUNCTION("""COMPUTED_VALUE"""),45593.66666666667)</f>
        <v>45593.66667</v>
      </c>
      <c r="N209" s="1">
        <f>IFERROR(__xludf.DUMMYFUNCTION("""COMPUTED_VALUE"""),1.6300131E7)</f>
        <v>16300131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IFERROR(__xludf.DUMMYFUNCTION("""COMPUTED_VALUE"""),395.72)</f>
        <v>395.72</v>
      </c>
      <c r="D210" s="2">
        <f>IFERROR(__xludf.DUMMYFUNCTION("""COMPUTED_VALUE"""),45594.66666666667)</f>
        <v>45594.66667</v>
      </c>
      <c r="E210" s="1">
        <f>IFERROR(__xludf.DUMMYFUNCTION("""COMPUTED_VALUE"""),396.25)</f>
        <v>396.25</v>
      </c>
      <c r="G210" s="2">
        <f>IFERROR(__xludf.DUMMYFUNCTION("""COMPUTED_VALUE"""),45594.66666666667)</f>
        <v>45594.66667</v>
      </c>
      <c r="H210" s="1">
        <f>IFERROR(__xludf.DUMMYFUNCTION("""COMPUTED_VALUE"""),392.73)</f>
        <v>392.73</v>
      </c>
      <c r="J210" s="2">
        <f>IFERROR(__xludf.DUMMYFUNCTION("""COMPUTED_VALUE"""),45594.66666666667)</f>
        <v>45594.66667</v>
      </c>
      <c r="K210" s="1">
        <f>IFERROR(__xludf.DUMMYFUNCTION("""COMPUTED_VALUE"""),392.9)</f>
        <v>392.9</v>
      </c>
      <c r="M210" s="2">
        <f>IFERROR(__xludf.DUMMYFUNCTION("""COMPUTED_VALUE"""),45594.66666666667)</f>
        <v>45594.66667</v>
      </c>
      <c r="N210" s="1">
        <f>IFERROR(__xludf.DUMMYFUNCTION("""COMPUTED_VALUE"""),1.8213602E7)</f>
        <v>18213602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IFERROR(__xludf.DUMMYFUNCTION("""COMPUTED_VALUE"""),392.32)</f>
        <v>392.32</v>
      </c>
      <c r="D211" s="2">
        <f>IFERROR(__xludf.DUMMYFUNCTION("""COMPUTED_VALUE"""),45595.66666666667)</f>
        <v>45595.66667</v>
      </c>
      <c r="E211" s="1">
        <f>IFERROR(__xludf.DUMMYFUNCTION("""COMPUTED_VALUE"""),393.37)</f>
        <v>393.37</v>
      </c>
      <c r="G211" s="2">
        <f>IFERROR(__xludf.DUMMYFUNCTION("""COMPUTED_VALUE"""),45595.66666666667)</f>
        <v>45595.66667</v>
      </c>
      <c r="H211" s="1">
        <f>IFERROR(__xludf.DUMMYFUNCTION("""COMPUTED_VALUE"""),389.61)</f>
        <v>389.61</v>
      </c>
      <c r="J211" s="2">
        <f>IFERROR(__xludf.DUMMYFUNCTION("""COMPUTED_VALUE"""),45595.66666666667)</f>
        <v>45595.66667</v>
      </c>
      <c r="K211" s="1">
        <f>IFERROR(__xludf.DUMMYFUNCTION("""COMPUTED_VALUE"""),390.4)</f>
        <v>390.4</v>
      </c>
      <c r="M211" s="2">
        <f>IFERROR(__xludf.DUMMYFUNCTION("""COMPUTED_VALUE"""),45595.66666666667)</f>
        <v>45595.66667</v>
      </c>
      <c r="N211" s="1">
        <f>IFERROR(__xludf.DUMMYFUNCTION("""COMPUTED_VALUE"""),2.0574678E7)</f>
        <v>20574678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IFERROR(__xludf.DUMMYFUNCTION("""COMPUTED_VALUE"""),390.64)</f>
        <v>390.64</v>
      </c>
      <c r="D212" s="2">
        <f>IFERROR(__xludf.DUMMYFUNCTION("""COMPUTED_VALUE"""),45596.66666666667)</f>
        <v>45596.66667</v>
      </c>
      <c r="E212" s="1">
        <f>IFERROR(__xludf.DUMMYFUNCTION("""COMPUTED_VALUE"""),400.12)</f>
        <v>400.12</v>
      </c>
      <c r="G212" s="2">
        <f>IFERROR(__xludf.DUMMYFUNCTION("""COMPUTED_VALUE"""),45596.66666666667)</f>
        <v>45596.66667</v>
      </c>
      <c r="H212" s="1">
        <f>IFERROR(__xludf.DUMMYFUNCTION("""COMPUTED_VALUE"""),390.64)</f>
        <v>390.64</v>
      </c>
      <c r="J212" s="2">
        <f>IFERROR(__xludf.DUMMYFUNCTION("""COMPUTED_VALUE"""),45596.66666666667)</f>
        <v>45596.66667</v>
      </c>
      <c r="K212" s="1">
        <f>IFERROR(__xludf.DUMMYFUNCTION("""COMPUTED_VALUE"""),395.6)</f>
        <v>395.6</v>
      </c>
      <c r="M212" s="2">
        <f>IFERROR(__xludf.DUMMYFUNCTION("""COMPUTED_VALUE"""),45596.66666666667)</f>
        <v>45596.66667</v>
      </c>
      <c r="N212" s="1">
        <f>IFERROR(__xludf.DUMMYFUNCTION("""COMPUTED_VALUE"""),3.5216508E7)</f>
        <v>35216508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IFERROR(__xludf.DUMMYFUNCTION("""COMPUTED_VALUE"""),395.2)</f>
        <v>395.2</v>
      </c>
      <c r="D213" s="2">
        <f>IFERROR(__xludf.DUMMYFUNCTION("""COMPUTED_VALUE"""),45597.66666666667)</f>
        <v>45597.66667</v>
      </c>
      <c r="E213" s="1">
        <f>IFERROR(__xludf.DUMMYFUNCTION("""COMPUTED_VALUE"""),397.59)</f>
        <v>397.59</v>
      </c>
      <c r="G213" s="2">
        <f>IFERROR(__xludf.DUMMYFUNCTION("""COMPUTED_VALUE"""),45597.66666666667)</f>
        <v>45597.66667</v>
      </c>
      <c r="H213" s="1">
        <f>IFERROR(__xludf.DUMMYFUNCTION("""COMPUTED_VALUE"""),390.8)</f>
        <v>390.8</v>
      </c>
      <c r="J213" s="2">
        <f>IFERROR(__xludf.DUMMYFUNCTION("""COMPUTED_VALUE"""),45597.66666666667)</f>
        <v>45597.66667</v>
      </c>
      <c r="K213" s="1">
        <f>IFERROR(__xludf.DUMMYFUNCTION("""COMPUTED_VALUE"""),391.2)</f>
        <v>391.2</v>
      </c>
      <c r="M213" s="2">
        <f>IFERROR(__xludf.DUMMYFUNCTION("""COMPUTED_VALUE"""),45597.66666666667)</f>
        <v>45597.66667</v>
      </c>
      <c r="N213" s="1">
        <f>IFERROR(__xludf.DUMMYFUNCTION("""COMPUTED_VALUE"""),1.9495322E7)</f>
        <v>19495322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IFERROR(__xludf.DUMMYFUNCTION("""COMPUTED_VALUE"""),392.89)</f>
        <v>392.89</v>
      </c>
      <c r="D214" s="2">
        <f>IFERROR(__xludf.DUMMYFUNCTION("""COMPUTED_VALUE"""),45600.66666666667)</f>
        <v>45600.66667</v>
      </c>
      <c r="E214" s="1">
        <f>IFERROR(__xludf.DUMMYFUNCTION("""COMPUTED_VALUE"""),394.3)</f>
        <v>394.3</v>
      </c>
      <c r="G214" s="2">
        <f>IFERROR(__xludf.DUMMYFUNCTION("""COMPUTED_VALUE"""),45600.66666666667)</f>
        <v>45600.66667</v>
      </c>
      <c r="H214" s="1">
        <f>IFERROR(__xludf.DUMMYFUNCTION("""COMPUTED_VALUE"""),388.62)</f>
        <v>388.62</v>
      </c>
      <c r="J214" s="2">
        <f>IFERROR(__xludf.DUMMYFUNCTION("""COMPUTED_VALUE"""),45600.66666666667)</f>
        <v>45600.66667</v>
      </c>
      <c r="K214" s="1">
        <f>IFERROR(__xludf.DUMMYFUNCTION("""COMPUTED_VALUE"""),390.12)</f>
        <v>390.12</v>
      </c>
      <c r="M214" s="2">
        <f>IFERROR(__xludf.DUMMYFUNCTION("""COMPUTED_VALUE"""),45600.66666666667)</f>
        <v>45600.66667</v>
      </c>
      <c r="N214" s="1">
        <f>IFERROR(__xludf.DUMMYFUNCTION("""COMPUTED_VALUE"""),1.721107E7)</f>
        <v>17211070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IFERROR(__xludf.DUMMYFUNCTION("""COMPUTED_VALUE"""),390.92)</f>
        <v>390.92</v>
      </c>
      <c r="D215" s="2">
        <f>IFERROR(__xludf.DUMMYFUNCTION("""COMPUTED_VALUE"""),45601.66666666667)</f>
        <v>45601.66667</v>
      </c>
      <c r="E215" s="1">
        <f>IFERROR(__xludf.DUMMYFUNCTION("""COMPUTED_VALUE"""),393.3)</f>
        <v>393.3</v>
      </c>
      <c r="G215" s="2">
        <f>IFERROR(__xludf.DUMMYFUNCTION("""COMPUTED_VALUE"""),45601.66666666667)</f>
        <v>45601.66667</v>
      </c>
      <c r="H215" s="1">
        <f>IFERROR(__xludf.DUMMYFUNCTION("""COMPUTED_VALUE"""),389.49)</f>
        <v>389.49</v>
      </c>
      <c r="J215" s="2">
        <f>IFERROR(__xludf.DUMMYFUNCTION("""COMPUTED_VALUE"""),45601.66666666667)</f>
        <v>45601.66667</v>
      </c>
      <c r="K215" s="1">
        <f>IFERROR(__xludf.DUMMYFUNCTION("""COMPUTED_VALUE"""),393.21)</f>
        <v>393.21</v>
      </c>
      <c r="M215" s="2">
        <f>IFERROR(__xludf.DUMMYFUNCTION("""COMPUTED_VALUE"""),45601.66666666667)</f>
        <v>45601.66667</v>
      </c>
      <c r="N215" s="1">
        <f>IFERROR(__xludf.DUMMYFUNCTION("""COMPUTED_VALUE"""),1.517831E7)</f>
        <v>15178310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IFERROR(__xludf.DUMMYFUNCTION("""COMPUTED_VALUE"""),396.87)</f>
        <v>396.87</v>
      </c>
      <c r="D216" s="2">
        <f>IFERROR(__xludf.DUMMYFUNCTION("""COMPUTED_VALUE"""),45602.66666666667)</f>
        <v>45602.66667</v>
      </c>
      <c r="E216" s="1">
        <f>IFERROR(__xludf.DUMMYFUNCTION("""COMPUTED_VALUE"""),398.44)</f>
        <v>398.44</v>
      </c>
      <c r="G216" s="2">
        <f>IFERROR(__xludf.DUMMYFUNCTION("""COMPUTED_VALUE"""),45602.66666666667)</f>
        <v>45602.66667</v>
      </c>
      <c r="H216" s="1">
        <f>IFERROR(__xludf.DUMMYFUNCTION("""COMPUTED_VALUE"""),393.08)</f>
        <v>393.08</v>
      </c>
      <c r="J216" s="2">
        <f>IFERROR(__xludf.DUMMYFUNCTION("""COMPUTED_VALUE"""),45602.66666666667)</f>
        <v>45602.66667</v>
      </c>
      <c r="K216" s="1">
        <f>IFERROR(__xludf.DUMMYFUNCTION("""COMPUTED_VALUE"""),396.07)</f>
        <v>396.07</v>
      </c>
      <c r="M216" s="2">
        <f>IFERROR(__xludf.DUMMYFUNCTION("""COMPUTED_VALUE"""),45602.66666666667)</f>
        <v>45602.66667</v>
      </c>
      <c r="N216" s="1">
        <f>IFERROR(__xludf.DUMMYFUNCTION("""COMPUTED_VALUE"""),2.6065238E7)</f>
        <v>26065238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IFERROR(__xludf.DUMMYFUNCTION("""COMPUTED_VALUE"""),395.75)</f>
        <v>395.75</v>
      </c>
      <c r="D217" s="2">
        <f>IFERROR(__xludf.DUMMYFUNCTION("""COMPUTED_VALUE"""),45603.66666666667)</f>
        <v>45603.66667</v>
      </c>
      <c r="E217" s="1">
        <f>IFERROR(__xludf.DUMMYFUNCTION("""COMPUTED_VALUE"""),396.43)</f>
        <v>396.43</v>
      </c>
      <c r="G217" s="2">
        <f>IFERROR(__xludf.DUMMYFUNCTION("""COMPUTED_VALUE"""),45603.66666666667)</f>
        <v>45603.66667</v>
      </c>
      <c r="H217" s="1">
        <f>IFERROR(__xludf.DUMMYFUNCTION("""COMPUTED_VALUE"""),390.88)</f>
        <v>390.88</v>
      </c>
      <c r="J217" s="2">
        <f>IFERROR(__xludf.DUMMYFUNCTION("""COMPUTED_VALUE"""),45603.66666666667)</f>
        <v>45603.66667</v>
      </c>
      <c r="K217" s="1">
        <f>IFERROR(__xludf.DUMMYFUNCTION("""COMPUTED_VALUE"""),392.17)</f>
        <v>392.17</v>
      </c>
      <c r="M217" s="2">
        <f>IFERROR(__xludf.DUMMYFUNCTION("""COMPUTED_VALUE"""),45603.66666666667)</f>
        <v>45603.66667</v>
      </c>
      <c r="N217" s="1">
        <f>IFERROR(__xludf.DUMMYFUNCTION("""COMPUTED_VALUE"""),2.6765107E7)</f>
        <v>26765107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IFERROR(__xludf.DUMMYFUNCTION("""COMPUTED_VALUE"""),394.06)</f>
        <v>394.06</v>
      </c>
      <c r="D218" s="2">
        <f>IFERROR(__xludf.DUMMYFUNCTION("""COMPUTED_VALUE"""),45604.66666666667)</f>
        <v>45604.66667</v>
      </c>
      <c r="E218" s="1">
        <f>IFERROR(__xludf.DUMMYFUNCTION("""COMPUTED_VALUE"""),396.85)</f>
        <v>396.85</v>
      </c>
      <c r="G218" s="2">
        <f>IFERROR(__xludf.DUMMYFUNCTION("""COMPUTED_VALUE"""),45604.66666666667)</f>
        <v>45604.66667</v>
      </c>
      <c r="H218" s="1">
        <f>IFERROR(__xludf.DUMMYFUNCTION("""COMPUTED_VALUE"""),393.35)</f>
        <v>393.35</v>
      </c>
      <c r="J218" s="2">
        <f>IFERROR(__xludf.DUMMYFUNCTION("""COMPUTED_VALUE"""),45604.66666666667)</f>
        <v>45604.66667</v>
      </c>
      <c r="K218" s="1">
        <f>IFERROR(__xludf.DUMMYFUNCTION("""COMPUTED_VALUE"""),394.23)</f>
        <v>394.23</v>
      </c>
      <c r="M218" s="2">
        <f>IFERROR(__xludf.DUMMYFUNCTION("""COMPUTED_VALUE"""),45604.66666666667)</f>
        <v>45604.66667</v>
      </c>
      <c r="N218" s="1">
        <f>IFERROR(__xludf.DUMMYFUNCTION("""COMPUTED_VALUE"""),2.4732259E7)</f>
        <v>24732259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IFERROR(__xludf.DUMMYFUNCTION("""COMPUTED_VALUE"""),394.25)</f>
        <v>394.25</v>
      </c>
      <c r="D219" s="2">
        <f>IFERROR(__xludf.DUMMYFUNCTION("""COMPUTED_VALUE"""),45607.66666666667)</f>
        <v>45607.66667</v>
      </c>
      <c r="E219" s="1">
        <f>IFERROR(__xludf.DUMMYFUNCTION("""COMPUTED_VALUE"""),398.59)</f>
        <v>398.59</v>
      </c>
      <c r="G219" s="2">
        <f>IFERROR(__xludf.DUMMYFUNCTION("""COMPUTED_VALUE"""),45607.66666666667)</f>
        <v>45607.66667</v>
      </c>
      <c r="H219" s="1">
        <f>IFERROR(__xludf.DUMMYFUNCTION("""COMPUTED_VALUE"""),393.95)</f>
        <v>393.95</v>
      </c>
      <c r="J219" s="2">
        <f>IFERROR(__xludf.DUMMYFUNCTION("""COMPUTED_VALUE"""),45607.66666666667)</f>
        <v>45607.66667</v>
      </c>
      <c r="K219" s="1">
        <f>IFERROR(__xludf.DUMMYFUNCTION("""COMPUTED_VALUE"""),396.03)</f>
        <v>396.03</v>
      </c>
      <c r="M219" s="2">
        <f>IFERROR(__xludf.DUMMYFUNCTION("""COMPUTED_VALUE"""),45607.66666666667)</f>
        <v>45607.66667</v>
      </c>
      <c r="N219" s="1">
        <f>IFERROR(__xludf.DUMMYFUNCTION("""COMPUTED_VALUE"""),2.0487756E7)</f>
        <v>20487756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IFERROR(__xludf.DUMMYFUNCTION("""COMPUTED_VALUE"""),396.05)</f>
        <v>396.05</v>
      </c>
      <c r="D220" s="2">
        <f>IFERROR(__xludf.DUMMYFUNCTION("""COMPUTED_VALUE"""),45608.66666666667)</f>
        <v>45608.66667</v>
      </c>
      <c r="E220" s="1">
        <f>IFERROR(__xludf.DUMMYFUNCTION("""COMPUTED_VALUE"""),397.45)</f>
        <v>397.45</v>
      </c>
      <c r="G220" s="2">
        <f>IFERROR(__xludf.DUMMYFUNCTION("""COMPUTED_VALUE"""),45608.66666666667)</f>
        <v>45608.66667</v>
      </c>
      <c r="H220" s="1">
        <f>IFERROR(__xludf.DUMMYFUNCTION("""COMPUTED_VALUE"""),393.06)</f>
        <v>393.06</v>
      </c>
      <c r="J220" s="2">
        <f>IFERROR(__xludf.DUMMYFUNCTION("""COMPUTED_VALUE"""),45608.66666666667)</f>
        <v>45608.66667</v>
      </c>
      <c r="K220" s="1">
        <f>IFERROR(__xludf.DUMMYFUNCTION("""COMPUTED_VALUE"""),396.26)</f>
        <v>396.26</v>
      </c>
      <c r="M220" s="2">
        <f>IFERROR(__xludf.DUMMYFUNCTION("""COMPUTED_VALUE"""),45608.66666666667)</f>
        <v>45608.66667</v>
      </c>
      <c r="N220" s="1">
        <f>IFERROR(__xludf.DUMMYFUNCTION("""COMPUTED_VALUE"""),2.1190397E7)</f>
        <v>21190397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IFERROR(__xludf.DUMMYFUNCTION("""COMPUTED_VALUE"""),396.46)</f>
        <v>396.46</v>
      </c>
      <c r="D221" s="2">
        <f>IFERROR(__xludf.DUMMYFUNCTION("""COMPUTED_VALUE"""),45609.66666666667)</f>
        <v>45609.66667</v>
      </c>
      <c r="E221" s="1">
        <f>IFERROR(__xludf.DUMMYFUNCTION("""COMPUTED_VALUE"""),402.28)</f>
        <v>402.28</v>
      </c>
      <c r="G221" s="2">
        <f>IFERROR(__xludf.DUMMYFUNCTION("""COMPUTED_VALUE"""),45609.66666666667)</f>
        <v>45609.66667</v>
      </c>
      <c r="H221" s="1">
        <f>IFERROR(__xludf.DUMMYFUNCTION("""COMPUTED_VALUE"""),396.1)</f>
        <v>396.1</v>
      </c>
      <c r="J221" s="2">
        <f>IFERROR(__xludf.DUMMYFUNCTION("""COMPUTED_VALUE"""),45609.66666666667)</f>
        <v>45609.66667</v>
      </c>
      <c r="K221" s="1">
        <f>IFERROR(__xludf.DUMMYFUNCTION("""COMPUTED_VALUE"""),401.83)</f>
        <v>401.83</v>
      </c>
      <c r="M221" s="2">
        <f>IFERROR(__xludf.DUMMYFUNCTION("""COMPUTED_VALUE"""),45609.66666666667)</f>
        <v>45609.66667</v>
      </c>
      <c r="N221" s="1">
        <f>IFERROR(__xludf.DUMMYFUNCTION("""COMPUTED_VALUE"""),2.3747731E7)</f>
        <v>23747731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IFERROR(__xludf.DUMMYFUNCTION("""COMPUTED_VALUE"""),402.43)</f>
        <v>402.43</v>
      </c>
      <c r="D222" s="2">
        <f>IFERROR(__xludf.DUMMYFUNCTION("""COMPUTED_VALUE"""),45610.66666666667)</f>
        <v>45610.66667</v>
      </c>
      <c r="E222" s="1">
        <f>IFERROR(__xludf.DUMMYFUNCTION("""COMPUTED_VALUE"""),403.32)</f>
        <v>403.32</v>
      </c>
      <c r="G222" s="2">
        <f>IFERROR(__xludf.DUMMYFUNCTION("""COMPUTED_VALUE"""),45610.66666666667)</f>
        <v>45610.66667</v>
      </c>
      <c r="H222" s="1">
        <f>IFERROR(__xludf.DUMMYFUNCTION("""COMPUTED_VALUE"""),398.09)</f>
        <v>398.09</v>
      </c>
      <c r="J222" s="2">
        <f>IFERROR(__xludf.DUMMYFUNCTION("""COMPUTED_VALUE"""),45610.66666666667)</f>
        <v>45610.66667</v>
      </c>
      <c r="K222" s="1">
        <f>IFERROR(__xludf.DUMMYFUNCTION("""COMPUTED_VALUE"""),398.14)</f>
        <v>398.14</v>
      </c>
      <c r="M222" s="2">
        <f>IFERROR(__xludf.DUMMYFUNCTION("""COMPUTED_VALUE"""),45610.66666666667)</f>
        <v>45610.66667</v>
      </c>
      <c r="N222" s="1">
        <f>IFERROR(__xludf.DUMMYFUNCTION("""COMPUTED_VALUE"""),1.7554083E7)</f>
        <v>17554083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IFERROR(__xludf.DUMMYFUNCTION("""COMPUTED_VALUE"""),398.85)</f>
        <v>398.85</v>
      </c>
      <c r="D223" s="2">
        <f>IFERROR(__xludf.DUMMYFUNCTION("""COMPUTED_VALUE"""),45611.66666666667)</f>
        <v>45611.66667</v>
      </c>
      <c r="E223" s="1">
        <f>IFERROR(__xludf.DUMMYFUNCTION("""COMPUTED_VALUE"""),402.06)</f>
        <v>402.06</v>
      </c>
      <c r="G223" s="2">
        <f>IFERROR(__xludf.DUMMYFUNCTION("""COMPUTED_VALUE"""),45611.66666666667)</f>
        <v>45611.66667</v>
      </c>
      <c r="H223" s="1">
        <f>IFERROR(__xludf.DUMMYFUNCTION("""COMPUTED_VALUE"""),396.69)</f>
        <v>396.69</v>
      </c>
      <c r="J223" s="2">
        <f>IFERROR(__xludf.DUMMYFUNCTION("""COMPUTED_VALUE"""),45611.66666666667)</f>
        <v>45611.66667</v>
      </c>
      <c r="K223" s="1">
        <f>IFERROR(__xludf.DUMMYFUNCTION("""COMPUTED_VALUE"""),401.23)</f>
        <v>401.23</v>
      </c>
      <c r="M223" s="2">
        <f>IFERROR(__xludf.DUMMYFUNCTION("""COMPUTED_VALUE"""),45611.66666666667)</f>
        <v>45611.66667</v>
      </c>
      <c r="N223" s="1">
        <f>IFERROR(__xludf.DUMMYFUNCTION("""COMPUTED_VALUE"""),2.5411378E7)</f>
        <v>25411378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IFERROR(__xludf.DUMMYFUNCTION("""COMPUTED_VALUE"""),402.42)</f>
        <v>402.42</v>
      </c>
      <c r="D224" s="2">
        <f>IFERROR(__xludf.DUMMYFUNCTION("""COMPUTED_VALUE"""),45614.66666666667)</f>
        <v>45614.66667</v>
      </c>
      <c r="E224" s="1">
        <f>IFERROR(__xludf.DUMMYFUNCTION("""COMPUTED_VALUE"""),407.69)</f>
        <v>407.69</v>
      </c>
      <c r="G224" s="2">
        <f>IFERROR(__xludf.DUMMYFUNCTION("""COMPUTED_VALUE"""),45614.66666666667)</f>
        <v>45614.66667</v>
      </c>
      <c r="H224" s="1">
        <f>IFERROR(__xludf.DUMMYFUNCTION("""COMPUTED_VALUE"""),401.88)</f>
        <v>401.88</v>
      </c>
      <c r="J224" s="2">
        <f>IFERROR(__xludf.DUMMYFUNCTION("""COMPUTED_VALUE"""),45614.66666666667)</f>
        <v>45614.66667</v>
      </c>
      <c r="K224" s="1">
        <f>IFERROR(__xludf.DUMMYFUNCTION("""COMPUTED_VALUE"""),405.67)</f>
        <v>405.67</v>
      </c>
      <c r="M224" s="2">
        <f>IFERROR(__xludf.DUMMYFUNCTION("""COMPUTED_VALUE"""),45614.66666666667)</f>
        <v>45614.66667</v>
      </c>
      <c r="N224" s="1">
        <f>IFERROR(__xludf.DUMMYFUNCTION("""COMPUTED_VALUE"""),1.9844047E7)</f>
        <v>19844047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IFERROR(__xludf.DUMMYFUNCTION("""COMPUTED_VALUE"""),404.64)</f>
        <v>404.64</v>
      </c>
      <c r="D225" s="2">
        <f>IFERROR(__xludf.DUMMYFUNCTION("""COMPUTED_VALUE"""),45615.66666666667)</f>
        <v>45615.66667</v>
      </c>
      <c r="E225" s="1">
        <f>IFERROR(__xludf.DUMMYFUNCTION("""COMPUTED_VALUE"""),404.9)</f>
        <v>404.9</v>
      </c>
      <c r="G225" s="2">
        <f>IFERROR(__xludf.DUMMYFUNCTION("""COMPUTED_VALUE"""),45615.66666666667)</f>
        <v>45615.66667</v>
      </c>
      <c r="H225" s="1">
        <f>IFERROR(__xludf.DUMMYFUNCTION("""COMPUTED_VALUE"""),400.83)</f>
        <v>400.83</v>
      </c>
      <c r="J225" s="2">
        <f>IFERROR(__xludf.DUMMYFUNCTION("""COMPUTED_VALUE"""),45615.66666666667)</f>
        <v>45615.66667</v>
      </c>
      <c r="K225" s="1">
        <f>IFERROR(__xludf.DUMMYFUNCTION("""COMPUTED_VALUE"""),401.22)</f>
        <v>401.22</v>
      </c>
      <c r="M225" s="2">
        <f>IFERROR(__xludf.DUMMYFUNCTION("""COMPUTED_VALUE"""),45615.66666666667)</f>
        <v>45615.66667</v>
      </c>
      <c r="N225" s="1">
        <f>IFERROR(__xludf.DUMMYFUNCTION("""COMPUTED_VALUE"""),1.3625277E7)</f>
        <v>13625277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IFERROR(__xludf.DUMMYFUNCTION("""COMPUTED_VALUE"""),401.43)</f>
        <v>401.43</v>
      </c>
      <c r="D226" s="2">
        <f>IFERROR(__xludf.DUMMYFUNCTION("""COMPUTED_VALUE"""),45616.66666666667)</f>
        <v>45616.66667</v>
      </c>
      <c r="E226" s="1">
        <f>IFERROR(__xludf.DUMMYFUNCTION("""COMPUTED_VALUE"""),404.88)</f>
        <v>404.88</v>
      </c>
      <c r="G226" s="2">
        <f>IFERROR(__xludf.DUMMYFUNCTION("""COMPUTED_VALUE"""),45616.66666666667)</f>
        <v>45616.66667</v>
      </c>
      <c r="H226" s="1">
        <f>IFERROR(__xludf.DUMMYFUNCTION("""COMPUTED_VALUE"""),400.92)</f>
        <v>400.92</v>
      </c>
      <c r="J226" s="2">
        <f>IFERROR(__xludf.DUMMYFUNCTION("""COMPUTED_VALUE"""),45616.66666666667)</f>
        <v>45616.66667</v>
      </c>
      <c r="K226" s="1">
        <f>IFERROR(__xludf.DUMMYFUNCTION("""COMPUTED_VALUE"""),404.44)</f>
        <v>404.44</v>
      </c>
      <c r="M226" s="2">
        <f>IFERROR(__xludf.DUMMYFUNCTION("""COMPUTED_VALUE"""),45616.66666666667)</f>
        <v>45616.66667</v>
      </c>
      <c r="N226" s="1">
        <f>IFERROR(__xludf.DUMMYFUNCTION("""COMPUTED_VALUE"""),1.7300486E7)</f>
        <v>17300486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IFERROR(__xludf.DUMMYFUNCTION("""COMPUTED_VALUE"""),404.45)</f>
        <v>404.45</v>
      </c>
      <c r="D227" s="2">
        <f>IFERROR(__xludf.DUMMYFUNCTION("""COMPUTED_VALUE"""),45617.66666666667)</f>
        <v>45617.66667</v>
      </c>
      <c r="E227" s="1">
        <f>IFERROR(__xludf.DUMMYFUNCTION("""COMPUTED_VALUE"""),408.42)</f>
        <v>408.42</v>
      </c>
      <c r="G227" s="2">
        <f>IFERROR(__xludf.DUMMYFUNCTION("""COMPUTED_VALUE"""),45617.66666666667)</f>
        <v>45617.66667</v>
      </c>
      <c r="H227" s="1">
        <f>IFERROR(__xludf.DUMMYFUNCTION("""COMPUTED_VALUE"""),402.4)</f>
        <v>402.4</v>
      </c>
      <c r="J227" s="2">
        <f>IFERROR(__xludf.DUMMYFUNCTION("""COMPUTED_VALUE"""),45617.66666666667)</f>
        <v>45617.66667</v>
      </c>
      <c r="K227" s="1">
        <f>IFERROR(__xludf.DUMMYFUNCTION("""COMPUTED_VALUE"""),406.82)</f>
        <v>406.82</v>
      </c>
      <c r="M227" s="2">
        <f>IFERROR(__xludf.DUMMYFUNCTION("""COMPUTED_VALUE"""),45617.66666666667)</f>
        <v>45617.66667</v>
      </c>
      <c r="N227" s="1">
        <f>IFERROR(__xludf.DUMMYFUNCTION("""COMPUTED_VALUE"""),1.5011757E7)</f>
        <v>15011757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IFERROR(__xludf.DUMMYFUNCTION("""COMPUTED_VALUE"""),406.62)</f>
        <v>406.62</v>
      </c>
      <c r="D228" s="2">
        <f>IFERROR(__xludf.DUMMYFUNCTION("""COMPUTED_VALUE"""),45618.66666666667)</f>
        <v>45618.66667</v>
      </c>
      <c r="E228" s="1">
        <f>IFERROR(__xludf.DUMMYFUNCTION("""COMPUTED_VALUE"""),413.53)</f>
        <v>413.53</v>
      </c>
      <c r="G228" s="2">
        <f>IFERROR(__xludf.DUMMYFUNCTION("""COMPUTED_VALUE"""),45618.66666666667)</f>
        <v>45618.66667</v>
      </c>
      <c r="H228" s="1">
        <f>IFERROR(__xludf.DUMMYFUNCTION("""COMPUTED_VALUE"""),406.03)</f>
        <v>406.03</v>
      </c>
      <c r="J228" s="2">
        <f>IFERROR(__xludf.DUMMYFUNCTION("""COMPUTED_VALUE"""),45618.66666666667)</f>
        <v>45618.66667</v>
      </c>
      <c r="K228" s="1">
        <f>IFERROR(__xludf.DUMMYFUNCTION("""COMPUTED_VALUE"""),411.74)</f>
        <v>411.74</v>
      </c>
      <c r="M228" s="2">
        <f>IFERROR(__xludf.DUMMYFUNCTION("""COMPUTED_VALUE"""),45618.66666666667)</f>
        <v>45618.66667</v>
      </c>
      <c r="N228" s="1">
        <f>IFERROR(__xludf.DUMMYFUNCTION("""COMPUTED_VALUE"""),1.9545095E7)</f>
        <v>19545095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IFERROR(__xludf.DUMMYFUNCTION("""COMPUTED_VALUE"""),414.2)</f>
        <v>414.2</v>
      </c>
      <c r="D229" s="2">
        <f>IFERROR(__xludf.DUMMYFUNCTION("""COMPUTED_VALUE"""),45621.66666666667)</f>
        <v>45621.66667</v>
      </c>
      <c r="E229" s="1">
        <f>IFERROR(__xludf.DUMMYFUNCTION("""COMPUTED_VALUE"""),418.41)</f>
        <v>418.41</v>
      </c>
      <c r="G229" s="2">
        <f>IFERROR(__xludf.DUMMYFUNCTION("""COMPUTED_VALUE"""),45621.66666666667)</f>
        <v>45621.66667</v>
      </c>
      <c r="H229" s="1">
        <f>IFERROR(__xludf.DUMMYFUNCTION("""COMPUTED_VALUE"""),413.45)</f>
        <v>413.45</v>
      </c>
      <c r="J229" s="2">
        <f>IFERROR(__xludf.DUMMYFUNCTION("""COMPUTED_VALUE"""),45621.66666666667)</f>
        <v>45621.66667</v>
      </c>
      <c r="K229" s="1">
        <f>IFERROR(__xludf.DUMMYFUNCTION("""COMPUTED_VALUE"""),417.69)</f>
        <v>417.69</v>
      </c>
      <c r="M229" s="2">
        <f>IFERROR(__xludf.DUMMYFUNCTION("""COMPUTED_VALUE"""),45621.66666666667)</f>
        <v>45621.66667</v>
      </c>
      <c r="N229" s="1">
        <f>IFERROR(__xludf.DUMMYFUNCTION("""COMPUTED_VALUE"""),3.3840397E7)</f>
        <v>33840397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IFERROR(__xludf.DUMMYFUNCTION("""COMPUTED_VALUE"""),419.17)</f>
        <v>419.17</v>
      </c>
      <c r="D230" s="2">
        <f>IFERROR(__xludf.DUMMYFUNCTION("""COMPUTED_VALUE"""),45622.66666666667)</f>
        <v>45622.66667</v>
      </c>
      <c r="E230" s="1">
        <f>IFERROR(__xludf.DUMMYFUNCTION("""COMPUTED_VALUE"""),424.1)</f>
        <v>424.1</v>
      </c>
      <c r="G230" s="2">
        <f>IFERROR(__xludf.DUMMYFUNCTION("""COMPUTED_VALUE"""),45622.66666666667)</f>
        <v>45622.66667</v>
      </c>
      <c r="H230" s="1">
        <f>IFERROR(__xludf.DUMMYFUNCTION("""COMPUTED_VALUE"""),417.79)</f>
        <v>417.79</v>
      </c>
      <c r="J230" s="2">
        <f>IFERROR(__xludf.DUMMYFUNCTION("""COMPUTED_VALUE"""),45622.66666666667)</f>
        <v>45622.66667</v>
      </c>
      <c r="K230" s="1">
        <f>IFERROR(__xludf.DUMMYFUNCTION("""COMPUTED_VALUE"""),423.32)</f>
        <v>423.32</v>
      </c>
      <c r="M230" s="2">
        <f>IFERROR(__xludf.DUMMYFUNCTION("""COMPUTED_VALUE"""),45622.66666666667)</f>
        <v>45622.66667</v>
      </c>
      <c r="N230" s="1">
        <f>IFERROR(__xludf.DUMMYFUNCTION("""COMPUTED_VALUE"""),2.0492365E7)</f>
        <v>20492365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IFERROR(__xludf.DUMMYFUNCTION("""COMPUTED_VALUE"""),424.52)</f>
        <v>424.52</v>
      </c>
      <c r="D231" s="2">
        <f>IFERROR(__xludf.DUMMYFUNCTION("""COMPUTED_VALUE"""),45623.66666666667)</f>
        <v>45623.66667</v>
      </c>
      <c r="E231" s="1">
        <f>IFERROR(__xludf.DUMMYFUNCTION("""COMPUTED_VALUE"""),427.42)</f>
        <v>427.42</v>
      </c>
      <c r="G231" s="2">
        <f>IFERROR(__xludf.DUMMYFUNCTION("""COMPUTED_VALUE"""),45623.66666666667)</f>
        <v>45623.66667</v>
      </c>
      <c r="H231" s="1">
        <f>IFERROR(__xludf.DUMMYFUNCTION("""COMPUTED_VALUE"""),423.56)</f>
        <v>423.56</v>
      </c>
      <c r="J231" s="2">
        <f>IFERROR(__xludf.DUMMYFUNCTION("""COMPUTED_VALUE"""),45623.66666666667)</f>
        <v>45623.66667</v>
      </c>
      <c r="K231" s="1">
        <f>IFERROR(__xludf.DUMMYFUNCTION("""COMPUTED_VALUE"""),424.24)</f>
        <v>424.24</v>
      </c>
      <c r="M231" s="2">
        <f>IFERROR(__xludf.DUMMYFUNCTION("""COMPUTED_VALUE"""),45623.66666666667)</f>
        <v>45623.66667</v>
      </c>
      <c r="N231" s="1">
        <f>IFERROR(__xludf.DUMMYFUNCTION("""COMPUTED_VALUE"""),1.5712857E7)</f>
        <v>15712857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IFERROR(__xludf.DUMMYFUNCTION("""COMPUTED_VALUE"""),423.52)</f>
        <v>423.52</v>
      </c>
      <c r="D232" s="2">
        <f>IFERROR(__xludf.DUMMYFUNCTION("""COMPUTED_VALUE"""),45625.54166666667)</f>
        <v>45625.54167</v>
      </c>
      <c r="E232" s="1">
        <f>IFERROR(__xludf.DUMMYFUNCTION("""COMPUTED_VALUE"""),425.54)</f>
        <v>425.54</v>
      </c>
      <c r="G232" s="2">
        <f>IFERROR(__xludf.DUMMYFUNCTION("""COMPUTED_VALUE"""),45625.54166666667)</f>
        <v>45625.54167</v>
      </c>
      <c r="H232" s="1">
        <f>IFERROR(__xludf.DUMMYFUNCTION("""COMPUTED_VALUE"""),421.67)</f>
        <v>421.67</v>
      </c>
      <c r="J232" s="2">
        <f>IFERROR(__xludf.DUMMYFUNCTION("""COMPUTED_VALUE"""),45625.54166666667)</f>
        <v>45625.54167</v>
      </c>
      <c r="K232" s="1">
        <f>IFERROR(__xludf.DUMMYFUNCTION("""COMPUTED_VALUE"""),424.51)</f>
        <v>424.51</v>
      </c>
      <c r="M232" s="2">
        <f>IFERROR(__xludf.DUMMYFUNCTION("""COMPUTED_VALUE"""),45625.54166666667)</f>
        <v>45625.54167</v>
      </c>
      <c r="N232" s="1">
        <f>IFERROR(__xludf.DUMMYFUNCTION("""COMPUTED_VALUE"""),1.0829195E7)</f>
        <v>10829195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IFERROR(__xludf.DUMMYFUNCTION("""COMPUTED_VALUE"""),424.2)</f>
        <v>424.2</v>
      </c>
      <c r="D233" s="2">
        <f>IFERROR(__xludf.DUMMYFUNCTION("""COMPUTED_VALUE"""),45628.66666666667)</f>
        <v>45628.66667</v>
      </c>
      <c r="E233" s="1">
        <f>IFERROR(__xludf.DUMMYFUNCTION("""COMPUTED_VALUE"""),424.48)</f>
        <v>424.48</v>
      </c>
      <c r="G233" s="2">
        <f>IFERROR(__xludf.DUMMYFUNCTION("""COMPUTED_VALUE"""),45628.66666666667)</f>
        <v>45628.66667</v>
      </c>
      <c r="H233" s="1">
        <f>IFERROR(__xludf.DUMMYFUNCTION("""COMPUTED_VALUE"""),417.58)</f>
        <v>417.58</v>
      </c>
      <c r="J233" s="2">
        <f>IFERROR(__xludf.DUMMYFUNCTION("""COMPUTED_VALUE"""),45628.66666666667)</f>
        <v>45628.66667</v>
      </c>
      <c r="K233" s="1">
        <f>IFERROR(__xludf.DUMMYFUNCTION("""COMPUTED_VALUE"""),420.23)</f>
        <v>420.23</v>
      </c>
      <c r="M233" s="2">
        <f>IFERROR(__xludf.DUMMYFUNCTION("""COMPUTED_VALUE"""),45628.66666666667)</f>
        <v>45628.66667</v>
      </c>
      <c r="N233" s="1">
        <f>IFERROR(__xludf.DUMMYFUNCTION("""COMPUTED_VALUE"""),1.603845E7)</f>
        <v>16038450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IFERROR(__xludf.DUMMYFUNCTION("""COMPUTED_VALUE"""),420.7)</f>
        <v>420.7</v>
      </c>
      <c r="D234" s="2">
        <f>IFERROR(__xludf.DUMMYFUNCTION("""COMPUTED_VALUE"""),45629.66666666667)</f>
        <v>45629.66667</v>
      </c>
      <c r="E234" s="1">
        <f>IFERROR(__xludf.DUMMYFUNCTION("""COMPUTED_VALUE"""),423.47)</f>
        <v>423.47</v>
      </c>
      <c r="G234" s="2">
        <f>IFERROR(__xludf.DUMMYFUNCTION("""COMPUTED_VALUE"""),45629.66666666667)</f>
        <v>45629.66667</v>
      </c>
      <c r="H234" s="1">
        <f>IFERROR(__xludf.DUMMYFUNCTION("""COMPUTED_VALUE"""),419.39)</f>
        <v>419.39</v>
      </c>
      <c r="J234" s="2">
        <f>IFERROR(__xludf.DUMMYFUNCTION("""COMPUTED_VALUE"""),45629.66666666667)</f>
        <v>45629.66667</v>
      </c>
      <c r="K234" s="1">
        <f>IFERROR(__xludf.DUMMYFUNCTION("""COMPUTED_VALUE"""),420.14)</f>
        <v>420.14</v>
      </c>
      <c r="M234" s="2">
        <f>IFERROR(__xludf.DUMMYFUNCTION("""COMPUTED_VALUE"""),45629.66666666667)</f>
        <v>45629.66667</v>
      </c>
      <c r="N234" s="1">
        <f>IFERROR(__xludf.DUMMYFUNCTION("""COMPUTED_VALUE"""),1.8074355E7)</f>
        <v>18074355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IFERROR(__xludf.DUMMYFUNCTION("""COMPUTED_VALUE"""),419.57)</f>
        <v>419.57</v>
      </c>
      <c r="D235" s="2">
        <f>IFERROR(__xludf.DUMMYFUNCTION("""COMPUTED_VALUE"""),45630.66666666667)</f>
        <v>45630.66667</v>
      </c>
      <c r="E235" s="1">
        <f>IFERROR(__xludf.DUMMYFUNCTION("""COMPUTED_VALUE"""),419.57)</f>
        <v>419.57</v>
      </c>
      <c r="G235" s="2">
        <f>IFERROR(__xludf.DUMMYFUNCTION("""COMPUTED_VALUE"""),45630.66666666667)</f>
        <v>45630.66667</v>
      </c>
      <c r="H235" s="1">
        <f>IFERROR(__xludf.DUMMYFUNCTION("""COMPUTED_VALUE"""),410.62)</f>
        <v>410.62</v>
      </c>
      <c r="J235" s="2">
        <f>IFERROR(__xludf.DUMMYFUNCTION("""COMPUTED_VALUE"""),45630.66666666667)</f>
        <v>45630.66667</v>
      </c>
      <c r="K235" s="1">
        <f>IFERROR(__xludf.DUMMYFUNCTION("""COMPUTED_VALUE"""),411.33)</f>
        <v>411.33</v>
      </c>
      <c r="M235" s="2">
        <f>IFERROR(__xludf.DUMMYFUNCTION("""COMPUTED_VALUE"""),45630.66666666667)</f>
        <v>45630.66667</v>
      </c>
      <c r="N235" s="1">
        <f>IFERROR(__xludf.DUMMYFUNCTION("""COMPUTED_VALUE"""),2.3991922E7)</f>
        <v>23991922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IFERROR(__xludf.DUMMYFUNCTION("""COMPUTED_VALUE"""),411.35)</f>
        <v>411.35</v>
      </c>
      <c r="D236" s="2">
        <f>IFERROR(__xludf.DUMMYFUNCTION("""COMPUTED_VALUE"""),45631.66666666667)</f>
        <v>45631.66667</v>
      </c>
      <c r="E236" s="1">
        <f>IFERROR(__xludf.DUMMYFUNCTION("""COMPUTED_VALUE"""),414.24)</f>
        <v>414.24</v>
      </c>
      <c r="G236" s="2">
        <f>IFERROR(__xludf.DUMMYFUNCTION("""COMPUTED_VALUE"""),45631.66666666667)</f>
        <v>45631.66667</v>
      </c>
      <c r="H236" s="1">
        <f>IFERROR(__xludf.DUMMYFUNCTION("""COMPUTED_VALUE"""),411.09)</f>
        <v>411.09</v>
      </c>
      <c r="J236" s="2">
        <f>IFERROR(__xludf.DUMMYFUNCTION("""COMPUTED_VALUE"""),45631.66666666667)</f>
        <v>45631.66667</v>
      </c>
      <c r="K236" s="1">
        <f>IFERROR(__xludf.DUMMYFUNCTION("""COMPUTED_VALUE"""),412.09)</f>
        <v>412.09</v>
      </c>
      <c r="M236" s="2">
        <f>IFERROR(__xludf.DUMMYFUNCTION("""COMPUTED_VALUE"""),45631.66666666667)</f>
        <v>45631.66667</v>
      </c>
      <c r="N236" s="1">
        <f>IFERROR(__xludf.DUMMYFUNCTION("""COMPUTED_VALUE"""),1.8771706E7)</f>
        <v>18771706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IFERROR(__xludf.DUMMYFUNCTION("""COMPUTED_VALUE"""),412.46)</f>
        <v>412.46</v>
      </c>
      <c r="D237" s="2">
        <f>IFERROR(__xludf.DUMMYFUNCTION("""COMPUTED_VALUE"""),45632.66666666667)</f>
        <v>45632.66667</v>
      </c>
      <c r="E237" s="1">
        <f>IFERROR(__xludf.DUMMYFUNCTION("""COMPUTED_VALUE"""),413.29)</f>
        <v>413.29</v>
      </c>
      <c r="G237" s="2">
        <f>IFERROR(__xludf.DUMMYFUNCTION("""COMPUTED_VALUE"""),45632.66666666667)</f>
        <v>45632.66667</v>
      </c>
      <c r="H237" s="1">
        <f>IFERROR(__xludf.DUMMYFUNCTION("""COMPUTED_VALUE"""),409.05)</f>
        <v>409.05</v>
      </c>
      <c r="J237" s="2">
        <f>IFERROR(__xludf.DUMMYFUNCTION("""COMPUTED_VALUE"""),45632.66666666667)</f>
        <v>45632.66667</v>
      </c>
      <c r="K237" s="1">
        <f>IFERROR(__xludf.DUMMYFUNCTION("""COMPUTED_VALUE"""),410.93)</f>
        <v>410.93</v>
      </c>
      <c r="M237" s="2">
        <f>IFERROR(__xludf.DUMMYFUNCTION("""COMPUTED_VALUE"""),45632.66666666667)</f>
        <v>45632.66667</v>
      </c>
      <c r="N237" s="1">
        <f>IFERROR(__xludf.DUMMYFUNCTION("""COMPUTED_VALUE"""),1.7846163E7)</f>
        <v>17846163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IFERROR(__xludf.DUMMYFUNCTION("""COMPUTED_VALUE"""),410.65)</f>
        <v>410.65</v>
      </c>
      <c r="D238" s="2">
        <f>IFERROR(__xludf.DUMMYFUNCTION("""COMPUTED_VALUE"""),45635.66666666667)</f>
        <v>45635.66667</v>
      </c>
      <c r="E238" s="1">
        <f>IFERROR(__xludf.DUMMYFUNCTION("""COMPUTED_VALUE"""),412.86)</f>
        <v>412.86</v>
      </c>
      <c r="G238" s="2">
        <f>IFERROR(__xludf.DUMMYFUNCTION("""COMPUTED_VALUE"""),45635.66666666667)</f>
        <v>45635.66667</v>
      </c>
      <c r="H238" s="1">
        <f>IFERROR(__xludf.DUMMYFUNCTION("""COMPUTED_VALUE"""),400.52)</f>
        <v>400.52</v>
      </c>
      <c r="J238" s="2">
        <f>IFERROR(__xludf.DUMMYFUNCTION("""COMPUTED_VALUE"""),45635.66666666667)</f>
        <v>45635.66667</v>
      </c>
      <c r="K238" s="1">
        <f>IFERROR(__xludf.DUMMYFUNCTION("""COMPUTED_VALUE"""),400.79)</f>
        <v>400.79</v>
      </c>
      <c r="M238" s="2">
        <f>IFERROR(__xludf.DUMMYFUNCTION("""COMPUTED_VALUE"""),45635.66666666667)</f>
        <v>45635.66667</v>
      </c>
      <c r="N238" s="1">
        <f>IFERROR(__xludf.DUMMYFUNCTION("""COMPUTED_VALUE"""),2.1794284E7)</f>
        <v>21794284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IFERROR(__xludf.DUMMYFUNCTION("""COMPUTED_VALUE"""),404.15)</f>
        <v>404.15</v>
      </c>
      <c r="D239" s="2">
        <f>IFERROR(__xludf.DUMMYFUNCTION("""COMPUTED_VALUE"""),45636.66666666667)</f>
        <v>45636.66667</v>
      </c>
      <c r="E239" s="1">
        <f>IFERROR(__xludf.DUMMYFUNCTION("""COMPUTED_VALUE"""),406.13)</f>
        <v>406.13</v>
      </c>
      <c r="G239" s="2">
        <f>IFERROR(__xludf.DUMMYFUNCTION("""COMPUTED_VALUE"""),45636.66666666667)</f>
        <v>45636.66667</v>
      </c>
      <c r="H239" s="1">
        <f>IFERROR(__xludf.DUMMYFUNCTION("""COMPUTED_VALUE"""),400.55)</f>
        <v>400.55</v>
      </c>
      <c r="J239" s="2">
        <f>IFERROR(__xludf.DUMMYFUNCTION("""COMPUTED_VALUE"""),45636.66666666667)</f>
        <v>45636.66667</v>
      </c>
      <c r="K239" s="1">
        <f>IFERROR(__xludf.DUMMYFUNCTION("""COMPUTED_VALUE"""),403.58)</f>
        <v>403.58</v>
      </c>
      <c r="M239" s="2">
        <f>IFERROR(__xludf.DUMMYFUNCTION("""COMPUTED_VALUE"""),45636.66666666667)</f>
        <v>45636.66667</v>
      </c>
      <c r="N239" s="1">
        <f>IFERROR(__xludf.DUMMYFUNCTION("""COMPUTED_VALUE"""),2.1686446E7)</f>
        <v>21686446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IFERROR(__xludf.DUMMYFUNCTION("""COMPUTED_VALUE"""),402.75)</f>
        <v>402.75</v>
      </c>
      <c r="D240" s="2">
        <f>IFERROR(__xludf.DUMMYFUNCTION("""COMPUTED_VALUE"""),45637.66666666667)</f>
        <v>45637.66667</v>
      </c>
      <c r="E240" s="1">
        <f>IFERROR(__xludf.DUMMYFUNCTION("""COMPUTED_VALUE"""),405.99)</f>
        <v>405.99</v>
      </c>
      <c r="G240" s="2">
        <f>IFERROR(__xludf.DUMMYFUNCTION("""COMPUTED_VALUE"""),45637.66666666667)</f>
        <v>45637.66667</v>
      </c>
      <c r="H240" s="1">
        <f>IFERROR(__xludf.DUMMYFUNCTION("""COMPUTED_VALUE"""),401.65)</f>
        <v>401.65</v>
      </c>
      <c r="J240" s="2">
        <f>IFERROR(__xludf.DUMMYFUNCTION("""COMPUTED_VALUE"""),45637.66666666667)</f>
        <v>45637.66667</v>
      </c>
      <c r="K240" s="1">
        <f>IFERROR(__xludf.DUMMYFUNCTION("""COMPUTED_VALUE"""),402.34)</f>
        <v>402.34</v>
      </c>
      <c r="M240" s="2">
        <f>IFERROR(__xludf.DUMMYFUNCTION("""COMPUTED_VALUE"""),45637.66666666667)</f>
        <v>45637.66667</v>
      </c>
      <c r="N240" s="1">
        <f>IFERROR(__xludf.DUMMYFUNCTION("""COMPUTED_VALUE"""),1.7371279E7)</f>
        <v>17371279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IFERROR(__xludf.DUMMYFUNCTION("""COMPUTED_VALUE"""),401.36)</f>
        <v>401.36</v>
      </c>
      <c r="D241" s="2">
        <f>IFERROR(__xludf.DUMMYFUNCTION("""COMPUTED_VALUE"""),45638.66666666667)</f>
        <v>45638.66667</v>
      </c>
      <c r="E241" s="1">
        <f>IFERROR(__xludf.DUMMYFUNCTION("""COMPUTED_VALUE"""),402.76)</f>
        <v>402.76</v>
      </c>
      <c r="G241" s="2">
        <f>IFERROR(__xludf.DUMMYFUNCTION("""COMPUTED_VALUE"""),45638.66666666667)</f>
        <v>45638.66667</v>
      </c>
      <c r="H241" s="1">
        <f>IFERROR(__xludf.DUMMYFUNCTION("""COMPUTED_VALUE"""),398.86)</f>
        <v>398.86</v>
      </c>
      <c r="J241" s="2">
        <f>IFERROR(__xludf.DUMMYFUNCTION("""COMPUTED_VALUE"""),45638.66666666667)</f>
        <v>45638.66667</v>
      </c>
      <c r="K241" s="1">
        <f>IFERROR(__xludf.DUMMYFUNCTION("""COMPUTED_VALUE"""),402.14)</f>
        <v>402.14</v>
      </c>
      <c r="M241" s="2">
        <f>IFERROR(__xludf.DUMMYFUNCTION("""COMPUTED_VALUE"""),45638.66666666667)</f>
        <v>45638.66667</v>
      </c>
      <c r="N241" s="1">
        <f>IFERROR(__xludf.DUMMYFUNCTION("""COMPUTED_VALUE"""),1.5274846E7)</f>
        <v>15274846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IFERROR(__xludf.DUMMYFUNCTION("""COMPUTED_VALUE"""),401.11)</f>
        <v>401.11</v>
      </c>
      <c r="D242" s="2">
        <f>IFERROR(__xludf.DUMMYFUNCTION("""COMPUTED_VALUE"""),45639.66666666667)</f>
        <v>45639.66667</v>
      </c>
      <c r="E242" s="1">
        <f>IFERROR(__xludf.DUMMYFUNCTION("""COMPUTED_VALUE"""),403.36)</f>
        <v>403.36</v>
      </c>
      <c r="G242" s="2">
        <f>IFERROR(__xludf.DUMMYFUNCTION("""COMPUTED_VALUE"""),45639.66666666667)</f>
        <v>45639.66667</v>
      </c>
      <c r="H242" s="1">
        <f>IFERROR(__xludf.DUMMYFUNCTION("""COMPUTED_VALUE"""),399.22)</f>
        <v>399.22</v>
      </c>
      <c r="J242" s="2">
        <f>IFERROR(__xludf.DUMMYFUNCTION("""COMPUTED_VALUE"""),45639.66666666667)</f>
        <v>45639.66667</v>
      </c>
      <c r="K242" s="1">
        <f>IFERROR(__xludf.DUMMYFUNCTION("""COMPUTED_VALUE"""),402.4)</f>
        <v>402.4</v>
      </c>
      <c r="M242" s="2">
        <f>IFERROR(__xludf.DUMMYFUNCTION("""COMPUTED_VALUE"""),45639.66666666667)</f>
        <v>45639.66667</v>
      </c>
      <c r="N242" s="1">
        <f>IFERROR(__xludf.DUMMYFUNCTION("""COMPUTED_VALUE"""),1.6192158E7)</f>
        <v>16192158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IFERROR(__xludf.DUMMYFUNCTION("""COMPUTED_VALUE"""),402.32)</f>
        <v>402.32</v>
      </c>
      <c r="D243" s="2">
        <f>IFERROR(__xludf.DUMMYFUNCTION("""COMPUTED_VALUE"""),45642.66666666667)</f>
        <v>45642.66667</v>
      </c>
      <c r="E243" s="1">
        <f>IFERROR(__xludf.DUMMYFUNCTION("""COMPUTED_VALUE"""),402.81)</f>
        <v>402.81</v>
      </c>
      <c r="G243" s="2">
        <f>IFERROR(__xludf.DUMMYFUNCTION("""COMPUTED_VALUE"""),45642.66666666667)</f>
        <v>45642.66667</v>
      </c>
      <c r="H243" s="1">
        <f>IFERROR(__xludf.DUMMYFUNCTION("""COMPUTED_VALUE"""),391.65)</f>
        <v>391.65</v>
      </c>
      <c r="J243" s="2">
        <f>IFERROR(__xludf.DUMMYFUNCTION("""COMPUTED_VALUE"""),45642.66666666667)</f>
        <v>45642.66667</v>
      </c>
      <c r="K243" s="1">
        <f>IFERROR(__xludf.DUMMYFUNCTION("""COMPUTED_VALUE"""),392.6)</f>
        <v>392.6</v>
      </c>
      <c r="M243" s="2">
        <f>IFERROR(__xludf.DUMMYFUNCTION("""COMPUTED_VALUE"""),45642.66666666667)</f>
        <v>45642.66667</v>
      </c>
      <c r="N243" s="1">
        <f>IFERROR(__xludf.DUMMYFUNCTION("""COMPUTED_VALUE"""),3.4682577E7)</f>
        <v>34682577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IFERROR(__xludf.DUMMYFUNCTION("""COMPUTED_VALUE"""),391.16)</f>
        <v>391.16</v>
      </c>
      <c r="D244" s="2">
        <f>IFERROR(__xludf.DUMMYFUNCTION("""COMPUTED_VALUE"""),45643.66666666667)</f>
        <v>45643.66667</v>
      </c>
      <c r="E244" s="1">
        <f>IFERROR(__xludf.DUMMYFUNCTION("""COMPUTED_VALUE"""),392.33)</f>
        <v>392.33</v>
      </c>
      <c r="G244" s="2">
        <f>IFERROR(__xludf.DUMMYFUNCTION("""COMPUTED_VALUE"""),45643.66666666667)</f>
        <v>45643.66667</v>
      </c>
      <c r="H244" s="1">
        <f>IFERROR(__xludf.DUMMYFUNCTION("""COMPUTED_VALUE"""),385.51)</f>
        <v>385.51</v>
      </c>
      <c r="J244" s="2">
        <f>IFERROR(__xludf.DUMMYFUNCTION("""COMPUTED_VALUE"""),45643.66666666667)</f>
        <v>45643.66667</v>
      </c>
      <c r="K244" s="1">
        <f>IFERROR(__xludf.DUMMYFUNCTION("""COMPUTED_VALUE"""),386.1)</f>
        <v>386.1</v>
      </c>
      <c r="M244" s="2">
        <f>IFERROR(__xludf.DUMMYFUNCTION("""COMPUTED_VALUE"""),45643.66666666667)</f>
        <v>45643.66667</v>
      </c>
      <c r="N244" s="1">
        <f>IFERROR(__xludf.DUMMYFUNCTION("""COMPUTED_VALUE"""),2.2842056E7)</f>
        <v>22842056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IFERROR(__xludf.DUMMYFUNCTION("""COMPUTED_VALUE"""),384.89)</f>
        <v>384.89</v>
      </c>
      <c r="D245" s="2">
        <f>IFERROR(__xludf.DUMMYFUNCTION("""COMPUTED_VALUE"""),45644.66666666667)</f>
        <v>45644.66667</v>
      </c>
      <c r="E245" s="1">
        <f>IFERROR(__xludf.DUMMYFUNCTION("""COMPUTED_VALUE"""),388.48)</f>
        <v>388.48</v>
      </c>
      <c r="G245" s="2">
        <f>IFERROR(__xludf.DUMMYFUNCTION("""COMPUTED_VALUE"""),45644.66666666667)</f>
        <v>45644.66667</v>
      </c>
      <c r="H245" s="1">
        <f>IFERROR(__xludf.DUMMYFUNCTION("""COMPUTED_VALUE"""),382.83)</f>
        <v>382.83</v>
      </c>
      <c r="J245" s="2">
        <f>IFERROR(__xludf.DUMMYFUNCTION("""COMPUTED_VALUE"""),45644.66666666667)</f>
        <v>45644.66667</v>
      </c>
      <c r="K245" s="1">
        <f>IFERROR(__xludf.DUMMYFUNCTION("""COMPUTED_VALUE"""),382.95)</f>
        <v>382.95</v>
      </c>
      <c r="M245" s="2">
        <f>IFERROR(__xludf.DUMMYFUNCTION("""COMPUTED_VALUE"""),45644.66666666667)</f>
        <v>45644.66667</v>
      </c>
      <c r="N245" s="1">
        <f>IFERROR(__xludf.DUMMYFUNCTION("""COMPUTED_VALUE"""),2.4346202E7)</f>
        <v>24346202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IFERROR(__xludf.DUMMYFUNCTION("""COMPUTED_VALUE"""),381.46)</f>
        <v>381.46</v>
      </c>
      <c r="D246" s="2">
        <f>IFERROR(__xludf.DUMMYFUNCTION("""COMPUTED_VALUE"""),45645.66666666667)</f>
        <v>45645.66667</v>
      </c>
      <c r="E246" s="1">
        <f>IFERROR(__xludf.DUMMYFUNCTION("""COMPUTED_VALUE"""),384.88)</f>
        <v>384.88</v>
      </c>
      <c r="G246" s="2">
        <f>IFERROR(__xludf.DUMMYFUNCTION("""COMPUTED_VALUE"""),45645.66666666667)</f>
        <v>45645.66667</v>
      </c>
      <c r="H246" s="1">
        <f>IFERROR(__xludf.DUMMYFUNCTION("""COMPUTED_VALUE"""),379.47)</f>
        <v>379.47</v>
      </c>
      <c r="J246" s="2">
        <f>IFERROR(__xludf.DUMMYFUNCTION("""COMPUTED_VALUE"""),45645.66666666667)</f>
        <v>45645.66667</v>
      </c>
      <c r="K246" s="1">
        <f>IFERROR(__xludf.DUMMYFUNCTION("""COMPUTED_VALUE"""),379.56)</f>
        <v>379.56</v>
      </c>
      <c r="M246" s="2">
        <f>IFERROR(__xludf.DUMMYFUNCTION("""COMPUTED_VALUE"""),45645.66666666667)</f>
        <v>45645.66667</v>
      </c>
      <c r="N246" s="1">
        <f>IFERROR(__xludf.DUMMYFUNCTION("""COMPUTED_VALUE"""),2.277175E7)</f>
        <v>22771750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IFERROR(__xludf.DUMMYFUNCTION("""COMPUTED_VALUE"""),379.98)</f>
        <v>379.98</v>
      </c>
      <c r="D247" s="2">
        <f>IFERROR(__xludf.DUMMYFUNCTION("""COMPUTED_VALUE"""),45646.66666666667)</f>
        <v>45646.66667</v>
      </c>
      <c r="E247" s="1">
        <f>IFERROR(__xludf.DUMMYFUNCTION("""COMPUTED_VALUE"""),384.27)</f>
        <v>384.27</v>
      </c>
      <c r="G247" s="2">
        <f>IFERROR(__xludf.DUMMYFUNCTION("""COMPUTED_VALUE"""),45646.66666666667)</f>
        <v>45646.66667</v>
      </c>
      <c r="H247" s="1">
        <f>IFERROR(__xludf.DUMMYFUNCTION("""COMPUTED_VALUE"""),379.33)</f>
        <v>379.33</v>
      </c>
      <c r="J247" s="2">
        <f>IFERROR(__xludf.DUMMYFUNCTION("""COMPUTED_VALUE"""),45646.66666666667)</f>
        <v>45646.66667</v>
      </c>
      <c r="K247" s="1">
        <f>IFERROR(__xludf.DUMMYFUNCTION("""COMPUTED_VALUE"""),380.89)</f>
        <v>380.89</v>
      </c>
      <c r="M247" s="2">
        <f>IFERROR(__xludf.DUMMYFUNCTION("""COMPUTED_VALUE"""),45646.66666666667)</f>
        <v>45646.66667</v>
      </c>
      <c r="N247" s="1">
        <f>IFERROR(__xludf.DUMMYFUNCTION("""COMPUTED_VALUE"""),5.542978E7)</f>
        <v>55429780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IFERROR(__xludf.DUMMYFUNCTION("""COMPUTED_VALUE"""),379.64)</f>
        <v>379.64</v>
      </c>
      <c r="D248" s="2">
        <f>IFERROR(__xludf.DUMMYFUNCTION("""COMPUTED_VALUE"""),45649.66666666667)</f>
        <v>45649.66667</v>
      </c>
      <c r="E248" s="1">
        <f>IFERROR(__xludf.DUMMYFUNCTION("""COMPUTED_VALUE"""),382.57)</f>
        <v>382.57</v>
      </c>
      <c r="G248" s="2">
        <f>IFERROR(__xludf.DUMMYFUNCTION("""COMPUTED_VALUE"""),45649.66666666667)</f>
        <v>45649.66667</v>
      </c>
      <c r="H248" s="1">
        <f>IFERROR(__xludf.DUMMYFUNCTION("""COMPUTED_VALUE"""),378.97)</f>
        <v>378.97</v>
      </c>
      <c r="J248" s="2">
        <f>IFERROR(__xludf.DUMMYFUNCTION("""COMPUTED_VALUE"""),45649.66666666667)</f>
        <v>45649.66667</v>
      </c>
      <c r="K248" s="1">
        <f>IFERROR(__xludf.DUMMYFUNCTION("""COMPUTED_VALUE"""),381.86)</f>
        <v>381.86</v>
      </c>
      <c r="M248" s="2">
        <f>IFERROR(__xludf.DUMMYFUNCTION("""COMPUTED_VALUE"""),45649.66666666667)</f>
        <v>45649.66667</v>
      </c>
      <c r="N248" s="1">
        <f>IFERROR(__xludf.DUMMYFUNCTION("""COMPUTED_VALUE"""),2.4359577E7)</f>
        <v>24359577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IFERROR(__xludf.DUMMYFUNCTION("""COMPUTED_VALUE"""),380.82)</f>
        <v>380.82</v>
      </c>
      <c r="D249" s="2">
        <f>IFERROR(__xludf.DUMMYFUNCTION("""COMPUTED_VALUE"""),45650.54166666667)</f>
        <v>45650.54167</v>
      </c>
      <c r="E249" s="1">
        <f>IFERROR(__xludf.DUMMYFUNCTION("""COMPUTED_VALUE"""),382.98)</f>
        <v>382.98</v>
      </c>
      <c r="G249" s="2">
        <f>IFERROR(__xludf.DUMMYFUNCTION("""COMPUTED_VALUE"""),45650.54166666667)</f>
        <v>45650.54167</v>
      </c>
      <c r="H249" s="1">
        <f>IFERROR(__xludf.DUMMYFUNCTION("""COMPUTED_VALUE"""),379.24)</f>
        <v>379.24</v>
      </c>
      <c r="J249" s="2">
        <f>IFERROR(__xludf.DUMMYFUNCTION("""COMPUTED_VALUE"""),45650.54166666667)</f>
        <v>45650.54167</v>
      </c>
      <c r="K249" s="1">
        <f>IFERROR(__xludf.DUMMYFUNCTION("""COMPUTED_VALUE"""),381.95)</f>
        <v>381.95</v>
      </c>
      <c r="M249" s="2">
        <f>IFERROR(__xludf.DUMMYFUNCTION("""COMPUTED_VALUE"""),45650.54166666667)</f>
        <v>45650.54167</v>
      </c>
      <c r="N249" s="1">
        <f>IFERROR(__xludf.DUMMYFUNCTION("""COMPUTED_VALUE"""),1.3123999E7)</f>
        <v>13123999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IFERROR(__xludf.DUMMYFUNCTION("""COMPUTED_VALUE"""),380.45)</f>
        <v>380.45</v>
      </c>
      <c r="D250" s="2">
        <f>IFERROR(__xludf.DUMMYFUNCTION("""COMPUTED_VALUE"""),45652.66666666667)</f>
        <v>45652.66667</v>
      </c>
      <c r="E250" s="1">
        <f>IFERROR(__xludf.DUMMYFUNCTION("""COMPUTED_VALUE"""),384.92)</f>
        <v>384.92</v>
      </c>
      <c r="G250" s="2">
        <f>IFERROR(__xludf.DUMMYFUNCTION("""COMPUTED_VALUE"""),45652.66666666667)</f>
        <v>45652.66667</v>
      </c>
      <c r="H250" s="1">
        <f>IFERROR(__xludf.DUMMYFUNCTION("""COMPUTED_VALUE"""),380.0)</f>
        <v>380</v>
      </c>
      <c r="J250" s="2">
        <f>IFERROR(__xludf.DUMMYFUNCTION("""COMPUTED_VALUE"""),45652.66666666667)</f>
        <v>45652.66667</v>
      </c>
      <c r="K250" s="1">
        <f>IFERROR(__xludf.DUMMYFUNCTION("""COMPUTED_VALUE"""),383.34)</f>
        <v>383.34</v>
      </c>
      <c r="M250" s="2">
        <f>IFERROR(__xludf.DUMMYFUNCTION("""COMPUTED_VALUE"""),45652.66666666667)</f>
        <v>45652.66667</v>
      </c>
      <c r="N250" s="1">
        <f>IFERROR(__xludf.DUMMYFUNCTION("""COMPUTED_VALUE"""),1.4818335E7)</f>
        <v>14818335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IFERROR(__xludf.DUMMYFUNCTION("""COMPUTED_VALUE"""),381.52)</f>
        <v>381.52</v>
      </c>
      <c r="D251" s="2">
        <f>IFERROR(__xludf.DUMMYFUNCTION("""COMPUTED_VALUE"""),45653.66666666667)</f>
        <v>45653.66667</v>
      </c>
      <c r="E251" s="1">
        <f>IFERROR(__xludf.DUMMYFUNCTION("""COMPUTED_VALUE"""),384.37)</f>
        <v>384.37</v>
      </c>
      <c r="G251" s="2">
        <f>IFERROR(__xludf.DUMMYFUNCTION("""COMPUTED_VALUE"""),45653.66666666667)</f>
        <v>45653.66667</v>
      </c>
      <c r="H251" s="1">
        <f>IFERROR(__xludf.DUMMYFUNCTION("""COMPUTED_VALUE"""),380.02)</f>
        <v>380.02</v>
      </c>
      <c r="J251" s="2">
        <f>IFERROR(__xludf.DUMMYFUNCTION("""COMPUTED_VALUE"""),45653.66666666667)</f>
        <v>45653.66667</v>
      </c>
      <c r="K251" s="1">
        <f>IFERROR(__xludf.DUMMYFUNCTION("""COMPUTED_VALUE"""),382.66)</f>
        <v>382.66</v>
      </c>
      <c r="M251" s="2">
        <f>IFERROR(__xludf.DUMMYFUNCTION("""COMPUTED_VALUE"""),45653.66666666667)</f>
        <v>45653.66667</v>
      </c>
      <c r="N251" s="1">
        <f>IFERROR(__xludf.DUMMYFUNCTION("""COMPUTED_VALUE"""),1.7277718E7)</f>
        <v>17277718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IFERROR(__xludf.DUMMYFUNCTION("""COMPUTED_VALUE"""),381.05)</f>
        <v>381.05</v>
      </c>
      <c r="D252" s="2">
        <f>IFERROR(__xludf.DUMMYFUNCTION("""COMPUTED_VALUE"""),45656.66666666667)</f>
        <v>45656.66667</v>
      </c>
      <c r="E252" s="1">
        <f>IFERROR(__xludf.DUMMYFUNCTION("""COMPUTED_VALUE"""),381.6)</f>
        <v>381.6</v>
      </c>
      <c r="G252" s="2">
        <f>IFERROR(__xludf.DUMMYFUNCTION("""COMPUTED_VALUE"""),45656.66666666667)</f>
        <v>45656.66667</v>
      </c>
      <c r="H252" s="1">
        <f>IFERROR(__xludf.DUMMYFUNCTION("""COMPUTED_VALUE"""),377.35)</f>
        <v>377.35</v>
      </c>
      <c r="J252" s="2">
        <f>IFERROR(__xludf.DUMMYFUNCTION("""COMPUTED_VALUE"""),45656.66666666667)</f>
        <v>45656.66667</v>
      </c>
      <c r="K252" s="1">
        <f>IFERROR(__xludf.DUMMYFUNCTION("""COMPUTED_VALUE"""),379.21)</f>
        <v>379.21</v>
      </c>
      <c r="M252" s="2">
        <f>IFERROR(__xludf.DUMMYFUNCTION("""COMPUTED_VALUE"""),45656.66666666667)</f>
        <v>45656.66667</v>
      </c>
      <c r="N252" s="1">
        <f>IFERROR(__xludf.DUMMYFUNCTION("""COMPUTED_VALUE"""),1.7811498E7)</f>
        <v>17811498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IFERROR(__xludf.DUMMYFUNCTION("""COMPUTED_VALUE"""),378.97)</f>
        <v>378.97</v>
      </c>
      <c r="D253" s="2">
        <f>IFERROR(__xludf.DUMMYFUNCTION("""COMPUTED_VALUE"""),45657.66666666667)</f>
        <v>45657.66667</v>
      </c>
      <c r="E253" s="1">
        <f>IFERROR(__xludf.DUMMYFUNCTION("""COMPUTED_VALUE"""),381.75)</f>
        <v>381.75</v>
      </c>
      <c r="G253" s="2">
        <f>IFERROR(__xludf.DUMMYFUNCTION("""COMPUTED_VALUE"""),45657.66666666667)</f>
        <v>45657.66667</v>
      </c>
      <c r="H253" s="1">
        <f>IFERROR(__xludf.DUMMYFUNCTION("""COMPUTED_VALUE"""),378.66)</f>
        <v>378.66</v>
      </c>
      <c r="J253" s="2">
        <f>IFERROR(__xludf.DUMMYFUNCTION("""COMPUTED_VALUE"""),45657.66666666667)</f>
        <v>45657.66667</v>
      </c>
      <c r="K253" s="1">
        <f>IFERROR(__xludf.DUMMYFUNCTION("""COMPUTED_VALUE"""),381.52)</f>
        <v>381.52</v>
      </c>
      <c r="M253" s="2">
        <f>IFERROR(__xludf.DUMMYFUNCTION("""COMPUTED_VALUE"""),45657.66666666667)</f>
        <v>45657.66667</v>
      </c>
      <c r="N253" s="1">
        <f>IFERROR(__xludf.DUMMYFUNCTION("""COMPUTED_VALUE"""),1.5665564E7)</f>
        <v>15665564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IFERROR(__xludf.DUMMYFUNCTION("""COMPUTED_VALUE"""),382.5)</f>
        <v>382.5</v>
      </c>
      <c r="D254" s="2">
        <f>IFERROR(__xludf.DUMMYFUNCTION("""COMPUTED_VALUE"""),45659.66666666667)</f>
        <v>45659.66667</v>
      </c>
      <c r="E254" s="1">
        <f>IFERROR(__xludf.DUMMYFUNCTION("""COMPUTED_VALUE"""),385.49)</f>
        <v>385.49</v>
      </c>
      <c r="G254" s="2">
        <f>IFERROR(__xludf.DUMMYFUNCTION("""COMPUTED_VALUE"""),45659.66666666667)</f>
        <v>45659.66667</v>
      </c>
      <c r="H254" s="1">
        <f>IFERROR(__xludf.DUMMYFUNCTION("""COMPUTED_VALUE"""),380.72)</f>
        <v>380.72</v>
      </c>
      <c r="J254" s="2">
        <f>IFERROR(__xludf.DUMMYFUNCTION("""COMPUTED_VALUE"""),45659.66666666667)</f>
        <v>45659.66667</v>
      </c>
      <c r="K254" s="1">
        <f>IFERROR(__xludf.DUMMYFUNCTION("""COMPUTED_VALUE"""),381.99)</f>
        <v>381.99</v>
      </c>
      <c r="M254" s="2">
        <f>IFERROR(__xludf.DUMMYFUNCTION("""COMPUTED_VALUE"""),45659.66666666667)</f>
        <v>45659.66667</v>
      </c>
      <c r="N254" s="1">
        <f>IFERROR(__xludf.DUMMYFUNCTION("""COMPUTED_VALUE"""),2.5298958E7)</f>
        <v>25298958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IFERROR(__xludf.DUMMYFUNCTION("""COMPUTED_VALUE"""),383.9)</f>
        <v>383.9</v>
      </c>
      <c r="D255" s="2">
        <f>IFERROR(__xludf.DUMMYFUNCTION("""COMPUTED_VALUE"""),45660.66666666667)</f>
        <v>45660.66667</v>
      </c>
      <c r="E255" s="1">
        <f>IFERROR(__xludf.DUMMYFUNCTION("""COMPUTED_VALUE"""),385.53)</f>
        <v>385.53</v>
      </c>
      <c r="G255" s="2">
        <f>IFERROR(__xludf.DUMMYFUNCTION("""COMPUTED_VALUE"""),45660.66666666667)</f>
        <v>45660.66667</v>
      </c>
      <c r="H255" s="1">
        <f>IFERROR(__xludf.DUMMYFUNCTION("""COMPUTED_VALUE"""),381.38)</f>
        <v>381.38</v>
      </c>
      <c r="J255" s="2">
        <f>IFERROR(__xludf.DUMMYFUNCTION("""COMPUTED_VALUE"""),45660.66666666667)</f>
        <v>45660.66667</v>
      </c>
      <c r="K255" s="1">
        <f>IFERROR(__xludf.DUMMYFUNCTION("""COMPUTED_VALUE"""),382.0)</f>
        <v>382</v>
      </c>
      <c r="M255" s="2">
        <f>IFERROR(__xludf.DUMMYFUNCTION("""COMPUTED_VALUE"""),45660.66666666667)</f>
        <v>45660.66667</v>
      </c>
      <c r="N255" s="1">
        <f>IFERROR(__xludf.DUMMYFUNCTION("""COMPUTED_VALUE"""),1.7960331E7)</f>
        <v>17960331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IFERROR(__xludf.DUMMYFUNCTION("""COMPUTED_VALUE"""),377.97)</f>
        <v>377.97</v>
      </c>
      <c r="D256" s="2">
        <f>IFERROR(__xludf.DUMMYFUNCTION("""COMPUTED_VALUE"""),45663.66666666667)</f>
        <v>45663.66667</v>
      </c>
      <c r="E256" s="1">
        <f>IFERROR(__xludf.DUMMYFUNCTION("""COMPUTED_VALUE"""),378.06)</f>
        <v>378.06</v>
      </c>
      <c r="G256" s="2">
        <f>IFERROR(__xludf.DUMMYFUNCTION("""COMPUTED_VALUE"""),45663.66666666667)</f>
        <v>45663.66667</v>
      </c>
      <c r="H256" s="1">
        <f>IFERROR(__xludf.DUMMYFUNCTION("""COMPUTED_VALUE"""),372.25)</f>
        <v>372.25</v>
      </c>
      <c r="J256" s="2">
        <f>IFERROR(__xludf.DUMMYFUNCTION("""COMPUTED_VALUE"""),45663.66666666667)</f>
        <v>45663.66667</v>
      </c>
      <c r="K256" s="1">
        <f>IFERROR(__xludf.DUMMYFUNCTION("""COMPUTED_VALUE"""),373.68)</f>
        <v>373.68</v>
      </c>
      <c r="M256" s="2">
        <f>IFERROR(__xludf.DUMMYFUNCTION("""COMPUTED_VALUE"""),45663.66666666667)</f>
        <v>45663.66667</v>
      </c>
      <c r="N256" s="1">
        <f>IFERROR(__xludf.DUMMYFUNCTION("""COMPUTED_VALUE"""),3.272798E7)</f>
        <v>32727980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IFERROR(__xludf.DUMMYFUNCTION("""COMPUTED_VALUE"""),373.26)</f>
        <v>373.26</v>
      </c>
      <c r="D257" s="2">
        <f>IFERROR(__xludf.DUMMYFUNCTION("""COMPUTED_VALUE"""),45664.66666666667)</f>
        <v>45664.66667</v>
      </c>
      <c r="E257" s="1">
        <f>IFERROR(__xludf.DUMMYFUNCTION("""COMPUTED_VALUE"""),377.23)</f>
        <v>377.23</v>
      </c>
      <c r="G257" s="2">
        <f>IFERROR(__xludf.DUMMYFUNCTION("""COMPUTED_VALUE"""),45664.66666666667)</f>
        <v>45664.66667</v>
      </c>
      <c r="H257" s="1">
        <f>IFERROR(__xludf.DUMMYFUNCTION("""COMPUTED_VALUE"""),368.79)</f>
        <v>368.79</v>
      </c>
      <c r="J257" s="2">
        <f>IFERROR(__xludf.DUMMYFUNCTION("""COMPUTED_VALUE"""),45664.66666666667)</f>
        <v>45664.66667</v>
      </c>
      <c r="K257" s="1">
        <f>IFERROR(__xludf.DUMMYFUNCTION("""COMPUTED_VALUE"""),369.64)</f>
        <v>369.64</v>
      </c>
      <c r="M257" s="2">
        <f>IFERROR(__xludf.DUMMYFUNCTION("""COMPUTED_VALUE"""),45664.66666666667)</f>
        <v>45664.66667</v>
      </c>
      <c r="N257" s="1">
        <f>IFERROR(__xludf.DUMMYFUNCTION("""COMPUTED_VALUE"""),3.6493605E7)</f>
        <v>36493605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IFERROR(__xludf.DUMMYFUNCTION("""COMPUTED_VALUE"""),369.93)</f>
        <v>369.93</v>
      </c>
      <c r="D258" s="2">
        <f>IFERROR(__xludf.DUMMYFUNCTION("""COMPUTED_VALUE"""),45665.66666666667)</f>
        <v>45665.66667</v>
      </c>
      <c r="E258" s="1">
        <f>IFERROR(__xludf.DUMMYFUNCTION("""COMPUTED_VALUE"""),372.16)</f>
        <v>372.16</v>
      </c>
      <c r="G258" s="2">
        <f>IFERROR(__xludf.DUMMYFUNCTION("""COMPUTED_VALUE"""),45665.66666666667)</f>
        <v>45665.66667</v>
      </c>
      <c r="H258" s="1">
        <f>IFERROR(__xludf.DUMMYFUNCTION("""COMPUTED_VALUE"""),367.21)</f>
        <v>367.21</v>
      </c>
      <c r="J258" s="2">
        <f>IFERROR(__xludf.DUMMYFUNCTION("""COMPUTED_VALUE"""),45665.66666666667)</f>
        <v>45665.66667</v>
      </c>
      <c r="K258" s="1">
        <f>IFERROR(__xludf.DUMMYFUNCTION("""COMPUTED_VALUE"""),371.9)</f>
        <v>371.9</v>
      </c>
      <c r="M258" s="2">
        <f>IFERROR(__xludf.DUMMYFUNCTION("""COMPUTED_VALUE"""),45665.66666666667)</f>
        <v>45665.66667</v>
      </c>
      <c r="N258" s="1">
        <f>IFERROR(__xludf.DUMMYFUNCTION("""COMPUTED_VALUE"""),2.6088038E7)</f>
        <v>26088038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IFERROR(__xludf.DUMMYFUNCTION("""COMPUTED_VALUE"""),365.58)</f>
        <v>365.58</v>
      </c>
      <c r="D259" s="2">
        <f>IFERROR(__xludf.DUMMYFUNCTION("""COMPUTED_VALUE"""),45667.66666666667)</f>
        <v>45667.66667</v>
      </c>
      <c r="E259" s="1">
        <f>IFERROR(__xludf.DUMMYFUNCTION("""COMPUTED_VALUE"""),366.21)</f>
        <v>366.21</v>
      </c>
      <c r="G259" s="2">
        <f>IFERROR(__xludf.DUMMYFUNCTION("""COMPUTED_VALUE"""),45667.66666666667)</f>
        <v>45667.66667</v>
      </c>
      <c r="H259" s="1">
        <f>IFERROR(__xludf.DUMMYFUNCTION("""COMPUTED_VALUE"""),360.57)</f>
        <v>360.57</v>
      </c>
      <c r="J259" s="2">
        <f>IFERROR(__xludf.DUMMYFUNCTION("""COMPUTED_VALUE"""),45667.66666666667)</f>
        <v>45667.66667</v>
      </c>
      <c r="K259" s="1">
        <f>IFERROR(__xludf.DUMMYFUNCTION("""COMPUTED_VALUE"""),362.48)</f>
        <v>362.48</v>
      </c>
      <c r="M259" s="2">
        <f>IFERROR(__xludf.DUMMYFUNCTION("""COMPUTED_VALUE"""),45667.66666666667)</f>
        <v>45667.66667</v>
      </c>
      <c r="N259" s="1">
        <f>IFERROR(__xludf.DUMMYFUNCTION("""COMPUTED_VALUE"""),3.1488534E7)</f>
        <v>31488534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IFERROR(__xludf.DUMMYFUNCTION("""COMPUTED_VALUE"""),363.24)</f>
        <v>363.24</v>
      </c>
      <c r="D260" s="2">
        <f>IFERROR(__xludf.DUMMYFUNCTION("""COMPUTED_VALUE"""),45670.66666666667)</f>
        <v>45670.66667</v>
      </c>
      <c r="E260" s="1">
        <f>IFERROR(__xludf.DUMMYFUNCTION("""COMPUTED_VALUE"""),366.97)</f>
        <v>366.97</v>
      </c>
      <c r="G260" s="2">
        <f>IFERROR(__xludf.DUMMYFUNCTION("""COMPUTED_VALUE"""),45670.66666666667)</f>
        <v>45670.66667</v>
      </c>
      <c r="H260" s="1">
        <f>IFERROR(__xludf.DUMMYFUNCTION("""COMPUTED_VALUE"""),361.84)</f>
        <v>361.84</v>
      </c>
      <c r="J260" s="2">
        <f>IFERROR(__xludf.DUMMYFUNCTION("""COMPUTED_VALUE"""),45670.66666666667)</f>
        <v>45670.66667</v>
      </c>
      <c r="K260" s="1">
        <f>IFERROR(__xludf.DUMMYFUNCTION("""COMPUTED_VALUE"""),365.74)</f>
        <v>365.74</v>
      </c>
      <c r="M260" s="2">
        <f>IFERROR(__xludf.DUMMYFUNCTION("""COMPUTED_VALUE"""),45670.66666666667)</f>
        <v>45670.66667</v>
      </c>
      <c r="N260" s="1">
        <f>IFERROR(__xludf.DUMMYFUNCTION("""COMPUTED_VALUE"""),2.3354129E7)</f>
        <v>23354129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IFERROR(__xludf.DUMMYFUNCTION("""COMPUTED_VALUE"""),366.01)</f>
        <v>366.01</v>
      </c>
      <c r="D261" s="2">
        <f>IFERROR(__xludf.DUMMYFUNCTION("""COMPUTED_VALUE"""),45671.66666666667)</f>
        <v>45671.66667</v>
      </c>
      <c r="E261" s="1">
        <f>IFERROR(__xludf.DUMMYFUNCTION("""COMPUTED_VALUE"""),367.53)</f>
        <v>367.53</v>
      </c>
      <c r="G261" s="2">
        <f>IFERROR(__xludf.DUMMYFUNCTION("""COMPUTED_VALUE"""),45671.66666666667)</f>
        <v>45671.66667</v>
      </c>
      <c r="H261" s="1">
        <f>IFERROR(__xludf.DUMMYFUNCTION("""COMPUTED_VALUE"""),363.54)</f>
        <v>363.54</v>
      </c>
      <c r="J261" s="2">
        <f>IFERROR(__xludf.DUMMYFUNCTION("""COMPUTED_VALUE"""),45671.66666666667)</f>
        <v>45671.66667</v>
      </c>
      <c r="K261" s="1">
        <f>IFERROR(__xludf.DUMMYFUNCTION("""COMPUTED_VALUE"""),367.16)</f>
        <v>367.16</v>
      </c>
      <c r="M261" s="2">
        <f>IFERROR(__xludf.DUMMYFUNCTION("""COMPUTED_VALUE"""),45671.66666666667)</f>
        <v>45671.66667</v>
      </c>
      <c r="N261" s="1">
        <f>IFERROR(__xludf.DUMMYFUNCTION("""COMPUTED_VALUE"""),1.9212335E7)</f>
        <v>19212335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IFERROR(__xludf.DUMMYFUNCTION("""COMPUTED_VALUE"""),369.1)</f>
        <v>369.1</v>
      </c>
      <c r="D262" s="2">
        <f>IFERROR(__xludf.DUMMYFUNCTION("""COMPUTED_VALUE"""),45672.66666666667)</f>
        <v>45672.66667</v>
      </c>
      <c r="E262" s="1">
        <f>IFERROR(__xludf.DUMMYFUNCTION("""COMPUTED_VALUE"""),370.39)</f>
        <v>370.39</v>
      </c>
      <c r="G262" s="2">
        <f>IFERROR(__xludf.DUMMYFUNCTION("""COMPUTED_VALUE"""),45672.66666666667)</f>
        <v>45672.66667</v>
      </c>
      <c r="H262" s="1">
        <f>IFERROR(__xludf.DUMMYFUNCTION("""COMPUTED_VALUE"""),366.27)</f>
        <v>366.27</v>
      </c>
      <c r="J262" s="2">
        <f>IFERROR(__xludf.DUMMYFUNCTION("""COMPUTED_VALUE"""),45672.66666666667)</f>
        <v>45672.66667</v>
      </c>
      <c r="K262" s="1">
        <f>IFERROR(__xludf.DUMMYFUNCTION("""COMPUTED_VALUE"""),366.59)</f>
        <v>366.59</v>
      </c>
      <c r="M262" s="2">
        <f>IFERROR(__xludf.DUMMYFUNCTION("""COMPUTED_VALUE"""),45672.66666666667)</f>
        <v>45672.66667</v>
      </c>
      <c r="N262" s="1">
        <f>IFERROR(__xludf.DUMMYFUNCTION("""COMPUTED_VALUE"""),3.0914032E7)</f>
        <v>30914032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IFERROR(__xludf.DUMMYFUNCTION("""COMPUTED_VALUE"""),366.17)</f>
        <v>366.17</v>
      </c>
      <c r="D263" s="2">
        <f>IFERROR(__xludf.DUMMYFUNCTION("""COMPUTED_VALUE"""),45673.66666666667)</f>
        <v>45673.66667</v>
      </c>
      <c r="E263" s="1">
        <f>IFERROR(__xludf.DUMMYFUNCTION("""COMPUTED_VALUE"""),369.02)</f>
        <v>369.02</v>
      </c>
      <c r="G263" s="2">
        <f>IFERROR(__xludf.DUMMYFUNCTION("""COMPUTED_VALUE"""),45673.66666666667)</f>
        <v>45673.66667</v>
      </c>
      <c r="H263" s="1">
        <f>IFERROR(__xludf.DUMMYFUNCTION("""COMPUTED_VALUE"""),365.99)</f>
        <v>365.99</v>
      </c>
      <c r="J263" s="2">
        <f>IFERROR(__xludf.DUMMYFUNCTION("""COMPUTED_VALUE"""),45673.66666666667)</f>
        <v>45673.66667</v>
      </c>
      <c r="K263" s="1">
        <f>IFERROR(__xludf.DUMMYFUNCTION("""COMPUTED_VALUE"""),368.56)</f>
        <v>368.56</v>
      </c>
      <c r="M263" s="2">
        <f>IFERROR(__xludf.DUMMYFUNCTION("""COMPUTED_VALUE"""),45673.66666666667)</f>
        <v>45673.66667</v>
      </c>
      <c r="N263" s="1">
        <f>IFERROR(__xludf.DUMMYFUNCTION("""COMPUTED_VALUE"""),2.705394E7)</f>
        <v>27053940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IFERROR(__xludf.DUMMYFUNCTION("""COMPUTED_VALUE"""),371.34)</f>
        <v>371.34</v>
      </c>
      <c r="D264" s="2">
        <f>IFERROR(__xludf.DUMMYFUNCTION("""COMPUTED_VALUE"""),45674.66666666667)</f>
        <v>45674.66667</v>
      </c>
      <c r="E264" s="1">
        <f>IFERROR(__xludf.DUMMYFUNCTION("""COMPUTED_VALUE"""),374.26)</f>
        <v>374.26</v>
      </c>
      <c r="G264" s="2">
        <f>IFERROR(__xludf.DUMMYFUNCTION("""COMPUTED_VALUE"""),45674.66666666667)</f>
        <v>45674.66667</v>
      </c>
      <c r="H264" s="1">
        <f>IFERROR(__xludf.DUMMYFUNCTION("""COMPUTED_VALUE"""),370.18)</f>
        <v>370.18</v>
      </c>
      <c r="J264" s="2">
        <f>IFERROR(__xludf.DUMMYFUNCTION("""COMPUTED_VALUE"""),45674.66666666667)</f>
        <v>45674.66667</v>
      </c>
      <c r="K264" s="1">
        <f>IFERROR(__xludf.DUMMYFUNCTION("""COMPUTED_VALUE"""),373.29)</f>
        <v>373.29</v>
      </c>
      <c r="M264" s="2">
        <f>IFERROR(__xludf.DUMMYFUNCTION("""COMPUTED_VALUE"""),45674.66666666667)</f>
        <v>45674.66667</v>
      </c>
      <c r="N264" s="1">
        <f>IFERROR(__xludf.DUMMYFUNCTION("""COMPUTED_VALUE"""),2.8209375E7)</f>
        <v>28209375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IFERROR(__xludf.DUMMYFUNCTION("""COMPUTED_VALUE"""),373.14)</f>
        <v>373.14</v>
      </c>
      <c r="D265" s="2">
        <f>IFERROR(__xludf.DUMMYFUNCTION("""COMPUTED_VALUE"""),45678.66666666667)</f>
        <v>45678.66667</v>
      </c>
      <c r="E265" s="1">
        <f>IFERROR(__xludf.DUMMYFUNCTION("""COMPUTED_VALUE"""),378.51)</f>
        <v>378.51</v>
      </c>
      <c r="G265" s="2">
        <f>IFERROR(__xludf.DUMMYFUNCTION("""COMPUTED_VALUE"""),45678.66666666667)</f>
        <v>45678.66667</v>
      </c>
      <c r="H265" s="1">
        <f>IFERROR(__xludf.DUMMYFUNCTION("""COMPUTED_VALUE"""),372.99)</f>
        <v>372.99</v>
      </c>
      <c r="J265" s="2">
        <f>IFERROR(__xludf.DUMMYFUNCTION("""COMPUTED_VALUE"""),45678.66666666667)</f>
        <v>45678.66667</v>
      </c>
      <c r="K265" s="1">
        <f>IFERROR(__xludf.DUMMYFUNCTION("""COMPUTED_VALUE"""),375.04)</f>
        <v>375.04</v>
      </c>
      <c r="M265" s="2">
        <f>IFERROR(__xludf.DUMMYFUNCTION("""COMPUTED_VALUE"""),45678.66666666667)</f>
        <v>45678.66667</v>
      </c>
      <c r="N265" s="1">
        <f>IFERROR(__xludf.DUMMYFUNCTION("""COMPUTED_VALUE"""),2.9400245E7)</f>
        <v>29400245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IFERROR(__xludf.DUMMYFUNCTION("""COMPUTED_VALUE"""),373.86)</f>
        <v>373.86</v>
      </c>
      <c r="D266" s="2">
        <f>IFERROR(__xludf.DUMMYFUNCTION("""COMPUTED_VALUE"""),45679.66666666667)</f>
        <v>45679.66667</v>
      </c>
      <c r="E266" s="1">
        <f>IFERROR(__xludf.DUMMYFUNCTION("""COMPUTED_VALUE"""),377.68)</f>
        <v>377.68</v>
      </c>
      <c r="G266" s="2">
        <f>IFERROR(__xludf.DUMMYFUNCTION("""COMPUTED_VALUE"""),45679.66666666667)</f>
        <v>45679.66667</v>
      </c>
      <c r="H266" s="1">
        <f>IFERROR(__xludf.DUMMYFUNCTION("""COMPUTED_VALUE"""),371.99)</f>
        <v>371.99</v>
      </c>
      <c r="J266" s="2">
        <f>IFERROR(__xludf.DUMMYFUNCTION("""COMPUTED_VALUE"""),45679.66666666667)</f>
        <v>45679.66667</v>
      </c>
      <c r="K266" s="1">
        <f>IFERROR(__xludf.DUMMYFUNCTION("""COMPUTED_VALUE"""),373.75)</f>
        <v>373.75</v>
      </c>
      <c r="M266" s="2">
        <f>IFERROR(__xludf.DUMMYFUNCTION("""COMPUTED_VALUE"""),45679.66666666667)</f>
        <v>45679.66667</v>
      </c>
      <c r="N266" s="1">
        <f>IFERROR(__xludf.DUMMYFUNCTION("""COMPUTED_VALUE"""),3.2909787E7)</f>
        <v>32909787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IFERROR(__xludf.DUMMYFUNCTION("""COMPUTED_VALUE"""),375.61)</f>
        <v>375.61</v>
      </c>
      <c r="D267" s="2">
        <f>IFERROR(__xludf.DUMMYFUNCTION("""COMPUTED_VALUE"""),45680.66666666667)</f>
        <v>45680.66667</v>
      </c>
      <c r="E267" s="1">
        <f>IFERROR(__xludf.DUMMYFUNCTION("""COMPUTED_VALUE"""),377.06)</f>
        <v>377.06</v>
      </c>
      <c r="G267" s="2">
        <f>IFERROR(__xludf.DUMMYFUNCTION("""COMPUTED_VALUE"""),45680.66666666667)</f>
        <v>45680.66667</v>
      </c>
      <c r="H267" s="1">
        <f>IFERROR(__xludf.DUMMYFUNCTION("""COMPUTED_VALUE"""),372.73)</f>
        <v>372.73</v>
      </c>
      <c r="J267" s="2">
        <f>IFERROR(__xludf.DUMMYFUNCTION("""COMPUTED_VALUE"""),45680.66666666667)</f>
        <v>45680.66667</v>
      </c>
      <c r="K267" s="1">
        <f>IFERROR(__xludf.DUMMYFUNCTION("""COMPUTED_VALUE"""),373.65)</f>
        <v>373.65</v>
      </c>
      <c r="M267" s="2">
        <f>IFERROR(__xludf.DUMMYFUNCTION("""COMPUTED_VALUE"""),45680.66666666667)</f>
        <v>45680.66667</v>
      </c>
      <c r="N267" s="1">
        <f>IFERROR(__xludf.DUMMYFUNCTION("""COMPUTED_VALUE"""),2.7039223E7)</f>
        <v>27039223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IFERROR(__xludf.DUMMYFUNCTION("""COMPUTED_VALUE"""),379.03)</f>
        <v>379.03</v>
      </c>
      <c r="D268" s="2">
        <f>IFERROR(__xludf.DUMMYFUNCTION("""COMPUTED_VALUE"""),45681.66666666667)</f>
        <v>45681.66667</v>
      </c>
      <c r="E268" s="1">
        <f>IFERROR(__xludf.DUMMYFUNCTION("""COMPUTED_VALUE"""),382.85)</f>
        <v>382.85</v>
      </c>
      <c r="G268" s="2">
        <f>IFERROR(__xludf.DUMMYFUNCTION("""COMPUTED_VALUE"""),45681.66666666667)</f>
        <v>45681.66667</v>
      </c>
      <c r="H268" s="1">
        <f>IFERROR(__xludf.DUMMYFUNCTION("""COMPUTED_VALUE"""),375.09)</f>
        <v>375.09</v>
      </c>
      <c r="J268" s="2">
        <f>IFERROR(__xludf.DUMMYFUNCTION("""COMPUTED_VALUE"""),45681.66666666667)</f>
        <v>45681.66667</v>
      </c>
      <c r="K268" s="1">
        <f>IFERROR(__xludf.DUMMYFUNCTION("""COMPUTED_VALUE"""),377.45)</f>
        <v>377.45</v>
      </c>
      <c r="M268" s="2">
        <f>IFERROR(__xludf.DUMMYFUNCTION("""COMPUTED_VALUE"""),45681.66666666667)</f>
        <v>45681.66667</v>
      </c>
      <c r="N268" s="1">
        <f>IFERROR(__xludf.DUMMYFUNCTION("""COMPUTED_VALUE"""),4.0211599E7)</f>
        <v>40211599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IFERROR(__xludf.DUMMYFUNCTION("""COMPUTED_VALUE"""),380.21)</f>
        <v>380.21</v>
      </c>
      <c r="D269" s="2">
        <f>IFERROR(__xludf.DUMMYFUNCTION("""COMPUTED_VALUE"""),45684.66666666667)</f>
        <v>45684.66667</v>
      </c>
      <c r="E269" s="1">
        <f>IFERROR(__xludf.DUMMYFUNCTION("""COMPUTED_VALUE"""),387.49)</f>
        <v>387.49</v>
      </c>
      <c r="G269" s="2">
        <f>IFERROR(__xludf.DUMMYFUNCTION("""COMPUTED_VALUE"""),45684.66666666667)</f>
        <v>45684.66667</v>
      </c>
      <c r="H269" s="1">
        <f>IFERROR(__xludf.DUMMYFUNCTION("""COMPUTED_VALUE"""),380.21)</f>
        <v>380.21</v>
      </c>
      <c r="J269" s="2">
        <f>IFERROR(__xludf.DUMMYFUNCTION("""COMPUTED_VALUE"""),45684.66666666667)</f>
        <v>45684.66667</v>
      </c>
      <c r="K269" s="1">
        <f>IFERROR(__xludf.DUMMYFUNCTION("""COMPUTED_VALUE"""),385.78)</f>
        <v>385.78</v>
      </c>
      <c r="M269" s="2">
        <f>IFERROR(__xludf.DUMMYFUNCTION("""COMPUTED_VALUE"""),45684.66666666667)</f>
        <v>45684.66667</v>
      </c>
      <c r="N269" s="1">
        <f>IFERROR(__xludf.DUMMYFUNCTION("""COMPUTED_VALUE"""),3.737024E7)</f>
        <v>37370240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IFERROR(__xludf.DUMMYFUNCTION("""COMPUTED_VALUE"""),384.62)</f>
        <v>384.62</v>
      </c>
      <c r="D270" s="2">
        <f>IFERROR(__xludf.DUMMYFUNCTION("""COMPUTED_VALUE"""),45685.66666666667)</f>
        <v>45685.66667</v>
      </c>
      <c r="E270" s="1">
        <f>IFERROR(__xludf.DUMMYFUNCTION("""COMPUTED_VALUE"""),388.15)</f>
        <v>388.15</v>
      </c>
      <c r="G270" s="2">
        <f>IFERROR(__xludf.DUMMYFUNCTION("""COMPUTED_VALUE"""),45685.66666666667)</f>
        <v>45685.66667</v>
      </c>
      <c r="H270" s="1">
        <f>IFERROR(__xludf.DUMMYFUNCTION("""COMPUTED_VALUE"""),383.46)</f>
        <v>383.46</v>
      </c>
      <c r="J270" s="2">
        <f>IFERROR(__xludf.DUMMYFUNCTION("""COMPUTED_VALUE"""),45685.66666666667)</f>
        <v>45685.66667</v>
      </c>
      <c r="K270" s="1">
        <f>IFERROR(__xludf.DUMMYFUNCTION("""COMPUTED_VALUE"""),384.19)</f>
        <v>384.19</v>
      </c>
      <c r="M270" s="2">
        <f>IFERROR(__xludf.DUMMYFUNCTION("""COMPUTED_VALUE"""),45685.66666666667)</f>
        <v>45685.66667</v>
      </c>
      <c r="N270" s="1">
        <f>IFERROR(__xludf.DUMMYFUNCTION("""COMPUTED_VALUE"""),2.2157024E7)</f>
        <v>22157024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IFERROR(__xludf.DUMMYFUNCTION("""COMPUTED_VALUE"""),398.01)</f>
        <v>398.01</v>
      </c>
      <c r="D271" s="2">
        <f>IFERROR(__xludf.DUMMYFUNCTION("""COMPUTED_VALUE"""),45686.66666666667)</f>
        <v>45686.66667</v>
      </c>
      <c r="E271" s="1">
        <f>IFERROR(__xludf.DUMMYFUNCTION("""COMPUTED_VALUE"""),398.71)</f>
        <v>398.71</v>
      </c>
      <c r="G271" s="2">
        <f>IFERROR(__xludf.DUMMYFUNCTION("""COMPUTED_VALUE"""),45686.66666666667)</f>
        <v>45686.66667</v>
      </c>
      <c r="H271" s="1">
        <f>IFERROR(__xludf.DUMMYFUNCTION("""COMPUTED_VALUE"""),392.5)</f>
        <v>392.5</v>
      </c>
      <c r="J271" s="2">
        <f>IFERROR(__xludf.DUMMYFUNCTION("""COMPUTED_VALUE"""),45686.66666666667)</f>
        <v>45686.66667</v>
      </c>
      <c r="K271" s="1">
        <f>IFERROR(__xludf.DUMMYFUNCTION("""COMPUTED_VALUE"""),392.93)</f>
        <v>392.93</v>
      </c>
      <c r="M271" s="2">
        <f>IFERROR(__xludf.DUMMYFUNCTION("""COMPUTED_VALUE"""),45686.66666666667)</f>
        <v>45686.66667</v>
      </c>
      <c r="N271" s="1">
        <f>IFERROR(__xludf.DUMMYFUNCTION("""COMPUTED_VALUE"""),3.0240568E7)</f>
        <v>30240568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IFERROR(__xludf.DUMMYFUNCTION("""COMPUTED_VALUE"""),395.17)</f>
        <v>395.17</v>
      </c>
      <c r="D272" s="2">
        <f>IFERROR(__xludf.DUMMYFUNCTION("""COMPUTED_VALUE"""),45687.66666666667)</f>
        <v>45687.66667</v>
      </c>
      <c r="E272" s="1">
        <f>IFERROR(__xludf.DUMMYFUNCTION("""COMPUTED_VALUE"""),395.41)</f>
        <v>395.41</v>
      </c>
      <c r="G272" s="2">
        <f>IFERROR(__xludf.DUMMYFUNCTION("""COMPUTED_VALUE"""),45687.66666666667)</f>
        <v>45687.66667</v>
      </c>
      <c r="H272" s="1">
        <f>IFERROR(__xludf.DUMMYFUNCTION("""COMPUTED_VALUE"""),386.84)</f>
        <v>386.84</v>
      </c>
      <c r="J272" s="2">
        <f>IFERROR(__xludf.DUMMYFUNCTION("""COMPUTED_VALUE"""),45687.66666666667)</f>
        <v>45687.66667</v>
      </c>
      <c r="K272" s="1">
        <f>IFERROR(__xludf.DUMMYFUNCTION("""COMPUTED_VALUE"""),387.69)</f>
        <v>387.69</v>
      </c>
      <c r="M272" s="2">
        <f>IFERROR(__xludf.DUMMYFUNCTION("""COMPUTED_VALUE"""),45687.66666666667)</f>
        <v>45687.66667</v>
      </c>
      <c r="N272" s="1">
        <f>IFERROR(__xludf.DUMMYFUNCTION("""COMPUTED_VALUE"""),3.0928387E7)</f>
        <v>30928387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IFERROR(__xludf.DUMMYFUNCTION("""COMPUTED_VALUE"""),388.36)</f>
        <v>388.36</v>
      </c>
      <c r="D273" s="2">
        <f>IFERROR(__xludf.DUMMYFUNCTION("""COMPUTED_VALUE"""),45688.66666666667)</f>
        <v>45688.66667</v>
      </c>
      <c r="E273" s="1">
        <f>IFERROR(__xludf.DUMMYFUNCTION("""COMPUTED_VALUE"""),390.14)</f>
        <v>390.14</v>
      </c>
      <c r="G273" s="2">
        <f>IFERROR(__xludf.DUMMYFUNCTION("""COMPUTED_VALUE"""),45688.66666666667)</f>
        <v>45688.66667</v>
      </c>
      <c r="H273" s="1">
        <f>IFERROR(__xludf.DUMMYFUNCTION("""COMPUTED_VALUE"""),384.5)</f>
        <v>384.5</v>
      </c>
      <c r="J273" s="2">
        <f>IFERROR(__xludf.DUMMYFUNCTION("""COMPUTED_VALUE"""),45688.66666666667)</f>
        <v>45688.66667</v>
      </c>
      <c r="K273" s="1">
        <f>IFERROR(__xludf.DUMMYFUNCTION("""COMPUTED_VALUE"""),386.28)</f>
        <v>386.28</v>
      </c>
      <c r="M273" s="2">
        <f>IFERROR(__xludf.DUMMYFUNCTION("""COMPUTED_VALUE"""),45688.66666666667)</f>
        <v>45688.66667</v>
      </c>
      <c r="N273" s="1">
        <f>IFERROR(__xludf.DUMMYFUNCTION("""COMPUTED_VALUE"""),4.8022515E7)</f>
        <v>48022515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IFERROR(__xludf.DUMMYFUNCTION("""COMPUTED_VALUE"""),386.76)</f>
        <v>386.76</v>
      </c>
      <c r="D274" s="2">
        <f>IFERROR(__xludf.DUMMYFUNCTION("""COMPUTED_VALUE"""),45691.66666666667)</f>
        <v>45691.66667</v>
      </c>
      <c r="E274" s="1">
        <f>IFERROR(__xludf.DUMMYFUNCTION("""COMPUTED_VALUE"""),393.72)</f>
        <v>393.72</v>
      </c>
      <c r="G274" s="2">
        <f>IFERROR(__xludf.DUMMYFUNCTION("""COMPUTED_VALUE"""),45691.66666666667)</f>
        <v>45691.66667</v>
      </c>
      <c r="H274" s="1">
        <f>IFERROR(__xludf.DUMMYFUNCTION("""COMPUTED_VALUE"""),386.68)</f>
        <v>386.68</v>
      </c>
      <c r="J274" s="2">
        <f>IFERROR(__xludf.DUMMYFUNCTION("""COMPUTED_VALUE"""),45691.66666666667)</f>
        <v>45691.66667</v>
      </c>
      <c r="K274" s="1">
        <f>IFERROR(__xludf.DUMMYFUNCTION("""COMPUTED_VALUE"""),393.17)</f>
        <v>393.17</v>
      </c>
      <c r="M274" s="2">
        <f>IFERROR(__xludf.DUMMYFUNCTION("""COMPUTED_VALUE"""),45691.66666666667)</f>
        <v>45691.66667</v>
      </c>
      <c r="N274" s="1">
        <f>IFERROR(__xludf.DUMMYFUNCTION("""COMPUTED_VALUE"""),3.163468E7)</f>
        <v>31634680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IFERROR(__xludf.DUMMYFUNCTION("""COMPUTED_VALUE"""),390.42)</f>
        <v>390.42</v>
      </c>
      <c r="D275" s="2">
        <f>IFERROR(__xludf.DUMMYFUNCTION("""COMPUTED_VALUE"""),45692.66666666667)</f>
        <v>45692.66667</v>
      </c>
      <c r="E275" s="1">
        <f>IFERROR(__xludf.DUMMYFUNCTION("""COMPUTED_VALUE"""),394.28)</f>
        <v>394.28</v>
      </c>
      <c r="G275" s="2">
        <f>IFERROR(__xludf.DUMMYFUNCTION("""COMPUTED_VALUE"""),45692.66666666667)</f>
        <v>45692.66667</v>
      </c>
      <c r="H275" s="1">
        <f>IFERROR(__xludf.DUMMYFUNCTION("""COMPUTED_VALUE"""),389.95)</f>
        <v>389.95</v>
      </c>
      <c r="J275" s="2">
        <f>IFERROR(__xludf.DUMMYFUNCTION("""COMPUTED_VALUE"""),45692.66666666667)</f>
        <v>45692.66667</v>
      </c>
      <c r="K275" s="1">
        <f>IFERROR(__xludf.DUMMYFUNCTION("""COMPUTED_VALUE"""),391.61)</f>
        <v>391.61</v>
      </c>
      <c r="M275" s="2">
        <f>IFERROR(__xludf.DUMMYFUNCTION("""COMPUTED_VALUE"""),45692.66666666667)</f>
        <v>45692.66667</v>
      </c>
      <c r="N275" s="1">
        <f>IFERROR(__xludf.DUMMYFUNCTION("""COMPUTED_VALUE"""),2.246079E7)</f>
        <v>22460790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IFERROR(__xludf.DUMMYFUNCTION("""COMPUTED_VALUE"""),393.64)</f>
        <v>393.64</v>
      </c>
      <c r="D276" s="2">
        <f>IFERROR(__xludf.DUMMYFUNCTION("""COMPUTED_VALUE"""),45693.66666666667)</f>
        <v>45693.66667</v>
      </c>
      <c r="E276" s="1">
        <f>IFERROR(__xludf.DUMMYFUNCTION("""COMPUTED_VALUE"""),397.21)</f>
        <v>397.21</v>
      </c>
      <c r="G276" s="2">
        <f>IFERROR(__xludf.DUMMYFUNCTION("""COMPUTED_VALUE"""),45693.66666666667)</f>
        <v>45693.66667</v>
      </c>
      <c r="H276" s="1">
        <f>IFERROR(__xludf.DUMMYFUNCTION("""COMPUTED_VALUE"""),393.3)</f>
        <v>393.3</v>
      </c>
      <c r="J276" s="2">
        <f>IFERROR(__xludf.DUMMYFUNCTION("""COMPUTED_VALUE"""),45693.66666666667)</f>
        <v>45693.66667</v>
      </c>
      <c r="K276" s="1">
        <f>IFERROR(__xludf.DUMMYFUNCTION("""COMPUTED_VALUE"""),396.96)</f>
        <v>396.96</v>
      </c>
      <c r="M276" s="2">
        <f>IFERROR(__xludf.DUMMYFUNCTION("""COMPUTED_VALUE"""),45693.66666666667)</f>
        <v>45693.66667</v>
      </c>
      <c r="N276" s="1">
        <f>IFERROR(__xludf.DUMMYFUNCTION("""COMPUTED_VALUE"""),1.976484E7)</f>
        <v>19764840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IFERROR(__xludf.DUMMYFUNCTION("""COMPUTED_VALUE"""),398.68)</f>
        <v>398.68</v>
      </c>
      <c r="D277" s="2">
        <f>IFERROR(__xludf.DUMMYFUNCTION("""COMPUTED_VALUE"""),45694.66666666667)</f>
        <v>45694.66667</v>
      </c>
      <c r="E277" s="1">
        <f>IFERROR(__xludf.DUMMYFUNCTION("""COMPUTED_VALUE"""),399.3)</f>
        <v>399.3</v>
      </c>
      <c r="G277" s="2">
        <f>IFERROR(__xludf.DUMMYFUNCTION("""COMPUTED_VALUE"""),45694.66666666667)</f>
        <v>45694.66667</v>
      </c>
      <c r="H277" s="1">
        <f>IFERROR(__xludf.DUMMYFUNCTION("""COMPUTED_VALUE"""),396.12)</f>
        <v>396.12</v>
      </c>
      <c r="J277" s="2">
        <f>IFERROR(__xludf.DUMMYFUNCTION("""COMPUTED_VALUE"""),45694.66666666667)</f>
        <v>45694.66667</v>
      </c>
      <c r="K277" s="1">
        <f>IFERROR(__xludf.DUMMYFUNCTION("""COMPUTED_VALUE"""),399.05)</f>
        <v>399.05</v>
      </c>
      <c r="M277" s="2">
        <f>IFERROR(__xludf.DUMMYFUNCTION("""COMPUTED_VALUE"""),45694.66666666667)</f>
        <v>45694.66667</v>
      </c>
      <c r="N277" s="1">
        <f>IFERROR(__xludf.DUMMYFUNCTION("""COMPUTED_VALUE"""),1.8629584E7)</f>
        <v>18629584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IFERROR(__xludf.DUMMYFUNCTION("""COMPUTED_VALUE"""),399.04)</f>
        <v>399.04</v>
      </c>
      <c r="D278" s="2">
        <f>IFERROR(__xludf.DUMMYFUNCTION("""COMPUTED_VALUE"""),45695.66666666667)</f>
        <v>45695.66667</v>
      </c>
      <c r="E278" s="1">
        <f>IFERROR(__xludf.DUMMYFUNCTION("""COMPUTED_VALUE"""),402.19)</f>
        <v>402.19</v>
      </c>
      <c r="G278" s="2">
        <f>IFERROR(__xludf.DUMMYFUNCTION("""COMPUTED_VALUE"""),45695.66666666667)</f>
        <v>45695.66667</v>
      </c>
      <c r="H278" s="1">
        <f>IFERROR(__xludf.DUMMYFUNCTION("""COMPUTED_VALUE"""),397.29)</f>
        <v>397.29</v>
      </c>
      <c r="J278" s="2">
        <f>IFERROR(__xludf.DUMMYFUNCTION("""COMPUTED_VALUE"""),45695.66666666667)</f>
        <v>45695.66667</v>
      </c>
      <c r="K278" s="1">
        <f>IFERROR(__xludf.DUMMYFUNCTION("""COMPUTED_VALUE"""),398.07)</f>
        <v>398.07</v>
      </c>
      <c r="M278" s="2">
        <f>IFERROR(__xludf.DUMMYFUNCTION("""COMPUTED_VALUE"""),45695.66666666667)</f>
        <v>45695.66667</v>
      </c>
      <c r="N278" s="1">
        <f>IFERROR(__xludf.DUMMYFUNCTION("""COMPUTED_VALUE"""),1.9178658E7)</f>
        <v>19178658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IFERROR(__xludf.DUMMYFUNCTION("""COMPUTED_VALUE"""),404.95)</f>
        <v>404.95</v>
      </c>
      <c r="D279" s="2">
        <f>IFERROR(__xludf.DUMMYFUNCTION("""COMPUTED_VALUE"""),45698.66666666667)</f>
        <v>45698.66667</v>
      </c>
      <c r="E279" s="1">
        <f>IFERROR(__xludf.DUMMYFUNCTION("""COMPUTED_VALUE"""),406.45)</f>
        <v>406.45</v>
      </c>
      <c r="G279" s="2">
        <f>IFERROR(__xludf.DUMMYFUNCTION("""COMPUTED_VALUE"""),45698.66666666667)</f>
        <v>45698.66667</v>
      </c>
      <c r="H279" s="1">
        <f>IFERROR(__xludf.DUMMYFUNCTION("""COMPUTED_VALUE"""),401.61)</f>
        <v>401.61</v>
      </c>
      <c r="J279" s="2">
        <f>IFERROR(__xludf.DUMMYFUNCTION("""COMPUTED_VALUE"""),45698.66666666667)</f>
        <v>45698.66667</v>
      </c>
      <c r="K279" s="1">
        <f>IFERROR(__xludf.DUMMYFUNCTION("""COMPUTED_VALUE"""),404.95)</f>
        <v>404.95</v>
      </c>
      <c r="M279" s="2">
        <f>IFERROR(__xludf.DUMMYFUNCTION("""COMPUTED_VALUE"""),45698.66666666667)</f>
        <v>45698.66667</v>
      </c>
      <c r="N279" s="1">
        <f>IFERROR(__xludf.DUMMYFUNCTION("""COMPUTED_VALUE"""),2.1617467E7)</f>
        <v>21617467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IFERROR(__xludf.DUMMYFUNCTION("""COMPUTED_VALUE"""),404.19)</f>
        <v>404.19</v>
      </c>
      <c r="D280" s="2">
        <f>IFERROR(__xludf.DUMMYFUNCTION("""COMPUTED_VALUE"""),45699.66666666667)</f>
        <v>45699.66667</v>
      </c>
      <c r="E280" s="1">
        <f>IFERROR(__xludf.DUMMYFUNCTION("""COMPUTED_VALUE"""),410.47)</f>
        <v>410.47</v>
      </c>
      <c r="G280" s="2">
        <f>IFERROR(__xludf.DUMMYFUNCTION("""COMPUTED_VALUE"""),45699.66666666667)</f>
        <v>45699.66667</v>
      </c>
      <c r="H280" s="1">
        <f>IFERROR(__xludf.DUMMYFUNCTION("""COMPUTED_VALUE"""),402.76)</f>
        <v>402.76</v>
      </c>
      <c r="J280" s="2">
        <f>IFERROR(__xludf.DUMMYFUNCTION("""COMPUTED_VALUE"""),45699.66666666667)</f>
        <v>45699.66667</v>
      </c>
      <c r="K280" s="1">
        <f>IFERROR(__xludf.DUMMYFUNCTION("""COMPUTED_VALUE"""),410.02)</f>
        <v>410.02</v>
      </c>
      <c r="M280" s="2">
        <f>IFERROR(__xludf.DUMMYFUNCTION("""COMPUTED_VALUE"""),45699.66666666667)</f>
        <v>45699.66667</v>
      </c>
      <c r="N280" s="1">
        <f>IFERROR(__xludf.DUMMYFUNCTION("""COMPUTED_VALUE"""),1.777005E7)</f>
        <v>17770050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IFERROR(__xludf.DUMMYFUNCTION("""COMPUTED_VALUE"""),408.82)</f>
        <v>408.82</v>
      </c>
      <c r="D281" s="2">
        <f>IFERROR(__xludf.DUMMYFUNCTION("""COMPUTED_VALUE"""),45700.66666666667)</f>
        <v>45700.66667</v>
      </c>
      <c r="E281" s="1">
        <f>IFERROR(__xludf.DUMMYFUNCTION("""COMPUTED_VALUE"""),411.25)</f>
        <v>411.25</v>
      </c>
      <c r="G281" s="2">
        <f>IFERROR(__xludf.DUMMYFUNCTION("""COMPUTED_VALUE"""),45700.66666666667)</f>
        <v>45700.66667</v>
      </c>
      <c r="H281" s="1">
        <f>IFERROR(__xludf.DUMMYFUNCTION("""COMPUTED_VALUE"""),407.24)</f>
        <v>407.24</v>
      </c>
      <c r="J281" s="2">
        <f>IFERROR(__xludf.DUMMYFUNCTION("""COMPUTED_VALUE"""),45700.66666666667)</f>
        <v>45700.66667</v>
      </c>
      <c r="K281" s="1">
        <f>IFERROR(__xludf.DUMMYFUNCTION("""COMPUTED_VALUE"""),407.95)</f>
        <v>407.95</v>
      </c>
      <c r="M281" s="2">
        <f>IFERROR(__xludf.DUMMYFUNCTION("""COMPUTED_VALUE"""),45700.66666666667)</f>
        <v>45700.66667</v>
      </c>
      <c r="N281" s="1">
        <f>IFERROR(__xludf.DUMMYFUNCTION("""COMPUTED_VALUE"""),1.7497211E7)</f>
        <v>17497211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IFERROR(__xludf.DUMMYFUNCTION("""COMPUTED_VALUE"""),408.47)</f>
        <v>408.47</v>
      </c>
      <c r="D282" s="2">
        <f>IFERROR(__xludf.DUMMYFUNCTION("""COMPUTED_VALUE"""),45701.66666666667)</f>
        <v>45701.66667</v>
      </c>
      <c r="E282" s="1">
        <f>IFERROR(__xludf.DUMMYFUNCTION("""COMPUTED_VALUE"""),417.94)</f>
        <v>417.94</v>
      </c>
      <c r="G282" s="2">
        <f>IFERROR(__xludf.DUMMYFUNCTION("""COMPUTED_VALUE"""),45701.66666666667)</f>
        <v>45701.66667</v>
      </c>
      <c r="H282" s="1">
        <f>IFERROR(__xludf.DUMMYFUNCTION("""COMPUTED_VALUE"""),407.4)</f>
        <v>407.4</v>
      </c>
      <c r="J282" s="2">
        <f>IFERROR(__xludf.DUMMYFUNCTION("""COMPUTED_VALUE"""),45701.66666666667)</f>
        <v>45701.66667</v>
      </c>
      <c r="K282" s="1">
        <f>IFERROR(__xludf.DUMMYFUNCTION("""COMPUTED_VALUE"""),417.52)</f>
        <v>417.52</v>
      </c>
      <c r="M282" s="2">
        <f>IFERROR(__xludf.DUMMYFUNCTION("""COMPUTED_VALUE"""),45701.66666666667)</f>
        <v>45701.66667</v>
      </c>
      <c r="N282" s="1">
        <f>IFERROR(__xludf.DUMMYFUNCTION("""COMPUTED_VALUE"""),2.0524639E7)</f>
        <v>20524639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IFERROR(__xludf.DUMMYFUNCTION("""COMPUTED_VALUE"""),419.24)</f>
        <v>419.24</v>
      </c>
      <c r="D283" s="2">
        <f>IFERROR(__xludf.DUMMYFUNCTION("""COMPUTED_VALUE"""),45702.66666666667)</f>
        <v>45702.66667</v>
      </c>
      <c r="E283" s="1">
        <f>IFERROR(__xludf.DUMMYFUNCTION("""COMPUTED_VALUE"""),421.56)</f>
        <v>421.56</v>
      </c>
      <c r="G283" s="2">
        <f>IFERROR(__xludf.DUMMYFUNCTION("""COMPUTED_VALUE"""),45702.66666666667)</f>
        <v>45702.66667</v>
      </c>
      <c r="H283" s="1">
        <f>IFERROR(__xludf.DUMMYFUNCTION("""COMPUTED_VALUE"""),417.85)</f>
        <v>417.85</v>
      </c>
      <c r="J283" s="2">
        <f>IFERROR(__xludf.DUMMYFUNCTION("""COMPUTED_VALUE"""),45702.66666666667)</f>
        <v>45702.66667</v>
      </c>
      <c r="K283" s="1">
        <f>IFERROR(__xludf.DUMMYFUNCTION("""COMPUTED_VALUE"""),421.1)</f>
        <v>421.1</v>
      </c>
      <c r="M283" s="2">
        <f>IFERROR(__xludf.DUMMYFUNCTION("""COMPUTED_VALUE"""),45702.66666666667)</f>
        <v>45702.66667</v>
      </c>
      <c r="N283" s="1">
        <f>IFERROR(__xludf.DUMMYFUNCTION("""COMPUTED_VALUE"""),1.7273714E7)</f>
        <v>17273714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IFERROR(__xludf.DUMMYFUNCTION("""COMPUTED_VALUE"""),419.92)</f>
        <v>419.92</v>
      </c>
      <c r="D284" s="2">
        <f>IFERROR(__xludf.DUMMYFUNCTION("""COMPUTED_VALUE"""),45706.66666666667)</f>
        <v>45706.66667</v>
      </c>
      <c r="E284" s="1">
        <f>IFERROR(__xludf.DUMMYFUNCTION("""COMPUTED_VALUE"""),419.92)</f>
        <v>419.92</v>
      </c>
      <c r="G284" s="2">
        <f>IFERROR(__xludf.DUMMYFUNCTION("""COMPUTED_VALUE"""),45706.66666666667)</f>
        <v>45706.66667</v>
      </c>
      <c r="H284" s="1">
        <f>IFERROR(__xludf.DUMMYFUNCTION("""COMPUTED_VALUE"""),416.46)</f>
        <v>416.46</v>
      </c>
      <c r="J284" s="2">
        <f>IFERROR(__xludf.DUMMYFUNCTION("""COMPUTED_VALUE"""),45706.66666666667)</f>
        <v>45706.66667</v>
      </c>
      <c r="K284" s="1">
        <f>IFERROR(__xludf.DUMMYFUNCTION("""COMPUTED_VALUE"""),417.19)</f>
        <v>417.19</v>
      </c>
      <c r="M284" s="2">
        <f>IFERROR(__xludf.DUMMYFUNCTION("""COMPUTED_VALUE"""),45706.66666666667)</f>
        <v>45706.66667</v>
      </c>
      <c r="N284" s="1">
        <f>IFERROR(__xludf.DUMMYFUNCTION("""COMPUTED_VALUE"""),2.0217467E7)</f>
        <v>20217467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IFERROR(__xludf.DUMMYFUNCTION("""COMPUTED_VALUE"""),417.76)</f>
        <v>417.76</v>
      </c>
      <c r="D285" s="2">
        <f>IFERROR(__xludf.DUMMYFUNCTION("""COMPUTED_VALUE"""),45707.66666666667)</f>
        <v>45707.66667</v>
      </c>
      <c r="E285" s="1">
        <f>IFERROR(__xludf.DUMMYFUNCTION("""COMPUTED_VALUE"""),422.32)</f>
        <v>422.32</v>
      </c>
      <c r="G285" s="2">
        <f>IFERROR(__xludf.DUMMYFUNCTION("""COMPUTED_VALUE"""),45707.66666666667)</f>
        <v>45707.66667</v>
      </c>
      <c r="H285" s="1">
        <f>IFERROR(__xludf.DUMMYFUNCTION("""COMPUTED_VALUE"""),417.66)</f>
        <v>417.66</v>
      </c>
      <c r="J285" s="2">
        <f>IFERROR(__xludf.DUMMYFUNCTION("""COMPUTED_VALUE"""),45707.66666666667)</f>
        <v>45707.66667</v>
      </c>
      <c r="K285" s="1">
        <f>IFERROR(__xludf.DUMMYFUNCTION("""COMPUTED_VALUE"""),422.0)</f>
        <v>422</v>
      </c>
      <c r="M285" s="2">
        <f>IFERROR(__xludf.DUMMYFUNCTION("""COMPUTED_VALUE"""),45707.66666666667)</f>
        <v>45707.66667</v>
      </c>
      <c r="N285" s="1">
        <f>IFERROR(__xludf.DUMMYFUNCTION("""COMPUTED_VALUE"""),2.481882E7)</f>
        <v>24818820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IFERROR(__xludf.DUMMYFUNCTION("""COMPUTED_VALUE"""),421.8)</f>
        <v>421.8</v>
      </c>
      <c r="D286" s="2">
        <f>IFERROR(__xludf.DUMMYFUNCTION("""COMPUTED_VALUE"""),45708.66666666667)</f>
        <v>45708.66667</v>
      </c>
      <c r="E286" s="1">
        <f>IFERROR(__xludf.DUMMYFUNCTION("""COMPUTED_VALUE"""),426.57)</f>
        <v>426.57</v>
      </c>
      <c r="G286" s="2">
        <f>IFERROR(__xludf.DUMMYFUNCTION("""COMPUTED_VALUE"""),45708.66666666667)</f>
        <v>45708.66667</v>
      </c>
      <c r="H286" s="1">
        <f>IFERROR(__xludf.DUMMYFUNCTION("""COMPUTED_VALUE"""),421.52)</f>
        <v>421.52</v>
      </c>
      <c r="J286" s="2">
        <f>IFERROR(__xludf.DUMMYFUNCTION("""COMPUTED_VALUE"""),45708.66666666667)</f>
        <v>45708.66667</v>
      </c>
      <c r="K286" s="1">
        <f>IFERROR(__xludf.DUMMYFUNCTION("""COMPUTED_VALUE"""),426.18)</f>
        <v>426.18</v>
      </c>
      <c r="M286" s="2">
        <f>IFERROR(__xludf.DUMMYFUNCTION("""COMPUTED_VALUE"""),45708.66666666667)</f>
        <v>45708.66667</v>
      </c>
      <c r="N286" s="1">
        <f>IFERROR(__xludf.DUMMYFUNCTION("""COMPUTED_VALUE"""),2.2540951E7)</f>
        <v>22540951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IFERROR(__xludf.DUMMYFUNCTION("""COMPUTED_VALUE"""),426.21)</f>
        <v>426.21</v>
      </c>
      <c r="D287" s="2">
        <f>IFERROR(__xludf.DUMMYFUNCTION("""COMPUTED_VALUE"""),45709.66666666667)</f>
        <v>45709.66667</v>
      </c>
      <c r="E287" s="1">
        <f>IFERROR(__xludf.DUMMYFUNCTION("""COMPUTED_VALUE"""),431.44)</f>
        <v>431.44</v>
      </c>
      <c r="G287" s="2">
        <f>IFERROR(__xludf.DUMMYFUNCTION("""COMPUTED_VALUE"""),45709.66666666667)</f>
        <v>45709.66667</v>
      </c>
      <c r="H287" s="1">
        <f>IFERROR(__xludf.DUMMYFUNCTION("""COMPUTED_VALUE"""),423.8)</f>
        <v>423.8</v>
      </c>
      <c r="J287" s="2">
        <f>IFERROR(__xludf.DUMMYFUNCTION("""COMPUTED_VALUE"""),45709.66666666667)</f>
        <v>45709.66667</v>
      </c>
      <c r="K287" s="1">
        <f>IFERROR(__xludf.DUMMYFUNCTION("""COMPUTED_VALUE"""),427.6)</f>
        <v>427.6</v>
      </c>
      <c r="M287" s="2">
        <f>IFERROR(__xludf.DUMMYFUNCTION("""COMPUTED_VALUE"""),45709.66666666667)</f>
        <v>45709.66667</v>
      </c>
      <c r="N287" s="1">
        <f>IFERROR(__xludf.DUMMYFUNCTION("""COMPUTED_VALUE"""),2.9006474E7)</f>
        <v>29006474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IFERROR(__xludf.DUMMYFUNCTION("""COMPUTED_VALUE"""),428.31)</f>
        <v>428.31</v>
      </c>
      <c r="D288" s="2">
        <f>IFERROR(__xludf.DUMMYFUNCTION("""COMPUTED_VALUE"""),45712.66666666667)</f>
        <v>45712.66667</v>
      </c>
      <c r="E288" s="1">
        <f>IFERROR(__xludf.DUMMYFUNCTION("""COMPUTED_VALUE"""),437.47)</f>
        <v>437.47</v>
      </c>
      <c r="G288" s="2">
        <f>IFERROR(__xludf.DUMMYFUNCTION("""COMPUTED_VALUE"""),45712.66666666667)</f>
        <v>45712.66667</v>
      </c>
      <c r="H288" s="1">
        <f>IFERROR(__xludf.DUMMYFUNCTION("""COMPUTED_VALUE"""),428.31)</f>
        <v>428.31</v>
      </c>
      <c r="J288" s="2">
        <f>IFERROR(__xludf.DUMMYFUNCTION("""COMPUTED_VALUE"""),45712.66666666667)</f>
        <v>45712.66667</v>
      </c>
      <c r="K288" s="1">
        <f>IFERROR(__xludf.DUMMYFUNCTION("""COMPUTED_VALUE"""),432.85)</f>
        <v>432.85</v>
      </c>
      <c r="M288" s="2">
        <f>IFERROR(__xludf.DUMMYFUNCTION("""COMPUTED_VALUE"""),45712.66666666667)</f>
        <v>45712.66667</v>
      </c>
      <c r="N288" s="1">
        <f>IFERROR(__xludf.DUMMYFUNCTION("""COMPUTED_VALUE"""),3.1678858E7)</f>
        <v>31678858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IFERROR(__xludf.DUMMYFUNCTION("""COMPUTED_VALUE"""),435.97)</f>
        <v>435.97</v>
      </c>
      <c r="D289" s="2">
        <f>IFERROR(__xludf.DUMMYFUNCTION("""COMPUTED_VALUE"""),45713.66666666667)</f>
        <v>45713.66667</v>
      </c>
      <c r="E289" s="1">
        <f>IFERROR(__xludf.DUMMYFUNCTION("""COMPUTED_VALUE"""),438.49)</f>
        <v>438.49</v>
      </c>
      <c r="G289" s="2">
        <f>IFERROR(__xludf.DUMMYFUNCTION("""COMPUTED_VALUE"""),45713.66666666667)</f>
        <v>45713.66667</v>
      </c>
      <c r="H289" s="1">
        <f>IFERROR(__xludf.DUMMYFUNCTION("""COMPUTED_VALUE"""),434.4)</f>
        <v>434.4</v>
      </c>
      <c r="J289" s="2">
        <f>IFERROR(__xludf.DUMMYFUNCTION("""COMPUTED_VALUE"""),45713.66666666667)</f>
        <v>45713.66667</v>
      </c>
      <c r="K289" s="1">
        <f>IFERROR(__xludf.DUMMYFUNCTION("""COMPUTED_VALUE"""),436.74)</f>
        <v>436.74</v>
      </c>
      <c r="M289" s="2">
        <f>IFERROR(__xludf.DUMMYFUNCTION("""COMPUTED_VALUE"""),45713.66666666667)</f>
        <v>45713.66667</v>
      </c>
      <c r="N289" s="1">
        <f>IFERROR(__xludf.DUMMYFUNCTION("""COMPUTED_VALUE"""),2.7861787E7)</f>
        <v>27861787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IFERROR(__xludf.DUMMYFUNCTION("""COMPUTED_VALUE"""),433.28)</f>
        <v>433.28</v>
      </c>
      <c r="D290" s="2">
        <f>IFERROR(__xludf.DUMMYFUNCTION("""COMPUTED_VALUE"""),45714.66666666667)</f>
        <v>45714.66667</v>
      </c>
      <c r="E290" s="1">
        <f>IFERROR(__xludf.DUMMYFUNCTION("""COMPUTED_VALUE"""),433.69)</f>
        <v>433.69</v>
      </c>
      <c r="G290" s="2">
        <f>IFERROR(__xludf.DUMMYFUNCTION("""COMPUTED_VALUE"""),45714.66666666667)</f>
        <v>45714.66667</v>
      </c>
      <c r="H290" s="1">
        <f>IFERROR(__xludf.DUMMYFUNCTION("""COMPUTED_VALUE"""),426.3)</f>
        <v>426.3</v>
      </c>
      <c r="J290" s="2">
        <f>IFERROR(__xludf.DUMMYFUNCTION("""COMPUTED_VALUE"""),45714.66666666667)</f>
        <v>45714.66667</v>
      </c>
      <c r="K290" s="1">
        <f>IFERROR(__xludf.DUMMYFUNCTION("""COMPUTED_VALUE"""),428.97)</f>
        <v>428.97</v>
      </c>
      <c r="M290" s="2">
        <f>IFERROR(__xludf.DUMMYFUNCTION("""COMPUTED_VALUE"""),45714.66666666667)</f>
        <v>45714.66667</v>
      </c>
      <c r="N290" s="1">
        <f>IFERROR(__xludf.DUMMYFUNCTION("""COMPUTED_VALUE"""),2.309257E7)</f>
        <v>23092570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IFERROR(__xludf.DUMMYFUNCTION("""COMPUTED_VALUE"""),427.89)</f>
        <v>427.89</v>
      </c>
      <c r="D291" s="2">
        <f>IFERROR(__xludf.DUMMYFUNCTION("""COMPUTED_VALUE"""),45715.66666666667)</f>
        <v>45715.66667</v>
      </c>
      <c r="E291" s="1">
        <f>IFERROR(__xludf.DUMMYFUNCTION("""COMPUTED_VALUE"""),431.54)</f>
        <v>431.54</v>
      </c>
      <c r="G291" s="2">
        <f>IFERROR(__xludf.DUMMYFUNCTION("""COMPUTED_VALUE"""),45715.66666666667)</f>
        <v>45715.66667</v>
      </c>
      <c r="H291" s="1">
        <f>IFERROR(__xludf.DUMMYFUNCTION("""COMPUTED_VALUE"""),426.91)</f>
        <v>426.91</v>
      </c>
      <c r="J291" s="2">
        <f>IFERROR(__xludf.DUMMYFUNCTION("""COMPUTED_VALUE"""),45715.66666666667)</f>
        <v>45715.66667</v>
      </c>
      <c r="K291" s="1">
        <f>IFERROR(__xludf.DUMMYFUNCTION("""COMPUTED_VALUE"""),429.89)</f>
        <v>429.89</v>
      </c>
      <c r="M291" s="2">
        <f>IFERROR(__xludf.DUMMYFUNCTION("""COMPUTED_VALUE"""),45715.66666666667)</f>
        <v>45715.66667</v>
      </c>
      <c r="N291" s="1">
        <f>IFERROR(__xludf.DUMMYFUNCTION("""COMPUTED_VALUE"""),2.2747013E7)</f>
        <v>22747013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IFERROR(__xludf.DUMMYFUNCTION("""COMPUTED_VALUE"""),432.37)</f>
        <v>432.37</v>
      </c>
      <c r="D292" s="2">
        <f>IFERROR(__xludf.DUMMYFUNCTION("""COMPUTED_VALUE"""),45716.66666666667)</f>
        <v>45716.66667</v>
      </c>
      <c r="E292" s="1">
        <f>IFERROR(__xludf.DUMMYFUNCTION("""COMPUTED_VALUE"""),436.02)</f>
        <v>436.02</v>
      </c>
      <c r="G292" s="2">
        <f>IFERROR(__xludf.DUMMYFUNCTION("""COMPUTED_VALUE"""),45716.66666666667)</f>
        <v>45716.66667</v>
      </c>
      <c r="H292" s="1">
        <f>IFERROR(__xludf.DUMMYFUNCTION("""COMPUTED_VALUE"""),426.77)</f>
        <v>426.77</v>
      </c>
      <c r="J292" s="2">
        <f>IFERROR(__xludf.DUMMYFUNCTION("""COMPUTED_VALUE"""),45716.66666666667)</f>
        <v>45716.66667</v>
      </c>
      <c r="K292" s="1">
        <f>IFERROR(__xludf.DUMMYFUNCTION("""COMPUTED_VALUE"""),432.62)</f>
        <v>432.62</v>
      </c>
      <c r="M292" s="2">
        <f>IFERROR(__xludf.DUMMYFUNCTION("""COMPUTED_VALUE"""),45716.66666666667)</f>
        <v>45716.66667</v>
      </c>
      <c r="N292" s="1">
        <f>IFERROR(__xludf.DUMMYFUNCTION("""COMPUTED_VALUE"""),2.99062E7)</f>
        <v>29906200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IFERROR(__xludf.DUMMYFUNCTION("""COMPUTED_VALUE"""),432.82)</f>
        <v>432.82</v>
      </c>
      <c r="D293" s="2">
        <f>IFERROR(__xludf.DUMMYFUNCTION("""COMPUTED_VALUE"""),45719.66666666667)</f>
        <v>45719.66667</v>
      </c>
      <c r="E293" s="1">
        <f>IFERROR(__xludf.DUMMYFUNCTION("""COMPUTED_VALUE"""),440.31)</f>
        <v>440.31</v>
      </c>
      <c r="G293" s="2">
        <f>IFERROR(__xludf.DUMMYFUNCTION("""COMPUTED_VALUE"""),45719.66666666667)</f>
        <v>45719.66667</v>
      </c>
      <c r="H293" s="1">
        <f>IFERROR(__xludf.DUMMYFUNCTION("""COMPUTED_VALUE"""),431.56)</f>
        <v>431.56</v>
      </c>
      <c r="J293" s="2">
        <f>IFERROR(__xludf.DUMMYFUNCTION("""COMPUTED_VALUE"""),45719.66666666667)</f>
        <v>45719.66667</v>
      </c>
      <c r="K293" s="1">
        <f>IFERROR(__xludf.DUMMYFUNCTION("""COMPUTED_VALUE"""),439.22)</f>
        <v>439.22</v>
      </c>
      <c r="M293" s="2">
        <f>IFERROR(__xludf.DUMMYFUNCTION("""COMPUTED_VALUE"""),45719.66666666667)</f>
        <v>45719.66667</v>
      </c>
      <c r="N293" s="1">
        <f>IFERROR(__xludf.DUMMYFUNCTION("""COMPUTED_VALUE"""),2.633498E7)</f>
        <v>26334980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IFERROR(__xludf.DUMMYFUNCTION("""COMPUTED_VALUE"""),439.47)</f>
        <v>439.47</v>
      </c>
      <c r="D294" s="2">
        <f>IFERROR(__xludf.DUMMYFUNCTION("""COMPUTED_VALUE"""),45720.66666666667)</f>
        <v>45720.66667</v>
      </c>
      <c r="E294" s="1">
        <f>IFERROR(__xludf.DUMMYFUNCTION("""COMPUTED_VALUE"""),443.91)</f>
        <v>443.91</v>
      </c>
      <c r="G294" s="2">
        <f>IFERROR(__xludf.DUMMYFUNCTION("""COMPUTED_VALUE"""),45720.66666666667)</f>
        <v>45720.66667</v>
      </c>
      <c r="H294" s="1">
        <f>IFERROR(__xludf.DUMMYFUNCTION("""COMPUTED_VALUE"""),427.56)</f>
        <v>427.56</v>
      </c>
      <c r="J294" s="2">
        <f>IFERROR(__xludf.DUMMYFUNCTION("""COMPUTED_VALUE"""),45720.66666666667)</f>
        <v>45720.66667</v>
      </c>
      <c r="K294" s="1">
        <f>IFERROR(__xludf.DUMMYFUNCTION("""COMPUTED_VALUE"""),427.89)</f>
        <v>427.89</v>
      </c>
      <c r="M294" s="2">
        <f>IFERROR(__xludf.DUMMYFUNCTION("""COMPUTED_VALUE"""),45720.66666666667)</f>
        <v>45720.66667</v>
      </c>
      <c r="N294" s="1">
        <f>IFERROR(__xludf.DUMMYFUNCTION("""COMPUTED_VALUE"""),3.7284112E7)</f>
        <v>37284112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IFERROR(__xludf.DUMMYFUNCTION("""COMPUTED_VALUE"""),425.61)</f>
        <v>425.61</v>
      </c>
      <c r="D295" s="2">
        <f>IFERROR(__xludf.DUMMYFUNCTION("""COMPUTED_VALUE"""),45721.66666666667)</f>
        <v>45721.66667</v>
      </c>
      <c r="E295" s="1">
        <f>IFERROR(__xludf.DUMMYFUNCTION("""COMPUTED_VALUE"""),429.33)</f>
        <v>429.33</v>
      </c>
      <c r="G295" s="2">
        <f>IFERROR(__xludf.DUMMYFUNCTION("""COMPUTED_VALUE"""),45721.66666666667)</f>
        <v>45721.66667</v>
      </c>
      <c r="H295" s="1">
        <f>IFERROR(__xludf.DUMMYFUNCTION("""COMPUTED_VALUE"""),420.33)</f>
        <v>420.33</v>
      </c>
      <c r="J295" s="2">
        <f>IFERROR(__xludf.DUMMYFUNCTION("""COMPUTED_VALUE"""),45721.66666666667)</f>
        <v>45721.66667</v>
      </c>
      <c r="K295" s="1">
        <f>IFERROR(__xludf.DUMMYFUNCTION("""COMPUTED_VALUE"""),426.42)</f>
        <v>426.42</v>
      </c>
      <c r="M295" s="2">
        <f>IFERROR(__xludf.DUMMYFUNCTION("""COMPUTED_VALUE"""),45721.66666666667)</f>
        <v>45721.66667</v>
      </c>
      <c r="N295" s="1">
        <f>IFERROR(__xludf.DUMMYFUNCTION("""COMPUTED_VALUE"""),2.3188425E7)</f>
        <v>23188425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IFERROR(__xludf.DUMMYFUNCTION("""COMPUTED_VALUE"""),426.4)</f>
        <v>426.4</v>
      </c>
      <c r="D296" s="2">
        <f>IFERROR(__xludf.DUMMYFUNCTION("""COMPUTED_VALUE"""),45722.66666666667)</f>
        <v>45722.66667</v>
      </c>
      <c r="E296" s="1">
        <f>IFERROR(__xludf.DUMMYFUNCTION("""COMPUTED_VALUE"""),435.52)</f>
        <v>435.52</v>
      </c>
      <c r="G296" s="2">
        <f>IFERROR(__xludf.DUMMYFUNCTION("""COMPUTED_VALUE"""),45722.66666666667)</f>
        <v>45722.66667</v>
      </c>
      <c r="H296" s="1">
        <f>IFERROR(__xludf.DUMMYFUNCTION("""COMPUTED_VALUE"""),425.41)</f>
        <v>425.41</v>
      </c>
      <c r="J296" s="2">
        <f>IFERROR(__xludf.DUMMYFUNCTION("""COMPUTED_VALUE"""),45722.66666666667)</f>
        <v>45722.66667</v>
      </c>
      <c r="K296" s="1">
        <f>IFERROR(__xludf.DUMMYFUNCTION("""COMPUTED_VALUE"""),434.66)</f>
        <v>434.66</v>
      </c>
      <c r="M296" s="2">
        <f>IFERROR(__xludf.DUMMYFUNCTION("""COMPUTED_VALUE"""),45722.66666666667)</f>
        <v>45722.66667</v>
      </c>
      <c r="N296" s="1">
        <f>IFERROR(__xludf.DUMMYFUNCTION("""COMPUTED_VALUE"""),2.6074865E7)</f>
        <v>26074865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IFERROR(__xludf.DUMMYFUNCTION("""COMPUTED_VALUE"""),435.15)</f>
        <v>435.15</v>
      </c>
      <c r="D297" s="2">
        <f>IFERROR(__xludf.DUMMYFUNCTION("""COMPUTED_VALUE"""),45723.66666666667)</f>
        <v>45723.66667</v>
      </c>
      <c r="E297" s="1">
        <f>IFERROR(__xludf.DUMMYFUNCTION("""COMPUTED_VALUE"""),448.11)</f>
        <v>448.11</v>
      </c>
      <c r="G297" s="2">
        <f>IFERROR(__xludf.DUMMYFUNCTION("""COMPUTED_VALUE"""),45723.66666666667)</f>
        <v>45723.66667</v>
      </c>
      <c r="H297" s="1">
        <f>IFERROR(__xludf.DUMMYFUNCTION("""COMPUTED_VALUE"""),435.01)</f>
        <v>435.01</v>
      </c>
      <c r="J297" s="2">
        <f>IFERROR(__xludf.DUMMYFUNCTION("""COMPUTED_VALUE"""),45723.66666666667)</f>
        <v>45723.66667</v>
      </c>
      <c r="K297" s="1">
        <f>IFERROR(__xludf.DUMMYFUNCTION("""COMPUTED_VALUE"""),446.85)</f>
        <v>446.85</v>
      </c>
      <c r="M297" s="2">
        <f>IFERROR(__xludf.DUMMYFUNCTION("""COMPUTED_VALUE"""),45723.66666666667)</f>
        <v>45723.66667</v>
      </c>
      <c r="N297" s="1">
        <f>IFERROR(__xludf.DUMMYFUNCTION("""COMPUTED_VALUE"""),4.826178E7)</f>
        <v>48261780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IFERROR(__xludf.DUMMYFUNCTION("""COMPUTED_VALUE"""),446.62)</f>
        <v>446.62</v>
      </c>
      <c r="D298" s="2">
        <f>IFERROR(__xludf.DUMMYFUNCTION("""COMPUTED_VALUE"""),45726.66666666667)</f>
        <v>45726.66667</v>
      </c>
      <c r="E298" s="1">
        <f>IFERROR(__xludf.DUMMYFUNCTION("""COMPUTED_VALUE"""),458.56)</f>
        <v>458.56</v>
      </c>
      <c r="G298" s="2">
        <f>IFERROR(__xludf.DUMMYFUNCTION("""COMPUTED_VALUE"""),45726.66666666667)</f>
        <v>45726.66667</v>
      </c>
      <c r="H298" s="1">
        <f>IFERROR(__xludf.DUMMYFUNCTION("""COMPUTED_VALUE"""),446.62)</f>
        <v>446.62</v>
      </c>
      <c r="J298" s="2">
        <f>IFERROR(__xludf.DUMMYFUNCTION("""COMPUTED_VALUE"""),45726.66666666667)</f>
        <v>45726.66667</v>
      </c>
      <c r="K298" s="1">
        <f>IFERROR(__xludf.DUMMYFUNCTION("""COMPUTED_VALUE"""),450.29)</f>
        <v>450.29</v>
      </c>
      <c r="M298" s="2">
        <f>IFERROR(__xludf.DUMMYFUNCTION("""COMPUTED_VALUE"""),45726.66666666667)</f>
        <v>45726.66667</v>
      </c>
      <c r="N298" s="1">
        <f>IFERROR(__xludf.DUMMYFUNCTION("""COMPUTED_VALUE"""),4.4985037E7)</f>
        <v>44985037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IFERROR(__xludf.DUMMYFUNCTION("""COMPUTED_VALUE"""),425.97)</f>
        <v>425.97</v>
      </c>
      <c r="D299" s="2">
        <f>IFERROR(__xludf.DUMMYFUNCTION("""COMPUTED_VALUE"""),45727.66666666667)</f>
        <v>45727.66667</v>
      </c>
      <c r="E299" s="1">
        <f>IFERROR(__xludf.DUMMYFUNCTION("""COMPUTED_VALUE"""),429.6)</f>
        <v>429.6</v>
      </c>
      <c r="G299" s="2">
        <f>IFERROR(__xludf.DUMMYFUNCTION("""COMPUTED_VALUE"""),45727.66666666667)</f>
        <v>45727.66667</v>
      </c>
      <c r="H299" s="1">
        <f>IFERROR(__xludf.DUMMYFUNCTION("""COMPUTED_VALUE"""),420.29)</f>
        <v>420.29</v>
      </c>
      <c r="J299" s="2">
        <f>IFERROR(__xludf.DUMMYFUNCTION("""COMPUTED_VALUE"""),45727.66666666667)</f>
        <v>45727.66667</v>
      </c>
      <c r="K299" s="1">
        <f>IFERROR(__xludf.DUMMYFUNCTION("""COMPUTED_VALUE"""),425.77)</f>
        <v>425.77</v>
      </c>
      <c r="M299" s="2">
        <f>IFERROR(__xludf.DUMMYFUNCTION("""COMPUTED_VALUE"""),45727.66666666667)</f>
        <v>45727.66667</v>
      </c>
      <c r="N299" s="1">
        <f>IFERROR(__xludf.DUMMYFUNCTION("""COMPUTED_VALUE"""),6.9295271E7)</f>
        <v>69295271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IFERROR(__xludf.DUMMYFUNCTION("""COMPUTED_VALUE"""),414.67)</f>
        <v>414.67</v>
      </c>
      <c r="D300" s="2">
        <f>IFERROR(__xludf.DUMMYFUNCTION("""COMPUTED_VALUE"""),45728.66666666667)</f>
        <v>45728.66667</v>
      </c>
      <c r="E300" s="1">
        <f>IFERROR(__xludf.DUMMYFUNCTION("""COMPUTED_VALUE"""),422.46)</f>
        <v>422.46</v>
      </c>
      <c r="G300" s="2">
        <f>IFERROR(__xludf.DUMMYFUNCTION("""COMPUTED_VALUE"""),45728.66666666667)</f>
        <v>45728.66667</v>
      </c>
      <c r="H300" s="1">
        <f>IFERROR(__xludf.DUMMYFUNCTION("""COMPUTED_VALUE"""),407.36)</f>
        <v>407.36</v>
      </c>
      <c r="J300" s="2">
        <f>IFERROR(__xludf.DUMMYFUNCTION("""COMPUTED_VALUE"""),45728.66666666667)</f>
        <v>45728.66667</v>
      </c>
      <c r="K300" s="1">
        <f>IFERROR(__xludf.DUMMYFUNCTION("""COMPUTED_VALUE"""),420.16)</f>
        <v>420.16</v>
      </c>
      <c r="M300" s="2">
        <f>IFERROR(__xludf.DUMMYFUNCTION("""COMPUTED_VALUE"""),45728.66666666667)</f>
        <v>45728.66667</v>
      </c>
      <c r="N300" s="1">
        <f>IFERROR(__xludf.DUMMYFUNCTION("""COMPUTED_VALUE"""),5.3614226E7)</f>
        <v>53614226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IFERROR(__xludf.DUMMYFUNCTION("""COMPUTED_VALUE"""),422.41)</f>
        <v>422.41</v>
      </c>
      <c r="D301" s="2">
        <f>IFERROR(__xludf.DUMMYFUNCTION("""COMPUTED_VALUE"""),45729.66666666667)</f>
        <v>45729.66667</v>
      </c>
      <c r="E301" s="1">
        <f>IFERROR(__xludf.DUMMYFUNCTION("""COMPUTED_VALUE"""),432.0)</f>
        <v>432</v>
      </c>
      <c r="G301" s="2">
        <f>IFERROR(__xludf.DUMMYFUNCTION("""COMPUTED_VALUE"""),45729.66666666667)</f>
        <v>45729.66667</v>
      </c>
      <c r="H301" s="1">
        <f>IFERROR(__xludf.DUMMYFUNCTION("""COMPUTED_VALUE"""),422.41)</f>
        <v>422.41</v>
      </c>
      <c r="J301" s="2">
        <f>IFERROR(__xludf.DUMMYFUNCTION("""COMPUTED_VALUE"""),45729.66666666667)</f>
        <v>45729.66667</v>
      </c>
      <c r="K301" s="1">
        <f>IFERROR(__xludf.DUMMYFUNCTION("""COMPUTED_VALUE"""),429.03)</f>
        <v>429.03</v>
      </c>
      <c r="M301" s="2">
        <f>IFERROR(__xludf.DUMMYFUNCTION("""COMPUTED_VALUE"""),45729.66666666667)</f>
        <v>45729.66667</v>
      </c>
      <c r="N301" s="1">
        <f>IFERROR(__xludf.DUMMYFUNCTION("""COMPUTED_VALUE"""),3.4875853E7)</f>
        <v>34875853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IFERROR(__xludf.DUMMYFUNCTION("""COMPUTED_VALUE"""),422.23)</f>
        <v>422.23</v>
      </c>
      <c r="D302" s="2">
        <f>IFERROR(__xludf.DUMMYFUNCTION("""COMPUTED_VALUE"""),45730.66666666667)</f>
        <v>45730.66667</v>
      </c>
      <c r="E302" s="1">
        <f>IFERROR(__xludf.DUMMYFUNCTION("""COMPUTED_VALUE"""),427.93)</f>
        <v>427.93</v>
      </c>
      <c r="G302" s="2">
        <f>IFERROR(__xludf.DUMMYFUNCTION("""COMPUTED_VALUE"""),45730.66666666667)</f>
        <v>45730.66667</v>
      </c>
      <c r="H302" s="1">
        <f>IFERROR(__xludf.DUMMYFUNCTION("""COMPUTED_VALUE"""),421.17)</f>
        <v>421.17</v>
      </c>
      <c r="J302" s="2">
        <f>IFERROR(__xludf.DUMMYFUNCTION("""COMPUTED_VALUE"""),45730.66666666667)</f>
        <v>45730.66667</v>
      </c>
      <c r="K302" s="1">
        <f>IFERROR(__xludf.DUMMYFUNCTION("""COMPUTED_VALUE"""),426.12)</f>
        <v>426.12</v>
      </c>
      <c r="M302" s="2">
        <f>IFERROR(__xludf.DUMMYFUNCTION("""COMPUTED_VALUE"""),45730.66666666667)</f>
        <v>45730.66667</v>
      </c>
      <c r="N302" s="1">
        <f>IFERROR(__xludf.DUMMYFUNCTION("""COMPUTED_VALUE"""),2.0934337E7)</f>
        <v>20934337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IFERROR(__xludf.DUMMYFUNCTION("""COMPUTED_VALUE"""),425.56)</f>
        <v>425.56</v>
      </c>
      <c r="D303" s="2">
        <f>IFERROR(__xludf.DUMMYFUNCTION("""COMPUTED_VALUE"""),45733.66666666667)</f>
        <v>45733.66667</v>
      </c>
      <c r="E303" s="1">
        <f>IFERROR(__xludf.DUMMYFUNCTION("""COMPUTED_VALUE"""),431.39)</f>
        <v>431.39</v>
      </c>
      <c r="G303" s="2">
        <f>IFERROR(__xludf.DUMMYFUNCTION("""COMPUTED_VALUE"""),45733.66666666667)</f>
        <v>45733.66667</v>
      </c>
      <c r="H303" s="1">
        <f>IFERROR(__xludf.DUMMYFUNCTION("""COMPUTED_VALUE"""),421.69)</f>
        <v>421.69</v>
      </c>
      <c r="J303" s="2">
        <f>IFERROR(__xludf.DUMMYFUNCTION("""COMPUTED_VALUE"""),45733.66666666667)</f>
        <v>45733.66667</v>
      </c>
      <c r="K303" s="1">
        <f>IFERROR(__xludf.DUMMYFUNCTION("""COMPUTED_VALUE"""),429.41)</f>
        <v>429.41</v>
      </c>
      <c r="M303" s="2">
        <f>IFERROR(__xludf.DUMMYFUNCTION("""COMPUTED_VALUE"""),45733.66666666667)</f>
        <v>45733.66667</v>
      </c>
      <c r="N303" s="1">
        <f>IFERROR(__xludf.DUMMYFUNCTION("""COMPUTED_VALUE"""),1.9884504E7)</f>
        <v>19884504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IFERROR(__xludf.DUMMYFUNCTION("""COMPUTED_VALUE"""),430.26)</f>
        <v>430.26</v>
      </c>
      <c r="D304" s="2">
        <f>IFERROR(__xludf.DUMMYFUNCTION("""COMPUTED_VALUE"""),45734.66666666667)</f>
        <v>45734.66667</v>
      </c>
      <c r="E304" s="1">
        <f>IFERROR(__xludf.DUMMYFUNCTION("""COMPUTED_VALUE"""),434.62)</f>
        <v>434.62</v>
      </c>
      <c r="G304" s="2">
        <f>IFERROR(__xludf.DUMMYFUNCTION("""COMPUTED_VALUE"""),45734.66666666667)</f>
        <v>45734.66667</v>
      </c>
      <c r="H304" s="1">
        <f>IFERROR(__xludf.DUMMYFUNCTION("""COMPUTED_VALUE"""),428.14)</f>
        <v>428.14</v>
      </c>
      <c r="J304" s="2">
        <f>IFERROR(__xludf.DUMMYFUNCTION("""COMPUTED_VALUE"""),45734.66666666667)</f>
        <v>45734.66667</v>
      </c>
      <c r="K304" s="1">
        <f>IFERROR(__xludf.DUMMYFUNCTION("""COMPUTED_VALUE"""),433.16)</f>
        <v>433.16</v>
      </c>
      <c r="M304" s="2">
        <f>IFERROR(__xludf.DUMMYFUNCTION("""COMPUTED_VALUE"""),45734.66666666667)</f>
        <v>45734.66667</v>
      </c>
      <c r="N304" s="1">
        <f>IFERROR(__xludf.DUMMYFUNCTION("""COMPUTED_VALUE"""),1.9336187E7)</f>
        <v>19336187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IFERROR(__xludf.DUMMYFUNCTION("""COMPUTED_VALUE"""),434.5)</f>
        <v>434.5</v>
      </c>
      <c r="D305" s="2">
        <f>IFERROR(__xludf.DUMMYFUNCTION("""COMPUTED_VALUE"""),45735.66666666667)</f>
        <v>45735.66667</v>
      </c>
      <c r="E305" s="1">
        <f>IFERROR(__xludf.DUMMYFUNCTION("""COMPUTED_VALUE"""),434.83)</f>
        <v>434.83</v>
      </c>
      <c r="G305" s="2">
        <f>IFERROR(__xludf.DUMMYFUNCTION("""COMPUTED_VALUE"""),45735.66666666667)</f>
        <v>45735.66667</v>
      </c>
      <c r="H305" s="1">
        <f>IFERROR(__xludf.DUMMYFUNCTION("""COMPUTED_VALUE"""),429.32)</f>
        <v>429.32</v>
      </c>
      <c r="J305" s="2">
        <f>IFERROR(__xludf.DUMMYFUNCTION("""COMPUTED_VALUE"""),45735.66666666667)</f>
        <v>45735.66667</v>
      </c>
      <c r="K305" s="1">
        <f>IFERROR(__xludf.DUMMYFUNCTION("""COMPUTED_VALUE"""),430.47)</f>
        <v>430.47</v>
      </c>
      <c r="M305" s="2">
        <f>IFERROR(__xludf.DUMMYFUNCTION("""COMPUTED_VALUE"""),45735.66666666667)</f>
        <v>45735.66667</v>
      </c>
      <c r="N305" s="1">
        <f>IFERROR(__xludf.DUMMYFUNCTION("""COMPUTED_VALUE"""),1.7296041E7)</f>
        <v>17296041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IFERROR(__xludf.DUMMYFUNCTION("""COMPUTED_VALUE"""),430.01)</f>
        <v>430.01</v>
      </c>
      <c r="D306" s="2">
        <f>IFERROR(__xludf.DUMMYFUNCTION("""COMPUTED_VALUE"""),45736.66666666667)</f>
        <v>45736.66667</v>
      </c>
      <c r="E306" s="1">
        <f>IFERROR(__xludf.DUMMYFUNCTION("""COMPUTED_VALUE"""),430.13)</f>
        <v>430.13</v>
      </c>
      <c r="G306" s="2">
        <f>IFERROR(__xludf.DUMMYFUNCTION("""COMPUTED_VALUE"""),45736.66666666667)</f>
        <v>45736.66667</v>
      </c>
      <c r="H306" s="1">
        <f>IFERROR(__xludf.DUMMYFUNCTION("""COMPUTED_VALUE"""),425.44)</f>
        <v>425.44</v>
      </c>
      <c r="J306" s="2">
        <f>IFERROR(__xludf.DUMMYFUNCTION("""COMPUTED_VALUE"""),45736.66666666667)</f>
        <v>45736.66667</v>
      </c>
      <c r="K306" s="1">
        <f>IFERROR(__xludf.DUMMYFUNCTION("""COMPUTED_VALUE"""),427.87)</f>
        <v>427.87</v>
      </c>
      <c r="M306" s="2">
        <f>IFERROR(__xludf.DUMMYFUNCTION("""COMPUTED_VALUE"""),45736.66666666667)</f>
        <v>45736.66667</v>
      </c>
      <c r="N306" s="1">
        <f>IFERROR(__xludf.DUMMYFUNCTION("""COMPUTED_VALUE"""),2.1789154E7)</f>
        <v>21789154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IFERROR(__xludf.DUMMYFUNCTION("""COMPUTED_VALUE"""),426.36)</f>
        <v>426.36</v>
      </c>
      <c r="D307" s="2">
        <f>IFERROR(__xludf.DUMMYFUNCTION("""COMPUTED_VALUE"""),45737.66666666667)</f>
        <v>45737.66667</v>
      </c>
      <c r="E307" s="1">
        <f>IFERROR(__xludf.DUMMYFUNCTION("""COMPUTED_VALUE"""),430.69)</f>
        <v>430.69</v>
      </c>
      <c r="G307" s="2">
        <f>IFERROR(__xludf.DUMMYFUNCTION("""COMPUTED_VALUE"""),45737.66666666667)</f>
        <v>45737.66667</v>
      </c>
      <c r="H307" s="1">
        <f>IFERROR(__xludf.DUMMYFUNCTION("""COMPUTED_VALUE"""),425.45)</f>
        <v>425.45</v>
      </c>
      <c r="J307" s="2">
        <f>IFERROR(__xludf.DUMMYFUNCTION("""COMPUTED_VALUE"""),45737.66666666667)</f>
        <v>45737.66667</v>
      </c>
      <c r="K307" s="1">
        <f>IFERROR(__xludf.DUMMYFUNCTION("""COMPUTED_VALUE"""),428.47)</f>
        <v>428.47</v>
      </c>
      <c r="M307" s="2">
        <f>IFERROR(__xludf.DUMMYFUNCTION("""COMPUTED_VALUE"""),45737.66666666667)</f>
        <v>45737.66667</v>
      </c>
      <c r="N307" s="1">
        <f>IFERROR(__xludf.DUMMYFUNCTION("""COMPUTED_VALUE"""),7.7617296E7)</f>
        <v>77617296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IFERROR(__xludf.DUMMYFUNCTION("""COMPUTED_VALUE"""),428.55)</f>
        <v>428.55</v>
      </c>
      <c r="D308" s="2">
        <f>IFERROR(__xludf.DUMMYFUNCTION("""COMPUTED_VALUE"""),45740.66666666667)</f>
        <v>45740.66667</v>
      </c>
      <c r="E308" s="1">
        <f>IFERROR(__xludf.DUMMYFUNCTION("""COMPUTED_VALUE"""),432.52)</f>
        <v>432.52</v>
      </c>
      <c r="G308" s="2">
        <f>IFERROR(__xludf.DUMMYFUNCTION("""COMPUTED_VALUE"""),45740.66666666667)</f>
        <v>45740.66667</v>
      </c>
      <c r="H308" s="1">
        <f>IFERROR(__xludf.DUMMYFUNCTION("""COMPUTED_VALUE"""),427.7)</f>
        <v>427.7</v>
      </c>
      <c r="J308" s="2">
        <f>IFERROR(__xludf.DUMMYFUNCTION("""COMPUTED_VALUE"""),45740.66666666667)</f>
        <v>45740.66667</v>
      </c>
      <c r="K308" s="1">
        <f>IFERROR(__xludf.DUMMYFUNCTION("""COMPUTED_VALUE"""),428.03)</f>
        <v>428.03</v>
      </c>
      <c r="M308" s="2">
        <f>IFERROR(__xludf.DUMMYFUNCTION("""COMPUTED_VALUE"""),45740.66666666667)</f>
        <v>45740.66667</v>
      </c>
      <c r="N308" s="1">
        <f>IFERROR(__xludf.DUMMYFUNCTION("""COMPUTED_VALUE"""),2.0939215E7)</f>
        <v>20939215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IFERROR(__xludf.DUMMYFUNCTION("""COMPUTED_VALUE"""),426.86)</f>
        <v>426.86</v>
      </c>
      <c r="D309" s="2">
        <f>IFERROR(__xludf.DUMMYFUNCTION("""COMPUTED_VALUE"""),45741.66666666667)</f>
        <v>45741.66667</v>
      </c>
      <c r="E309" s="1">
        <f>IFERROR(__xludf.DUMMYFUNCTION("""COMPUTED_VALUE"""),430.65)</f>
        <v>430.65</v>
      </c>
      <c r="G309" s="2">
        <f>IFERROR(__xludf.DUMMYFUNCTION("""COMPUTED_VALUE"""),45741.66666666667)</f>
        <v>45741.66667</v>
      </c>
      <c r="H309" s="1">
        <f>IFERROR(__xludf.DUMMYFUNCTION("""COMPUTED_VALUE"""),424.22)</f>
        <v>424.22</v>
      </c>
      <c r="J309" s="2">
        <f>IFERROR(__xludf.DUMMYFUNCTION("""COMPUTED_VALUE"""),45741.66666666667)</f>
        <v>45741.66667</v>
      </c>
      <c r="K309" s="1">
        <f>IFERROR(__xludf.DUMMYFUNCTION("""COMPUTED_VALUE"""),427.48)</f>
        <v>427.48</v>
      </c>
      <c r="M309" s="2">
        <f>IFERROR(__xludf.DUMMYFUNCTION("""COMPUTED_VALUE"""),45741.66666666667)</f>
        <v>45741.66667</v>
      </c>
      <c r="N309" s="1">
        <f>IFERROR(__xludf.DUMMYFUNCTION("""COMPUTED_VALUE"""),2.4468802E7)</f>
        <v>24468802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IFERROR(__xludf.DUMMYFUNCTION("""COMPUTED_VALUE"""),430.02)</f>
        <v>430.02</v>
      </c>
      <c r="D310" s="2">
        <f>IFERROR(__xludf.DUMMYFUNCTION("""COMPUTED_VALUE"""),45742.66666666667)</f>
        <v>45742.66667</v>
      </c>
      <c r="E310" s="1">
        <f>IFERROR(__xludf.DUMMYFUNCTION("""COMPUTED_VALUE"""),435.89)</f>
        <v>435.89</v>
      </c>
      <c r="G310" s="2">
        <f>IFERROR(__xludf.DUMMYFUNCTION("""COMPUTED_VALUE"""),45742.66666666667)</f>
        <v>45742.66667</v>
      </c>
      <c r="H310" s="1">
        <f>IFERROR(__xludf.DUMMYFUNCTION("""COMPUTED_VALUE"""),429.26)</f>
        <v>429.26</v>
      </c>
      <c r="J310" s="2">
        <f>IFERROR(__xludf.DUMMYFUNCTION("""COMPUTED_VALUE"""),45742.66666666667)</f>
        <v>45742.66667</v>
      </c>
      <c r="K310" s="1">
        <f>IFERROR(__xludf.DUMMYFUNCTION("""COMPUTED_VALUE"""),434.03)</f>
        <v>434.03</v>
      </c>
      <c r="M310" s="2">
        <f>IFERROR(__xludf.DUMMYFUNCTION("""COMPUTED_VALUE"""),45742.66666666667)</f>
        <v>45742.66667</v>
      </c>
      <c r="N310" s="1">
        <f>IFERROR(__xludf.DUMMYFUNCTION("""COMPUTED_VALUE"""),2.6365062E7)</f>
        <v>26365062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IFERROR(__xludf.DUMMYFUNCTION("""COMPUTED_VALUE"""),436.09)</f>
        <v>436.09</v>
      </c>
      <c r="D311" s="2">
        <f>IFERROR(__xludf.DUMMYFUNCTION("""COMPUTED_VALUE"""),45743.66666666667)</f>
        <v>45743.66667</v>
      </c>
      <c r="E311" s="1">
        <f>IFERROR(__xludf.DUMMYFUNCTION("""COMPUTED_VALUE"""),444.18)</f>
        <v>444.18</v>
      </c>
      <c r="G311" s="2">
        <f>IFERROR(__xludf.DUMMYFUNCTION("""COMPUTED_VALUE"""),45743.66666666667)</f>
        <v>45743.66667</v>
      </c>
      <c r="H311" s="1">
        <f>IFERROR(__xludf.DUMMYFUNCTION("""COMPUTED_VALUE"""),435.2)</f>
        <v>435.2</v>
      </c>
      <c r="J311" s="2">
        <f>IFERROR(__xludf.DUMMYFUNCTION("""COMPUTED_VALUE"""),45743.66666666667)</f>
        <v>45743.66667</v>
      </c>
      <c r="K311" s="1">
        <f>IFERROR(__xludf.DUMMYFUNCTION("""COMPUTED_VALUE"""),442.45)</f>
        <v>442.45</v>
      </c>
      <c r="M311" s="2">
        <f>IFERROR(__xludf.DUMMYFUNCTION("""COMPUTED_VALUE"""),45743.66666666667)</f>
        <v>45743.66667</v>
      </c>
      <c r="N311" s="1">
        <f>IFERROR(__xludf.DUMMYFUNCTION("""COMPUTED_VALUE"""),2.6121973E7)</f>
        <v>26121973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IFERROR(__xludf.DUMMYFUNCTION("""COMPUTED_VALUE"""),444.51)</f>
        <v>444.51</v>
      </c>
      <c r="D312" s="2">
        <f>IFERROR(__xludf.DUMMYFUNCTION("""COMPUTED_VALUE"""),45744.66666666667)</f>
        <v>45744.66667</v>
      </c>
      <c r="E312" s="1">
        <f>IFERROR(__xludf.DUMMYFUNCTION("""COMPUTED_VALUE"""),445.44)</f>
        <v>445.44</v>
      </c>
      <c r="G312" s="2">
        <f>IFERROR(__xludf.DUMMYFUNCTION("""COMPUTED_VALUE"""),45744.66666666667)</f>
        <v>45744.66667</v>
      </c>
      <c r="H312" s="1">
        <f>IFERROR(__xludf.DUMMYFUNCTION("""COMPUTED_VALUE"""),439.91)</f>
        <v>439.91</v>
      </c>
      <c r="J312" s="2">
        <f>IFERROR(__xludf.DUMMYFUNCTION("""COMPUTED_VALUE"""),45744.66666666667)</f>
        <v>45744.66667</v>
      </c>
      <c r="K312" s="1">
        <f>IFERROR(__xludf.DUMMYFUNCTION("""COMPUTED_VALUE"""),440.04)</f>
        <v>440.04</v>
      </c>
      <c r="M312" s="2">
        <f>IFERROR(__xludf.DUMMYFUNCTION("""COMPUTED_VALUE"""),45744.66666666667)</f>
        <v>45744.66667</v>
      </c>
      <c r="N312" s="1">
        <f>IFERROR(__xludf.DUMMYFUNCTION("""COMPUTED_VALUE"""),2.2847124E7)</f>
        <v>22847124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IFERROR(__xludf.DUMMYFUNCTION("""COMPUTED_VALUE"""),442.05)</f>
        <v>442.05</v>
      </c>
      <c r="D313" s="2">
        <f>IFERROR(__xludf.DUMMYFUNCTION("""COMPUTED_VALUE"""),45747.66666666667)</f>
        <v>45747.66667</v>
      </c>
      <c r="E313" s="1">
        <f>IFERROR(__xludf.DUMMYFUNCTION("""COMPUTED_VALUE"""),446.82)</f>
        <v>446.82</v>
      </c>
      <c r="G313" s="2">
        <f>IFERROR(__xludf.DUMMYFUNCTION("""COMPUTED_VALUE"""),45747.66666666667)</f>
        <v>45747.66667</v>
      </c>
      <c r="H313" s="1">
        <f>IFERROR(__xludf.DUMMYFUNCTION("""COMPUTED_VALUE"""),441.23)</f>
        <v>441.23</v>
      </c>
      <c r="J313" s="2">
        <f>IFERROR(__xludf.DUMMYFUNCTION("""COMPUTED_VALUE"""),45747.66666666667)</f>
        <v>45747.66667</v>
      </c>
      <c r="K313" s="1">
        <f>IFERROR(__xludf.DUMMYFUNCTION("""COMPUTED_VALUE"""),443.75)</f>
        <v>443.75</v>
      </c>
      <c r="M313" s="2">
        <f>IFERROR(__xludf.DUMMYFUNCTION("""COMPUTED_VALUE"""),45747.66666666667)</f>
        <v>45747.66667</v>
      </c>
      <c r="N313" s="1">
        <f>IFERROR(__xludf.DUMMYFUNCTION("""COMPUTED_VALUE"""),3.1849781E7)</f>
        <v>31849781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IFERROR(__xludf.DUMMYFUNCTION("""COMPUTED_VALUE"""),444.29)</f>
        <v>444.29</v>
      </c>
      <c r="D314" s="2">
        <f>IFERROR(__xludf.DUMMYFUNCTION("""COMPUTED_VALUE"""),45748.66666666667)</f>
        <v>45748.66667</v>
      </c>
      <c r="E314" s="1">
        <f>IFERROR(__xludf.DUMMYFUNCTION("""COMPUTED_VALUE"""),445.32)</f>
        <v>445.32</v>
      </c>
      <c r="G314" s="2">
        <f>IFERROR(__xludf.DUMMYFUNCTION("""COMPUTED_VALUE"""),45748.66666666667)</f>
        <v>45748.66667</v>
      </c>
      <c r="H314" s="1">
        <f>IFERROR(__xludf.DUMMYFUNCTION("""COMPUTED_VALUE"""),439.76)</f>
        <v>439.76</v>
      </c>
      <c r="J314" s="2">
        <f>IFERROR(__xludf.DUMMYFUNCTION("""COMPUTED_VALUE"""),45748.66666666667)</f>
        <v>45748.66667</v>
      </c>
      <c r="K314" s="1">
        <f>IFERROR(__xludf.DUMMYFUNCTION("""COMPUTED_VALUE"""),445.09)</f>
        <v>445.09</v>
      </c>
      <c r="M314" s="2">
        <f>IFERROR(__xludf.DUMMYFUNCTION("""COMPUTED_VALUE"""),45748.66666666667)</f>
        <v>45748.66667</v>
      </c>
      <c r="N314" s="1">
        <f>IFERROR(__xludf.DUMMYFUNCTION("""COMPUTED_VALUE"""),1.8728896E7)</f>
        <v>18728896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IFERROR(__xludf.DUMMYFUNCTION("""COMPUTED_VALUE"""),444.89)</f>
        <v>444.89</v>
      </c>
      <c r="D315" s="2">
        <f>IFERROR(__xludf.DUMMYFUNCTION("""COMPUTED_VALUE"""),45749.66666666667)</f>
        <v>45749.66667</v>
      </c>
      <c r="E315" s="1">
        <f>IFERROR(__xludf.DUMMYFUNCTION("""COMPUTED_VALUE"""),445.19)</f>
        <v>445.19</v>
      </c>
      <c r="G315" s="2">
        <f>IFERROR(__xludf.DUMMYFUNCTION("""COMPUTED_VALUE"""),45749.66666666667)</f>
        <v>45749.66667</v>
      </c>
      <c r="H315" s="1">
        <f>IFERROR(__xludf.DUMMYFUNCTION("""COMPUTED_VALUE"""),436.58)</f>
        <v>436.58</v>
      </c>
      <c r="J315" s="2">
        <f>IFERROR(__xludf.DUMMYFUNCTION("""COMPUTED_VALUE"""),45749.66666666667)</f>
        <v>45749.66667</v>
      </c>
      <c r="K315" s="1">
        <f>IFERROR(__xludf.DUMMYFUNCTION("""COMPUTED_VALUE"""),438.68)</f>
        <v>438.68</v>
      </c>
      <c r="M315" s="2">
        <f>IFERROR(__xludf.DUMMYFUNCTION("""COMPUTED_VALUE"""),45749.66666666667)</f>
        <v>45749.66667</v>
      </c>
      <c r="N315" s="1">
        <f>IFERROR(__xludf.DUMMYFUNCTION("""COMPUTED_VALUE"""),2.4745534E7)</f>
        <v>24745534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IFERROR(__xludf.DUMMYFUNCTION("""COMPUTED_VALUE"""),442.41)</f>
        <v>442.41</v>
      </c>
      <c r="D316" s="2">
        <f>IFERROR(__xludf.DUMMYFUNCTION("""COMPUTED_VALUE"""),45750.66666666667)</f>
        <v>45750.66667</v>
      </c>
      <c r="E316" s="1">
        <f>IFERROR(__xludf.DUMMYFUNCTION("""COMPUTED_VALUE"""),451.05)</f>
        <v>451.05</v>
      </c>
      <c r="G316" s="2">
        <f>IFERROR(__xludf.DUMMYFUNCTION("""COMPUTED_VALUE"""),45750.66666666667)</f>
        <v>45750.66667</v>
      </c>
      <c r="H316" s="1">
        <f>IFERROR(__xludf.DUMMYFUNCTION("""COMPUTED_VALUE"""),442.41)</f>
        <v>442.41</v>
      </c>
      <c r="J316" s="2">
        <f>IFERROR(__xludf.DUMMYFUNCTION("""COMPUTED_VALUE"""),45750.66666666667)</f>
        <v>45750.66667</v>
      </c>
      <c r="K316" s="1">
        <f>IFERROR(__xludf.DUMMYFUNCTION("""COMPUTED_VALUE"""),446.06)</f>
        <v>446.06</v>
      </c>
      <c r="M316" s="2">
        <f>IFERROR(__xludf.DUMMYFUNCTION("""COMPUTED_VALUE"""),45750.66666666667)</f>
        <v>45750.66667</v>
      </c>
      <c r="N316" s="1">
        <f>IFERROR(__xludf.DUMMYFUNCTION("""COMPUTED_VALUE"""),3.6121179E7)</f>
        <v>36121179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IFERROR(__xludf.DUMMYFUNCTION("""COMPUTED_VALUE"""),441.61)</f>
        <v>441.61</v>
      </c>
      <c r="D317" s="2">
        <f>IFERROR(__xludf.DUMMYFUNCTION("""COMPUTED_VALUE"""),45751.66666666667)</f>
        <v>45751.66667</v>
      </c>
      <c r="E317" s="1">
        <f>IFERROR(__xludf.DUMMYFUNCTION("""COMPUTED_VALUE"""),446.72)</f>
        <v>446.72</v>
      </c>
      <c r="G317" s="2">
        <f>IFERROR(__xludf.DUMMYFUNCTION("""COMPUTED_VALUE"""),45751.66666666667)</f>
        <v>45751.66667</v>
      </c>
      <c r="H317" s="1">
        <f>IFERROR(__xludf.DUMMYFUNCTION("""COMPUTED_VALUE"""),416.36)</f>
        <v>416.36</v>
      </c>
      <c r="J317" s="2">
        <f>IFERROR(__xludf.DUMMYFUNCTION("""COMPUTED_VALUE"""),45751.66666666667)</f>
        <v>45751.66667</v>
      </c>
      <c r="K317" s="1">
        <f>IFERROR(__xludf.DUMMYFUNCTION("""COMPUTED_VALUE"""),417.68)</f>
        <v>417.68</v>
      </c>
      <c r="M317" s="2">
        <f>IFERROR(__xludf.DUMMYFUNCTION("""COMPUTED_VALUE"""),45751.66666666667)</f>
        <v>45751.66667</v>
      </c>
      <c r="N317" s="1">
        <f>IFERROR(__xludf.DUMMYFUNCTION("""COMPUTED_VALUE"""),5.0576343E7)</f>
        <v>50576343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IFERROR(__xludf.DUMMYFUNCTION("""COMPUTED_VALUE"""),405.29)</f>
        <v>405.29</v>
      </c>
      <c r="D318" s="2">
        <f>IFERROR(__xludf.DUMMYFUNCTION("""COMPUTED_VALUE"""),45754.66666666667)</f>
        <v>45754.66667</v>
      </c>
      <c r="E318" s="1">
        <f>IFERROR(__xludf.DUMMYFUNCTION("""COMPUTED_VALUE"""),424.43)</f>
        <v>424.43</v>
      </c>
      <c r="G318" s="2">
        <f>IFERROR(__xludf.DUMMYFUNCTION("""COMPUTED_VALUE"""),45754.66666666667)</f>
        <v>45754.66667</v>
      </c>
      <c r="H318" s="1">
        <f>IFERROR(__xludf.DUMMYFUNCTION("""COMPUTED_VALUE"""),405.29)</f>
        <v>405.29</v>
      </c>
      <c r="J318" s="2">
        <f>IFERROR(__xludf.DUMMYFUNCTION("""COMPUTED_VALUE"""),45754.66666666667)</f>
        <v>45754.66667</v>
      </c>
      <c r="K318" s="1">
        <f>IFERROR(__xludf.DUMMYFUNCTION("""COMPUTED_VALUE"""),414.09)</f>
        <v>414.09</v>
      </c>
      <c r="M318" s="2">
        <f>IFERROR(__xludf.DUMMYFUNCTION("""COMPUTED_VALUE"""),45754.66666666667)</f>
        <v>45754.66667</v>
      </c>
      <c r="N318" s="1">
        <f>IFERROR(__xludf.DUMMYFUNCTION("""COMPUTED_VALUE"""),4.6945353E7)</f>
        <v>46945353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IFERROR(__xludf.DUMMYFUNCTION("""COMPUTED_VALUE"""),419.91)</f>
        <v>419.91</v>
      </c>
      <c r="D319" s="2">
        <f>IFERROR(__xludf.DUMMYFUNCTION("""COMPUTED_VALUE"""),45755.66666666667)</f>
        <v>45755.66667</v>
      </c>
      <c r="E319" s="1">
        <f>IFERROR(__xludf.DUMMYFUNCTION("""COMPUTED_VALUE"""),421.96)</f>
        <v>421.96</v>
      </c>
      <c r="G319" s="2">
        <f>IFERROR(__xludf.DUMMYFUNCTION("""COMPUTED_VALUE"""),45755.66666666667)</f>
        <v>45755.66667</v>
      </c>
      <c r="H319" s="1">
        <f>IFERROR(__xludf.DUMMYFUNCTION("""COMPUTED_VALUE"""),407.02)</f>
        <v>407.02</v>
      </c>
      <c r="J319" s="2">
        <f>IFERROR(__xludf.DUMMYFUNCTION("""COMPUTED_VALUE"""),45755.66666666667)</f>
        <v>45755.66667</v>
      </c>
      <c r="K319" s="1">
        <f>IFERROR(__xludf.DUMMYFUNCTION("""COMPUTED_VALUE"""),411.44)</f>
        <v>411.44</v>
      </c>
      <c r="M319" s="2">
        <f>IFERROR(__xludf.DUMMYFUNCTION("""COMPUTED_VALUE"""),45755.66666666667)</f>
        <v>45755.66667</v>
      </c>
      <c r="N319" s="1">
        <f>IFERROR(__xludf.DUMMYFUNCTION("""COMPUTED_VALUE"""),3.5704195E7)</f>
        <v>35704195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IFERROR(__xludf.DUMMYFUNCTION("""COMPUTED_VALUE"""),406.52)</f>
        <v>406.52</v>
      </c>
      <c r="D320" s="2">
        <f>IFERROR(__xludf.DUMMYFUNCTION("""COMPUTED_VALUE"""),45756.66666666667)</f>
        <v>45756.66667</v>
      </c>
      <c r="E320" s="1">
        <f>IFERROR(__xludf.DUMMYFUNCTION("""COMPUTED_VALUE"""),425.2)</f>
        <v>425.2</v>
      </c>
      <c r="G320" s="2">
        <f>IFERROR(__xludf.DUMMYFUNCTION("""COMPUTED_VALUE"""),45756.66666666667)</f>
        <v>45756.66667</v>
      </c>
      <c r="H320" s="1">
        <f>IFERROR(__xludf.DUMMYFUNCTION("""COMPUTED_VALUE"""),400.95)</f>
        <v>400.95</v>
      </c>
      <c r="J320" s="2">
        <f>IFERROR(__xludf.DUMMYFUNCTION("""COMPUTED_VALUE"""),45756.66666666667)</f>
        <v>45756.66667</v>
      </c>
      <c r="K320" s="1">
        <f>IFERROR(__xludf.DUMMYFUNCTION("""COMPUTED_VALUE"""),421.4)</f>
        <v>421.4</v>
      </c>
      <c r="M320" s="2">
        <f>IFERROR(__xludf.DUMMYFUNCTION("""COMPUTED_VALUE"""),45756.66666666667)</f>
        <v>45756.66667</v>
      </c>
      <c r="N320" s="1">
        <f>IFERROR(__xludf.DUMMYFUNCTION("""COMPUTED_VALUE"""),5.7916486E7)</f>
        <v>57916486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IFERROR(__xludf.DUMMYFUNCTION("""COMPUTED_VALUE"""),419.92)</f>
        <v>419.92</v>
      </c>
      <c r="D321" s="2">
        <f>IFERROR(__xludf.DUMMYFUNCTION("""COMPUTED_VALUE"""),45757.66666666667)</f>
        <v>45757.66667</v>
      </c>
      <c r="E321" s="1">
        <f>IFERROR(__xludf.DUMMYFUNCTION("""COMPUTED_VALUE"""),425.63)</f>
        <v>425.63</v>
      </c>
      <c r="G321" s="2">
        <f>IFERROR(__xludf.DUMMYFUNCTION("""COMPUTED_VALUE"""),45757.66666666667)</f>
        <v>45757.66667</v>
      </c>
      <c r="H321" s="1">
        <f>IFERROR(__xludf.DUMMYFUNCTION("""COMPUTED_VALUE"""),414.0)</f>
        <v>414</v>
      </c>
      <c r="J321" s="2">
        <f>IFERROR(__xludf.DUMMYFUNCTION("""COMPUTED_VALUE"""),45757.66666666667)</f>
        <v>45757.66667</v>
      </c>
      <c r="K321" s="1">
        <f>IFERROR(__xludf.DUMMYFUNCTION("""COMPUTED_VALUE"""),422.39)</f>
        <v>422.39</v>
      </c>
      <c r="M321" s="2">
        <f>IFERROR(__xludf.DUMMYFUNCTION("""COMPUTED_VALUE"""),45757.66666666667)</f>
        <v>45757.66667</v>
      </c>
      <c r="N321" s="1">
        <f>IFERROR(__xludf.DUMMYFUNCTION("""COMPUTED_VALUE"""),4.1838846E7)</f>
        <v>41838846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IFERROR(__xludf.DUMMYFUNCTION("""COMPUTED_VALUE"""),428.35)</f>
        <v>428.35</v>
      </c>
      <c r="D322" s="2">
        <f>IFERROR(__xludf.DUMMYFUNCTION("""COMPUTED_VALUE"""),45758.66666666667)</f>
        <v>45758.66667</v>
      </c>
      <c r="E322" s="1">
        <f>IFERROR(__xludf.DUMMYFUNCTION("""COMPUTED_VALUE"""),430.68)</f>
        <v>430.68</v>
      </c>
      <c r="G322" s="2">
        <f>IFERROR(__xludf.DUMMYFUNCTION("""COMPUTED_VALUE"""),45758.66666666667)</f>
        <v>45758.66667</v>
      </c>
      <c r="H322" s="1">
        <f>IFERROR(__xludf.DUMMYFUNCTION("""COMPUTED_VALUE"""),423.75)</f>
        <v>423.75</v>
      </c>
      <c r="J322" s="2">
        <f>IFERROR(__xludf.DUMMYFUNCTION("""COMPUTED_VALUE"""),45758.66666666667)</f>
        <v>45758.66667</v>
      </c>
      <c r="K322" s="1">
        <f>IFERROR(__xludf.DUMMYFUNCTION("""COMPUTED_VALUE"""),428.83)</f>
        <v>428.83</v>
      </c>
      <c r="M322" s="2">
        <f>IFERROR(__xludf.DUMMYFUNCTION("""COMPUTED_VALUE"""),45758.66666666667)</f>
        <v>45758.66667</v>
      </c>
      <c r="N322" s="1">
        <f>IFERROR(__xludf.DUMMYFUNCTION("""COMPUTED_VALUE"""),3.4125998E7)</f>
        <v>34125998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IFERROR(__xludf.DUMMYFUNCTION("""COMPUTED_VALUE"""),430.33)</f>
        <v>430.33</v>
      </c>
      <c r="D323" s="2">
        <f>IFERROR(__xludf.DUMMYFUNCTION("""COMPUTED_VALUE"""),45761.66666666667)</f>
        <v>45761.66667</v>
      </c>
      <c r="E323" s="1">
        <f>IFERROR(__xludf.DUMMYFUNCTION("""COMPUTED_VALUE"""),438.48)</f>
        <v>438.48</v>
      </c>
      <c r="G323" s="2">
        <f>IFERROR(__xludf.DUMMYFUNCTION("""COMPUTED_VALUE"""),45761.66666666667)</f>
        <v>45761.66667</v>
      </c>
      <c r="H323" s="1">
        <f>IFERROR(__xludf.DUMMYFUNCTION("""COMPUTED_VALUE"""),428.78)</f>
        <v>428.78</v>
      </c>
      <c r="J323" s="2">
        <f>IFERROR(__xludf.DUMMYFUNCTION("""COMPUTED_VALUE"""),45761.66666666667)</f>
        <v>45761.66667</v>
      </c>
      <c r="K323" s="1">
        <f>IFERROR(__xludf.DUMMYFUNCTION("""COMPUTED_VALUE"""),434.82)</f>
        <v>434.82</v>
      </c>
      <c r="M323" s="2">
        <f>IFERROR(__xludf.DUMMYFUNCTION("""COMPUTED_VALUE"""),45761.66666666667)</f>
        <v>45761.66667</v>
      </c>
      <c r="N323" s="1">
        <f>IFERROR(__xludf.DUMMYFUNCTION("""COMPUTED_VALUE"""),2.8159255E7)</f>
        <v>28159255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IFERROR(__xludf.DUMMYFUNCTION("""COMPUTED_VALUE"""),437.46)</f>
        <v>437.46</v>
      </c>
      <c r="D324" s="2">
        <f>IFERROR(__xludf.DUMMYFUNCTION("""COMPUTED_VALUE"""),45762.66666666667)</f>
        <v>45762.66667</v>
      </c>
      <c r="E324" s="1">
        <f>IFERROR(__xludf.DUMMYFUNCTION("""COMPUTED_VALUE"""),440.28)</f>
        <v>440.28</v>
      </c>
      <c r="G324" s="2">
        <f>IFERROR(__xludf.DUMMYFUNCTION("""COMPUTED_VALUE"""),45762.66666666667)</f>
        <v>45762.66667</v>
      </c>
      <c r="H324" s="1">
        <f>IFERROR(__xludf.DUMMYFUNCTION("""COMPUTED_VALUE"""),434.9)</f>
        <v>434.9</v>
      </c>
      <c r="J324" s="2">
        <f>IFERROR(__xludf.DUMMYFUNCTION("""COMPUTED_VALUE"""),45762.66666666667)</f>
        <v>45762.66667</v>
      </c>
      <c r="K324" s="1">
        <f>IFERROR(__xludf.DUMMYFUNCTION("""COMPUTED_VALUE"""),438.59)</f>
        <v>438.59</v>
      </c>
      <c r="M324" s="2">
        <f>IFERROR(__xludf.DUMMYFUNCTION("""COMPUTED_VALUE"""),45762.66666666667)</f>
        <v>45762.66667</v>
      </c>
      <c r="N324" s="1">
        <f>IFERROR(__xludf.DUMMYFUNCTION("""COMPUTED_VALUE"""),2.4916982E7)</f>
        <v>24916982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IFERROR(__xludf.DUMMYFUNCTION("""COMPUTED_VALUE"""),440.25)</f>
        <v>440.25</v>
      </c>
      <c r="D325" s="2">
        <f>IFERROR(__xludf.DUMMYFUNCTION("""COMPUTED_VALUE"""),45763.66666666667)</f>
        <v>45763.66667</v>
      </c>
      <c r="E325" s="1">
        <f>IFERROR(__xludf.DUMMYFUNCTION("""COMPUTED_VALUE"""),441.16)</f>
        <v>441.16</v>
      </c>
      <c r="G325" s="2">
        <f>IFERROR(__xludf.DUMMYFUNCTION("""COMPUTED_VALUE"""),45763.66666666667)</f>
        <v>45763.66667</v>
      </c>
      <c r="H325" s="1">
        <f>IFERROR(__xludf.DUMMYFUNCTION("""COMPUTED_VALUE"""),427.88)</f>
        <v>427.88</v>
      </c>
      <c r="J325" s="2">
        <f>IFERROR(__xludf.DUMMYFUNCTION("""COMPUTED_VALUE"""),45763.66666666667)</f>
        <v>45763.66667</v>
      </c>
      <c r="K325" s="1">
        <f>IFERROR(__xludf.DUMMYFUNCTION("""COMPUTED_VALUE"""),428.78)</f>
        <v>428.78</v>
      </c>
      <c r="M325" s="2">
        <f>IFERROR(__xludf.DUMMYFUNCTION("""COMPUTED_VALUE"""),45763.66666666667)</f>
        <v>45763.66667</v>
      </c>
      <c r="N325" s="1">
        <f>IFERROR(__xludf.DUMMYFUNCTION("""COMPUTED_VALUE"""),2.0628342E7)</f>
        <v>20628342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IFERROR(__xludf.DUMMYFUNCTION("""COMPUTED_VALUE"""),429.06)</f>
        <v>429.06</v>
      </c>
      <c r="D326" s="2">
        <f>IFERROR(__xludf.DUMMYFUNCTION("""COMPUTED_VALUE"""),45764.66666666667)</f>
        <v>45764.66667</v>
      </c>
      <c r="E326" s="1">
        <f>IFERROR(__xludf.DUMMYFUNCTION("""COMPUTED_VALUE"""),437.58)</f>
        <v>437.58</v>
      </c>
      <c r="G326" s="2">
        <f>IFERROR(__xludf.DUMMYFUNCTION("""COMPUTED_VALUE"""),45764.66666666667)</f>
        <v>45764.66667</v>
      </c>
      <c r="H326" s="1">
        <f>IFERROR(__xludf.DUMMYFUNCTION("""COMPUTED_VALUE"""),428.55)</f>
        <v>428.55</v>
      </c>
      <c r="J326" s="2">
        <f>IFERROR(__xludf.DUMMYFUNCTION("""COMPUTED_VALUE"""),45764.66666666667)</f>
        <v>45764.66667</v>
      </c>
      <c r="K326" s="1">
        <f>IFERROR(__xludf.DUMMYFUNCTION("""COMPUTED_VALUE"""),432.9)</f>
        <v>432.9</v>
      </c>
      <c r="M326" s="2">
        <f>IFERROR(__xludf.DUMMYFUNCTION("""COMPUTED_VALUE"""),45764.66666666667)</f>
        <v>45764.66667</v>
      </c>
      <c r="N326" s="1">
        <f>IFERROR(__xludf.DUMMYFUNCTION("""COMPUTED_VALUE"""),1.9962602E7)</f>
        <v>19962602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IFERROR(__xludf.DUMMYFUNCTION("""COMPUTED_VALUE"""),432.73)</f>
        <v>432.73</v>
      </c>
      <c r="D327" s="2">
        <f>IFERROR(__xludf.DUMMYFUNCTION("""COMPUTED_VALUE"""),45768.66666666667)</f>
        <v>45768.66667</v>
      </c>
      <c r="E327" s="1">
        <f>IFERROR(__xludf.DUMMYFUNCTION("""COMPUTED_VALUE"""),433.62)</f>
        <v>433.62</v>
      </c>
      <c r="G327" s="2">
        <f>IFERROR(__xludf.DUMMYFUNCTION("""COMPUTED_VALUE"""),45768.66666666667)</f>
        <v>45768.66667</v>
      </c>
      <c r="H327" s="1">
        <f>IFERROR(__xludf.DUMMYFUNCTION("""COMPUTED_VALUE"""),417.58)</f>
        <v>417.58</v>
      </c>
      <c r="J327" s="2">
        <f>IFERROR(__xludf.DUMMYFUNCTION("""COMPUTED_VALUE"""),45768.66666666667)</f>
        <v>45768.66667</v>
      </c>
      <c r="K327" s="1">
        <f>IFERROR(__xludf.DUMMYFUNCTION("""COMPUTED_VALUE"""),420.68)</f>
        <v>420.68</v>
      </c>
      <c r="M327" s="2">
        <f>IFERROR(__xludf.DUMMYFUNCTION("""COMPUTED_VALUE"""),45768.66666666667)</f>
        <v>45768.66667</v>
      </c>
      <c r="N327" s="1">
        <f>IFERROR(__xludf.DUMMYFUNCTION("""COMPUTED_VALUE"""),2.7388347E7)</f>
        <v>27388347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IFERROR(__xludf.DUMMYFUNCTION("""COMPUTED_VALUE"""),415.13)</f>
        <v>415.13</v>
      </c>
      <c r="D328" s="2">
        <f>IFERROR(__xludf.DUMMYFUNCTION("""COMPUTED_VALUE"""),45769.66666666667)</f>
        <v>45769.66667</v>
      </c>
      <c r="E328" s="1">
        <f>IFERROR(__xludf.DUMMYFUNCTION("""COMPUTED_VALUE"""),428.7)</f>
        <v>428.7</v>
      </c>
      <c r="G328" s="2">
        <f>IFERROR(__xludf.DUMMYFUNCTION("""COMPUTED_VALUE"""),45769.66666666667)</f>
        <v>45769.66667</v>
      </c>
      <c r="H328" s="1">
        <f>IFERROR(__xludf.DUMMYFUNCTION("""COMPUTED_VALUE"""),413.02)</f>
        <v>413.02</v>
      </c>
      <c r="J328" s="2">
        <f>IFERROR(__xludf.DUMMYFUNCTION("""COMPUTED_VALUE"""),45769.66666666667)</f>
        <v>45769.66667</v>
      </c>
      <c r="K328" s="1">
        <f>IFERROR(__xludf.DUMMYFUNCTION("""COMPUTED_VALUE"""),425.42)</f>
        <v>425.42</v>
      </c>
      <c r="M328" s="2">
        <f>IFERROR(__xludf.DUMMYFUNCTION("""COMPUTED_VALUE"""),45769.66666666667)</f>
        <v>45769.66667</v>
      </c>
      <c r="N328" s="1">
        <f>IFERROR(__xludf.DUMMYFUNCTION("""COMPUTED_VALUE"""),4.2366414E7)</f>
        <v>42366414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IFERROR(__xludf.DUMMYFUNCTION("""COMPUTED_VALUE"""),418.93)</f>
        <v>418.93</v>
      </c>
      <c r="D329" s="2">
        <f>IFERROR(__xludf.DUMMYFUNCTION("""COMPUTED_VALUE"""),45770.66666666667)</f>
        <v>45770.66667</v>
      </c>
      <c r="E329" s="1">
        <f>IFERROR(__xludf.DUMMYFUNCTION("""COMPUTED_VALUE"""),426.99)</f>
        <v>426.99</v>
      </c>
      <c r="G329" s="2">
        <f>IFERROR(__xludf.DUMMYFUNCTION("""COMPUTED_VALUE"""),45770.66666666667)</f>
        <v>45770.66667</v>
      </c>
      <c r="H329" s="1">
        <f>IFERROR(__xludf.DUMMYFUNCTION("""COMPUTED_VALUE"""),415.78)</f>
        <v>415.78</v>
      </c>
      <c r="J329" s="2">
        <f>IFERROR(__xludf.DUMMYFUNCTION("""COMPUTED_VALUE"""),45770.66666666667)</f>
        <v>45770.66667</v>
      </c>
      <c r="K329" s="1">
        <f>IFERROR(__xludf.DUMMYFUNCTION("""COMPUTED_VALUE"""),423.25)</f>
        <v>423.25</v>
      </c>
      <c r="M329" s="2">
        <f>IFERROR(__xludf.DUMMYFUNCTION("""COMPUTED_VALUE"""),45770.66666666667)</f>
        <v>45770.66667</v>
      </c>
      <c r="N329" s="1">
        <f>IFERROR(__xludf.DUMMYFUNCTION("""COMPUTED_VALUE"""),3.3954062E7)</f>
        <v>33954062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IFERROR(__xludf.DUMMYFUNCTION("""COMPUTED_VALUE"""),423.78)</f>
        <v>423.78</v>
      </c>
      <c r="D330" s="2">
        <f>IFERROR(__xludf.DUMMYFUNCTION("""COMPUTED_VALUE"""),45771.66666666667)</f>
        <v>45771.66667</v>
      </c>
      <c r="E330" s="1">
        <f>IFERROR(__xludf.DUMMYFUNCTION("""COMPUTED_VALUE"""),428.66)</f>
        <v>428.66</v>
      </c>
      <c r="G330" s="2">
        <f>IFERROR(__xludf.DUMMYFUNCTION("""COMPUTED_VALUE"""),45771.66666666667)</f>
        <v>45771.66667</v>
      </c>
      <c r="H330" s="1">
        <f>IFERROR(__xludf.DUMMYFUNCTION("""COMPUTED_VALUE"""),421.34)</f>
        <v>421.34</v>
      </c>
      <c r="J330" s="2">
        <f>IFERROR(__xludf.DUMMYFUNCTION("""COMPUTED_VALUE"""),45771.66666666667)</f>
        <v>45771.66667</v>
      </c>
      <c r="K330" s="1">
        <f>IFERROR(__xludf.DUMMYFUNCTION("""COMPUTED_VALUE"""),425.79)</f>
        <v>425.79</v>
      </c>
      <c r="M330" s="2">
        <f>IFERROR(__xludf.DUMMYFUNCTION("""COMPUTED_VALUE"""),45771.66666666667)</f>
        <v>45771.66667</v>
      </c>
      <c r="N330" s="1">
        <f>IFERROR(__xludf.DUMMYFUNCTION("""COMPUTED_VALUE"""),2.156638E7)</f>
        <v>21566380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IFERROR(__xludf.DUMMYFUNCTION("""COMPUTED_VALUE"""),411.46)</f>
        <v>411.46</v>
      </c>
      <c r="D331" s="2">
        <f>IFERROR(__xludf.DUMMYFUNCTION("""COMPUTED_VALUE"""),45772.66666666667)</f>
        <v>45772.66667</v>
      </c>
      <c r="E331" s="1">
        <f>IFERROR(__xludf.DUMMYFUNCTION("""COMPUTED_VALUE"""),411.46)</f>
        <v>411.46</v>
      </c>
      <c r="G331" s="2">
        <f>IFERROR(__xludf.DUMMYFUNCTION("""COMPUTED_VALUE"""),45772.66666666667)</f>
        <v>45772.66667</v>
      </c>
      <c r="H331" s="1">
        <f>IFERROR(__xludf.DUMMYFUNCTION("""COMPUTED_VALUE"""),397.3)</f>
        <v>397.3</v>
      </c>
      <c r="J331" s="2">
        <f>IFERROR(__xludf.DUMMYFUNCTION("""COMPUTED_VALUE"""),45772.66666666667)</f>
        <v>45772.66667</v>
      </c>
      <c r="K331" s="1">
        <f>IFERROR(__xludf.DUMMYFUNCTION("""COMPUTED_VALUE"""),400.88)</f>
        <v>400.88</v>
      </c>
      <c r="M331" s="2">
        <f>IFERROR(__xludf.DUMMYFUNCTION("""COMPUTED_VALUE"""),45772.66666666667)</f>
        <v>45772.66667</v>
      </c>
      <c r="N331" s="1">
        <f>IFERROR(__xludf.DUMMYFUNCTION("""COMPUTED_VALUE"""),3.6901624E7)</f>
        <v>36901624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IFERROR(__xludf.DUMMYFUNCTION("""COMPUTED_VALUE"""),400.71)</f>
        <v>400.71</v>
      </c>
      <c r="D332" s="2">
        <f>IFERROR(__xludf.DUMMYFUNCTION("""COMPUTED_VALUE"""),45775.66666666667)</f>
        <v>45775.66667</v>
      </c>
      <c r="E332" s="1">
        <f>IFERROR(__xludf.DUMMYFUNCTION("""COMPUTED_VALUE"""),407.0)</f>
        <v>407</v>
      </c>
      <c r="G332" s="2">
        <f>IFERROR(__xludf.DUMMYFUNCTION("""COMPUTED_VALUE"""),45775.66666666667)</f>
        <v>45775.66667</v>
      </c>
      <c r="H332" s="1">
        <f>IFERROR(__xludf.DUMMYFUNCTION("""COMPUTED_VALUE"""),400.71)</f>
        <v>400.71</v>
      </c>
      <c r="J332" s="2">
        <f>IFERROR(__xludf.DUMMYFUNCTION("""COMPUTED_VALUE"""),45775.66666666667)</f>
        <v>45775.66667</v>
      </c>
      <c r="K332" s="1">
        <f>IFERROR(__xludf.DUMMYFUNCTION("""COMPUTED_VALUE"""),406.37)</f>
        <v>406.37</v>
      </c>
      <c r="M332" s="2">
        <f>IFERROR(__xludf.DUMMYFUNCTION("""COMPUTED_VALUE"""),45775.66666666667)</f>
        <v>45775.66667</v>
      </c>
      <c r="N332" s="1">
        <f>IFERROR(__xludf.DUMMYFUNCTION("""COMPUTED_VALUE"""),2.1999555E7)</f>
        <v>21999555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IFERROR(__xludf.DUMMYFUNCTION("""COMPUTED_VALUE"""),406.3)</f>
        <v>406.3</v>
      </c>
      <c r="D333" s="2">
        <f>IFERROR(__xludf.DUMMYFUNCTION("""COMPUTED_VALUE"""),45776.66666666667)</f>
        <v>45776.66667</v>
      </c>
      <c r="E333" s="1">
        <f>IFERROR(__xludf.DUMMYFUNCTION("""COMPUTED_VALUE"""),413.25)</f>
        <v>413.25</v>
      </c>
      <c r="G333" s="2">
        <f>IFERROR(__xludf.DUMMYFUNCTION("""COMPUTED_VALUE"""),45776.66666666667)</f>
        <v>45776.66667</v>
      </c>
      <c r="H333" s="1">
        <f>IFERROR(__xludf.DUMMYFUNCTION("""COMPUTED_VALUE"""),405.04)</f>
        <v>405.04</v>
      </c>
      <c r="J333" s="2">
        <f>IFERROR(__xludf.DUMMYFUNCTION("""COMPUTED_VALUE"""),45776.66666666667)</f>
        <v>45776.66667</v>
      </c>
      <c r="K333" s="1">
        <f>IFERROR(__xludf.DUMMYFUNCTION("""COMPUTED_VALUE"""),412.86)</f>
        <v>412.86</v>
      </c>
      <c r="M333" s="2">
        <f>IFERROR(__xludf.DUMMYFUNCTION("""COMPUTED_VALUE"""),45776.66666666667)</f>
        <v>45776.66667</v>
      </c>
      <c r="N333" s="1">
        <f>IFERROR(__xludf.DUMMYFUNCTION("""COMPUTED_VALUE"""),1.8604448E7)</f>
        <v>18604448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IFERROR(__xludf.DUMMYFUNCTION("""COMPUTED_VALUE"""),419.56)</f>
        <v>419.56</v>
      </c>
      <c r="D334" s="2">
        <f>IFERROR(__xludf.DUMMYFUNCTION("""COMPUTED_VALUE"""),45777.66666666667)</f>
        <v>45777.66667</v>
      </c>
      <c r="E334" s="1">
        <f>IFERROR(__xludf.DUMMYFUNCTION("""COMPUTED_VALUE"""),423.97)</f>
        <v>423.97</v>
      </c>
      <c r="G334" s="2">
        <f>IFERROR(__xludf.DUMMYFUNCTION("""COMPUTED_VALUE"""),45777.66666666667)</f>
        <v>45777.66667</v>
      </c>
      <c r="H334" s="1">
        <f>IFERROR(__xludf.DUMMYFUNCTION("""COMPUTED_VALUE"""),415.98)</f>
        <v>415.98</v>
      </c>
      <c r="J334" s="2">
        <f>IFERROR(__xludf.DUMMYFUNCTION("""COMPUTED_VALUE"""),45777.66666666667)</f>
        <v>45777.66667</v>
      </c>
      <c r="K334" s="1">
        <f>IFERROR(__xludf.DUMMYFUNCTION("""COMPUTED_VALUE"""),422.94)</f>
        <v>422.94</v>
      </c>
      <c r="M334" s="2">
        <f>IFERROR(__xludf.DUMMYFUNCTION("""COMPUTED_VALUE"""),45777.66666666667)</f>
        <v>45777.66667</v>
      </c>
      <c r="N334" s="1">
        <f>IFERROR(__xludf.DUMMYFUNCTION("""COMPUTED_VALUE"""),3.3980826E7)</f>
        <v>33980826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IFERROR(__xludf.DUMMYFUNCTION("""COMPUTED_VALUE"""),419.72)</f>
        <v>419.72</v>
      </c>
      <c r="D335" s="2">
        <f>IFERROR(__xludf.DUMMYFUNCTION("""COMPUTED_VALUE"""),45778.66666666667)</f>
        <v>45778.66667</v>
      </c>
      <c r="E335" s="1">
        <f>IFERROR(__xludf.DUMMYFUNCTION("""COMPUTED_VALUE"""),420.7)</f>
        <v>420.7</v>
      </c>
      <c r="G335" s="2">
        <f>IFERROR(__xludf.DUMMYFUNCTION("""COMPUTED_VALUE"""),45778.66666666667)</f>
        <v>45778.66667</v>
      </c>
      <c r="H335" s="1">
        <f>IFERROR(__xludf.DUMMYFUNCTION("""COMPUTED_VALUE"""),416.07)</f>
        <v>416.07</v>
      </c>
      <c r="J335" s="2">
        <f>IFERROR(__xludf.DUMMYFUNCTION("""COMPUTED_VALUE"""),45778.66666666667)</f>
        <v>45778.66667</v>
      </c>
      <c r="K335" s="1">
        <f>IFERROR(__xludf.DUMMYFUNCTION("""COMPUTED_VALUE"""),418.53)</f>
        <v>418.53</v>
      </c>
      <c r="M335" s="2">
        <f>IFERROR(__xludf.DUMMYFUNCTION("""COMPUTED_VALUE"""),45778.66666666667)</f>
        <v>45778.66667</v>
      </c>
      <c r="N335" s="1">
        <f>IFERROR(__xludf.DUMMYFUNCTION("""COMPUTED_VALUE"""),2.2505464E7)</f>
        <v>22505464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IFERROR(__xludf.DUMMYFUNCTION("""COMPUTED_VALUE"""),419.53)</f>
        <v>419.53</v>
      </c>
      <c r="D336" s="2">
        <f>IFERROR(__xludf.DUMMYFUNCTION("""COMPUTED_VALUE"""),45779.66666666667)</f>
        <v>45779.66667</v>
      </c>
      <c r="E336" s="1">
        <f>IFERROR(__xludf.DUMMYFUNCTION("""COMPUTED_VALUE"""),423.89)</f>
        <v>423.89</v>
      </c>
      <c r="G336" s="2">
        <f>IFERROR(__xludf.DUMMYFUNCTION("""COMPUTED_VALUE"""),45779.66666666667)</f>
        <v>45779.66667</v>
      </c>
      <c r="H336" s="1">
        <f>IFERROR(__xludf.DUMMYFUNCTION("""COMPUTED_VALUE"""),419.36)</f>
        <v>419.36</v>
      </c>
      <c r="J336" s="2">
        <f>IFERROR(__xludf.DUMMYFUNCTION("""COMPUTED_VALUE"""),45779.66666666667)</f>
        <v>45779.66667</v>
      </c>
      <c r="K336" s="1">
        <f>IFERROR(__xludf.DUMMYFUNCTION("""COMPUTED_VALUE"""),422.36)</f>
        <v>422.36</v>
      </c>
      <c r="M336" s="2">
        <f>IFERROR(__xludf.DUMMYFUNCTION("""COMPUTED_VALUE"""),45779.66666666667)</f>
        <v>45779.66667</v>
      </c>
      <c r="N336" s="1">
        <f>IFERROR(__xludf.DUMMYFUNCTION("""COMPUTED_VALUE"""),1.8166293E7)</f>
        <v>18166293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IFERROR(__xludf.DUMMYFUNCTION("""COMPUTED_VALUE"""),423.72)</f>
        <v>423.72</v>
      </c>
      <c r="D337" s="2">
        <f>IFERROR(__xludf.DUMMYFUNCTION("""COMPUTED_VALUE"""),45782.66666666667)</f>
        <v>45782.66667</v>
      </c>
      <c r="E337" s="1">
        <f>IFERROR(__xludf.DUMMYFUNCTION("""COMPUTED_VALUE"""),424.09)</f>
        <v>424.09</v>
      </c>
      <c r="G337" s="2">
        <f>IFERROR(__xludf.DUMMYFUNCTION("""COMPUTED_VALUE"""),45782.66666666667)</f>
        <v>45782.66667</v>
      </c>
      <c r="H337" s="1">
        <f>IFERROR(__xludf.DUMMYFUNCTION("""COMPUTED_VALUE"""),417.87)</f>
        <v>417.87</v>
      </c>
      <c r="J337" s="2">
        <f>IFERROR(__xludf.DUMMYFUNCTION("""COMPUTED_VALUE"""),45782.66666666667)</f>
        <v>45782.66667</v>
      </c>
      <c r="K337" s="1">
        <f>IFERROR(__xludf.DUMMYFUNCTION("""COMPUTED_VALUE"""),420.8)</f>
        <v>420.8</v>
      </c>
      <c r="M337" s="2">
        <f>IFERROR(__xludf.DUMMYFUNCTION("""COMPUTED_VALUE"""),45782.66666666667)</f>
        <v>45782.66667</v>
      </c>
      <c r="N337" s="1">
        <f>IFERROR(__xludf.DUMMYFUNCTION("""COMPUTED_VALUE"""),1.1515872E7)</f>
        <v>11515872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IFERROR(__xludf.DUMMYFUNCTION("""COMPUTED_VALUE"""),420.74)</f>
        <v>420.74</v>
      </c>
      <c r="D338" s="2">
        <f>IFERROR(__xludf.DUMMYFUNCTION("""COMPUTED_VALUE"""),45783.66666666667)</f>
        <v>45783.66667</v>
      </c>
      <c r="E338" s="1">
        <f>IFERROR(__xludf.DUMMYFUNCTION("""COMPUTED_VALUE"""),428.71)</f>
        <v>428.71</v>
      </c>
      <c r="G338" s="2">
        <f>IFERROR(__xludf.DUMMYFUNCTION("""COMPUTED_VALUE"""),45783.66666666667)</f>
        <v>45783.66667</v>
      </c>
      <c r="H338" s="1">
        <f>IFERROR(__xludf.DUMMYFUNCTION("""COMPUTED_VALUE"""),420.2)</f>
        <v>420.2</v>
      </c>
      <c r="J338" s="2">
        <f>IFERROR(__xludf.DUMMYFUNCTION("""COMPUTED_VALUE"""),45783.66666666667)</f>
        <v>45783.66667</v>
      </c>
      <c r="K338" s="1">
        <f>IFERROR(__xludf.DUMMYFUNCTION("""COMPUTED_VALUE"""),428.04)</f>
        <v>428.04</v>
      </c>
      <c r="M338" s="2">
        <f>IFERROR(__xludf.DUMMYFUNCTION("""COMPUTED_VALUE"""),45783.66666666667)</f>
        <v>45783.66667</v>
      </c>
      <c r="N338" s="1">
        <f>IFERROR(__xludf.DUMMYFUNCTION("""COMPUTED_VALUE"""),1.5008131E7)</f>
        <v>15008131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IFERROR(__xludf.DUMMYFUNCTION("""COMPUTED_VALUE"""),426.85)</f>
        <v>426.85</v>
      </c>
      <c r="D339" s="2">
        <f>IFERROR(__xludf.DUMMYFUNCTION("""COMPUTED_VALUE"""),45784.66666666667)</f>
        <v>45784.66667</v>
      </c>
      <c r="E339" s="1">
        <f>IFERROR(__xludf.DUMMYFUNCTION("""COMPUTED_VALUE"""),428.52)</f>
        <v>428.52</v>
      </c>
      <c r="G339" s="2">
        <f>IFERROR(__xludf.DUMMYFUNCTION("""COMPUTED_VALUE"""),45784.66666666667)</f>
        <v>45784.66667</v>
      </c>
      <c r="H339" s="1">
        <f>IFERROR(__xludf.DUMMYFUNCTION("""COMPUTED_VALUE"""),424.19)</f>
        <v>424.19</v>
      </c>
      <c r="J339" s="2">
        <f>IFERROR(__xludf.DUMMYFUNCTION("""COMPUTED_VALUE"""),45784.66666666667)</f>
        <v>45784.66667</v>
      </c>
      <c r="K339" s="1">
        <f>IFERROR(__xludf.DUMMYFUNCTION("""COMPUTED_VALUE"""),424.82)</f>
        <v>424.82</v>
      </c>
      <c r="M339" s="2">
        <f>IFERROR(__xludf.DUMMYFUNCTION("""COMPUTED_VALUE"""),45784.66666666667)</f>
        <v>45784.66667</v>
      </c>
      <c r="N339" s="1">
        <f>IFERROR(__xludf.DUMMYFUNCTION("""COMPUTED_VALUE"""),1.6868211E7)</f>
        <v>16868211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IFERROR(__xludf.DUMMYFUNCTION("""COMPUTED_VALUE"""),424.24)</f>
        <v>424.24</v>
      </c>
      <c r="D340" s="2">
        <f>IFERROR(__xludf.DUMMYFUNCTION("""COMPUTED_VALUE"""),45785.66666666667)</f>
        <v>45785.66667</v>
      </c>
      <c r="E340" s="1">
        <f>IFERROR(__xludf.DUMMYFUNCTION("""COMPUTED_VALUE"""),426.12)</f>
        <v>426.12</v>
      </c>
      <c r="G340" s="2">
        <f>IFERROR(__xludf.DUMMYFUNCTION("""COMPUTED_VALUE"""),45785.66666666667)</f>
        <v>45785.66667</v>
      </c>
      <c r="H340" s="1">
        <f>IFERROR(__xludf.DUMMYFUNCTION("""COMPUTED_VALUE"""),420.33)</f>
        <v>420.33</v>
      </c>
      <c r="J340" s="2">
        <f>IFERROR(__xludf.DUMMYFUNCTION("""COMPUTED_VALUE"""),45785.66666666667)</f>
        <v>45785.66667</v>
      </c>
      <c r="K340" s="1">
        <f>IFERROR(__xludf.DUMMYFUNCTION("""COMPUTED_VALUE"""),420.67)</f>
        <v>420.67</v>
      </c>
      <c r="M340" s="2">
        <f>IFERROR(__xludf.DUMMYFUNCTION("""COMPUTED_VALUE"""),45785.66666666667)</f>
        <v>45785.66667</v>
      </c>
      <c r="N340" s="1">
        <f>IFERROR(__xludf.DUMMYFUNCTION("""COMPUTED_VALUE"""),1.8484743E7)</f>
        <v>18484743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IFERROR(__xludf.DUMMYFUNCTION("""COMPUTED_VALUE"""),420.4)</f>
        <v>420.4</v>
      </c>
      <c r="D341" s="2">
        <f>IFERROR(__xludf.DUMMYFUNCTION("""COMPUTED_VALUE"""),45786.66666666667)</f>
        <v>45786.66667</v>
      </c>
      <c r="E341" s="1">
        <f>IFERROR(__xludf.DUMMYFUNCTION("""COMPUTED_VALUE"""),421.63)</f>
        <v>421.63</v>
      </c>
      <c r="G341" s="2">
        <f>IFERROR(__xludf.DUMMYFUNCTION("""COMPUTED_VALUE"""),45786.66666666667)</f>
        <v>45786.66667</v>
      </c>
      <c r="H341" s="1">
        <f>IFERROR(__xludf.DUMMYFUNCTION("""COMPUTED_VALUE"""),418.15)</f>
        <v>418.15</v>
      </c>
      <c r="J341" s="2">
        <f>IFERROR(__xludf.DUMMYFUNCTION("""COMPUTED_VALUE"""),45786.66666666667)</f>
        <v>45786.66667</v>
      </c>
      <c r="K341" s="1">
        <f>IFERROR(__xludf.DUMMYFUNCTION("""COMPUTED_VALUE"""),418.21)</f>
        <v>418.21</v>
      </c>
      <c r="M341" s="2">
        <f>IFERROR(__xludf.DUMMYFUNCTION("""COMPUTED_VALUE"""),45786.66666666667)</f>
        <v>45786.66667</v>
      </c>
      <c r="N341" s="1">
        <f>IFERROR(__xludf.DUMMYFUNCTION("""COMPUTED_VALUE"""),1.4148582E7)</f>
        <v>14148582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IFERROR(__xludf.DUMMYFUNCTION("""COMPUTED_VALUE"""),411.58)</f>
        <v>411.58</v>
      </c>
      <c r="D342" s="2">
        <f>IFERROR(__xludf.DUMMYFUNCTION("""COMPUTED_VALUE"""),45789.66666666667)</f>
        <v>45789.66667</v>
      </c>
      <c r="E342" s="1">
        <f>IFERROR(__xludf.DUMMYFUNCTION("""COMPUTED_VALUE"""),412.53)</f>
        <v>412.53</v>
      </c>
      <c r="G342" s="2">
        <f>IFERROR(__xludf.DUMMYFUNCTION("""COMPUTED_VALUE"""),45789.66666666667)</f>
        <v>45789.66667</v>
      </c>
      <c r="H342" s="1">
        <f>IFERROR(__xludf.DUMMYFUNCTION("""COMPUTED_VALUE"""),406.21)</f>
        <v>406.21</v>
      </c>
      <c r="J342" s="2">
        <f>IFERROR(__xludf.DUMMYFUNCTION("""COMPUTED_VALUE"""),45789.66666666667)</f>
        <v>45789.66667</v>
      </c>
      <c r="K342" s="1">
        <f>IFERROR(__xludf.DUMMYFUNCTION("""COMPUTED_VALUE"""),412.31)</f>
        <v>412.31</v>
      </c>
      <c r="M342" s="2">
        <f>IFERROR(__xludf.DUMMYFUNCTION("""COMPUTED_VALUE"""),45789.66666666667)</f>
        <v>45789.66667</v>
      </c>
      <c r="N342" s="1">
        <f>IFERROR(__xludf.DUMMYFUNCTION("""COMPUTED_VALUE"""),2.5517686E7)</f>
        <v>25517686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IFERROR(__xludf.DUMMYFUNCTION("""COMPUTED_VALUE"""),412.6)</f>
        <v>412.6</v>
      </c>
      <c r="D343" s="2">
        <f>IFERROR(__xludf.DUMMYFUNCTION("""COMPUTED_VALUE"""),45790.66666666667)</f>
        <v>45790.66667</v>
      </c>
      <c r="E343" s="1">
        <f>IFERROR(__xludf.DUMMYFUNCTION("""COMPUTED_VALUE"""),412.6)</f>
        <v>412.6</v>
      </c>
      <c r="G343" s="2">
        <f>IFERROR(__xludf.DUMMYFUNCTION("""COMPUTED_VALUE"""),45790.66666666667)</f>
        <v>45790.66667</v>
      </c>
      <c r="H343" s="1">
        <f>IFERROR(__xludf.DUMMYFUNCTION("""COMPUTED_VALUE"""),407.13)</f>
        <v>407.13</v>
      </c>
      <c r="J343" s="2">
        <f>IFERROR(__xludf.DUMMYFUNCTION("""COMPUTED_VALUE"""),45790.66666666667)</f>
        <v>45790.66667</v>
      </c>
      <c r="K343" s="1">
        <f>IFERROR(__xludf.DUMMYFUNCTION("""COMPUTED_VALUE"""),408.27)</f>
        <v>408.27</v>
      </c>
      <c r="M343" s="2">
        <f>IFERROR(__xludf.DUMMYFUNCTION("""COMPUTED_VALUE"""),45790.66666666667)</f>
        <v>45790.66667</v>
      </c>
      <c r="N343" s="1">
        <f>IFERROR(__xludf.DUMMYFUNCTION("""COMPUTED_VALUE"""),2.4776327E7)</f>
        <v>24776327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IFERROR(__xludf.DUMMYFUNCTION("""COMPUTED_VALUE"""),405.91)</f>
        <v>405.91</v>
      </c>
      <c r="D344" s="2">
        <f>IFERROR(__xludf.DUMMYFUNCTION("""COMPUTED_VALUE"""),45791.66666666667)</f>
        <v>45791.66667</v>
      </c>
      <c r="E344" s="1">
        <f>IFERROR(__xludf.DUMMYFUNCTION("""COMPUTED_VALUE"""),408.5)</f>
        <v>408.5</v>
      </c>
      <c r="G344" s="2">
        <f>IFERROR(__xludf.DUMMYFUNCTION("""COMPUTED_VALUE"""),45791.66666666667)</f>
        <v>45791.66667</v>
      </c>
      <c r="H344" s="1">
        <f>IFERROR(__xludf.DUMMYFUNCTION("""COMPUTED_VALUE"""),402.91)</f>
        <v>402.91</v>
      </c>
      <c r="J344" s="2">
        <f>IFERROR(__xludf.DUMMYFUNCTION("""COMPUTED_VALUE"""),45791.66666666667)</f>
        <v>45791.66667</v>
      </c>
      <c r="K344" s="1">
        <f>IFERROR(__xludf.DUMMYFUNCTION("""COMPUTED_VALUE"""),405.14)</f>
        <v>405.14</v>
      </c>
      <c r="M344" s="2">
        <f>IFERROR(__xludf.DUMMYFUNCTION("""COMPUTED_VALUE"""),45791.66666666667)</f>
        <v>45791.66667</v>
      </c>
      <c r="N344" s="1">
        <f>IFERROR(__xludf.DUMMYFUNCTION("""COMPUTED_VALUE"""),2.4601641E7)</f>
        <v>24601641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IFERROR(__xludf.DUMMYFUNCTION("""COMPUTED_VALUE"""),407.68)</f>
        <v>407.68</v>
      </c>
      <c r="D345" s="2">
        <f>IFERROR(__xludf.DUMMYFUNCTION("""COMPUTED_VALUE"""),45792.66666666667)</f>
        <v>45792.66667</v>
      </c>
      <c r="E345" s="1">
        <f>IFERROR(__xludf.DUMMYFUNCTION("""COMPUTED_VALUE"""),415.55)</f>
        <v>415.55</v>
      </c>
      <c r="G345" s="2">
        <f>IFERROR(__xludf.DUMMYFUNCTION("""COMPUTED_VALUE"""),45792.66666666667)</f>
        <v>45792.66667</v>
      </c>
      <c r="H345" s="1">
        <f>IFERROR(__xludf.DUMMYFUNCTION("""COMPUTED_VALUE"""),407.68)</f>
        <v>407.68</v>
      </c>
      <c r="J345" s="2">
        <f>IFERROR(__xludf.DUMMYFUNCTION("""COMPUTED_VALUE"""),45792.66666666667)</f>
        <v>45792.66667</v>
      </c>
      <c r="K345" s="1">
        <f>IFERROR(__xludf.DUMMYFUNCTION("""COMPUTED_VALUE"""),415.01)</f>
        <v>415.01</v>
      </c>
      <c r="M345" s="2">
        <f>IFERROR(__xludf.DUMMYFUNCTION("""COMPUTED_VALUE"""),45792.66666666667)</f>
        <v>45792.66667</v>
      </c>
      <c r="N345" s="1">
        <f>IFERROR(__xludf.DUMMYFUNCTION("""COMPUTED_VALUE"""),1.9804422E7)</f>
        <v>19804422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IFERROR(__xludf.DUMMYFUNCTION("""COMPUTED_VALUE"""),414.73)</f>
        <v>414.73</v>
      </c>
      <c r="D346" s="2">
        <f>IFERROR(__xludf.DUMMYFUNCTION("""COMPUTED_VALUE"""),45793.66666666667)</f>
        <v>45793.66667</v>
      </c>
      <c r="E346" s="1">
        <f>IFERROR(__xludf.DUMMYFUNCTION("""COMPUTED_VALUE"""),419.91)</f>
        <v>419.91</v>
      </c>
      <c r="G346" s="2">
        <f>IFERROR(__xludf.DUMMYFUNCTION("""COMPUTED_VALUE"""),45793.66666666667)</f>
        <v>45793.66667</v>
      </c>
      <c r="H346" s="1">
        <f>IFERROR(__xludf.DUMMYFUNCTION("""COMPUTED_VALUE"""),413.78)</f>
        <v>413.78</v>
      </c>
      <c r="J346" s="2">
        <f>IFERROR(__xludf.DUMMYFUNCTION("""COMPUTED_VALUE"""),45793.66666666667)</f>
        <v>45793.66667</v>
      </c>
      <c r="K346" s="1">
        <f>IFERROR(__xludf.DUMMYFUNCTION("""COMPUTED_VALUE"""),419.67)</f>
        <v>419.67</v>
      </c>
      <c r="M346" s="2">
        <f>IFERROR(__xludf.DUMMYFUNCTION("""COMPUTED_VALUE"""),45793.66666666667)</f>
        <v>45793.66667</v>
      </c>
      <c r="N346" s="1">
        <f>IFERROR(__xludf.DUMMYFUNCTION("""COMPUTED_VALUE"""),1.7785773E7)</f>
        <v>17785773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IFERROR(__xludf.DUMMYFUNCTION("""COMPUTED_VALUE"""),420.82)</f>
        <v>420.82</v>
      </c>
      <c r="D347" s="2">
        <f>IFERROR(__xludf.DUMMYFUNCTION("""COMPUTED_VALUE"""),45796.66666666667)</f>
        <v>45796.66667</v>
      </c>
      <c r="E347" s="1">
        <f>IFERROR(__xludf.DUMMYFUNCTION("""COMPUTED_VALUE"""),424.0)</f>
        <v>424</v>
      </c>
      <c r="G347" s="2">
        <f>IFERROR(__xludf.DUMMYFUNCTION("""COMPUTED_VALUE"""),45796.66666666667)</f>
        <v>45796.66667</v>
      </c>
      <c r="H347" s="1">
        <f>IFERROR(__xludf.DUMMYFUNCTION("""COMPUTED_VALUE"""),419.91)</f>
        <v>419.91</v>
      </c>
      <c r="J347" s="2">
        <f>IFERROR(__xludf.DUMMYFUNCTION("""COMPUTED_VALUE"""),45796.66666666667)</f>
        <v>45796.66667</v>
      </c>
      <c r="K347" s="1">
        <f>IFERROR(__xludf.DUMMYFUNCTION("""COMPUTED_VALUE"""),422.61)</f>
        <v>422.61</v>
      </c>
      <c r="M347" s="2">
        <f>IFERROR(__xludf.DUMMYFUNCTION("""COMPUTED_VALUE"""),45796.66666666667)</f>
        <v>45796.66667</v>
      </c>
      <c r="N347" s="1">
        <f>IFERROR(__xludf.DUMMYFUNCTION("""COMPUTED_VALUE"""),1.9009775E7)</f>
        <v>19009775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IFERROR(__xludf.DUMMYFUNCTION("""COMPUTED_VALUE"""),423.33)</f>
        <v>423.33</v>
      </c>
      <c r="D348" s="2">
        <f>IFERROR(__xludf.DUMMYFUNCTION("""COMPUTED_VALUE"""),45797.66666666667)</f>
        <v>45797.66667</v>
      </c>
      <c r="E348" s="1">
        <f>IFERROR(__xludf.DUMMYFUNCTION("""COMPUTED_VALUE"""),423.9)</f>
        <v>423.9</v>
      </c>
      <c r="G348" s="2">
        <f>IFERROR(__xludf.DUMMYFUNCTION("""COMPUTED_VALUE"""),45797.66666666667)</f>
        <v>45797.66667</v>
      </c>
      <c r="H348" s="1">
        <f>IFERROR(__xludf.DUMMYFUNCTION("""COMPUTED_VALUE"""),418.9)</f>
        <v>418.9</v>
      </c>
      <c r="J348" s="2">
        <f>IFERROR(__xludf.DUMMYFUNCTION("""COMPUTED_VALUE"""),45797.66666666667)</f>
        <v>45797.66667</v>
      </c>
      <c r="K348" s="1">
        <f>IFERROR(__xludf.DUMMYFUNCTION("""COMPUTED_VALUE"""),420.05)</f>
        <v>420.05</v>
      </c>
      <c r="M348" s="2">
        <f>IFERROR(__xludf.DUMMYFUNCTION("""COMPUTED_VALUE"""),45797.66666666667)</f>
        <v>45797.66667</v>
      </c>
      <c r="N348" s="1">
        <f>IFERROR(__xludf.DUMMYFUNCTION("""COMPUTED_VALUE"""),1.697202E7)</f>
        <v>16972020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IFERROR(__xludf.DUMMYFUNCTION("""COMPUTED_VALUE"""),418.91)</f>
        <v>418.91</v>
      </c>
      <c r="D349" s="2">
        <f>IFERROR(__xludf.DUMMYFUNCTION("""COMPUTED_VALUE"""),45798.66666666667)</f>
        <v>45798.66667</v>
      </c>
      <c r="E349" s="1">
        <f>IFERROR(__xludf.DUMMYFUNCTION("""COMPUTED_VALUE"""),420.46)</f>
        <v>420.46</v>
      </c>
      <c r="G349" s="2">
        <f>IFERROR(__xludf.DUMMYFUNCTION("""COMPUTED_VALUE"""),45798.66666666667)</f>
        <v>45798.66667</v>
      </c>
      <c r="H349" s="1">
        <f>IFERROR(__xludf.DUMMYFUNCTION("""COMPUTED_VALUE"""),415.81)</f>
        <v>415.81</v>
      </c>
      <c r="J349" s="2">
        <f>IFERROR(__xludf.DUMMYFUNCTION("""COMPUTED_VALUE"""),45798.66666666667)</f>
        <v>45798.66667</v>
      </c>
      <c r="K349" s="1">
        <f>IFERROR(__xludf.DUMMYFUNCTION("""COMPUTED_VALUE"""),417.0)</f>
        <v>417</v>
      </c>
      <c r="M349" s="2">
        <f>IFERROR(__xludf.DUMMYFUNCTION("""COMPUTED_VALUE"""),45798.66666666667)</f>
        <v>45798.66667</v>
      </c>
      <c r="N349" s="1">
        <f>IFERROR(__xludf.DUMMYFUNCTION("""COMPUTED_VALUE"""),2.0144874E7)</f>
        <v>20144874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IFERROR(__xludf.DUMMYFUNCTION("""COMPUTED_VALUE"""),417.83)</f>
        <v>417.83</v>
      </c>
      <c r="D350" s="2">
        <f>IFERROR(__xludf.DUMMYFUNCTION("""COMPUTED_VALUE"""),45799.66666666667)</f>
        <v>45799.66667</v>
      </c>
      <c r="E350" s="1">
        <f>IFERROR(__xludf.DUMMYFUNCTION("""COMPUTED_VALUE"""),418.25)</f>
        <v>418.25</v>
      </c>
      <c r="G350" s="2">
        <f>IFERROR(__xludf.DUMMYFUNCTION("""COMPUTED_VALUE"""),45799.66666666667)</f>
        <v>45799.66667</v>
      </c>
      <c r="H350" s="1">
        <f>IFERROR(__xludf.DUMMYFUNCTION("""COMPUTED_VALUE"""),412.93)</f>
        <v>412.93</v>
      </c>
      <c r="J350" s="2">
        <f>IFERROR(__xludf.DUMMYFUNCTION("""COMPUTED_VALUE"""),45799.66666666667)</f>
        <v>45799.66667</v>
      </c>
      <c r="K350" s="1">
        <f>IFERROR(__xludf.DUMMYFUNCTION("""COMPUTED_VALUE"""),413.4)</f>
        <v>413.4</v>
      </c>
      <c r="M350" s="2">
        <f>IFERROR(__xludf.DUMMYFUNCTION("""COMPUTED_VALUE"""),45799.66666666667)</f>
        <v>45799.66667</v>
      </c>
      <c r="N350" s="1">
        <f>IFERROR(__xludf.DUMMYFUNCTION("""COMPUTED_VALUE"""),1.812341E7)</f>
        <v>18123410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IFERROR(__xludf.DUMMYFUNCTION("""COMPUTED_VALUE"""),415.46)</f>
        <v>415.46</v>
      </c>
      <c r="D351" s="2">
        <f>IFERROR(__xludf.DUMMYFUNCTION("""COMPUTED_VALUE"""),45800.66666666667)</f>
        <v>45800.66667</v>
      </c>
      <c r="E351" s="1">
        <f>IFERROR(__xludf.DUMMYFUNCTION("""COMPUTED_VALUE"""),416.71)</f>
        <v>416.71</v>
      </c>
      <c r="G351" s="2">
        <f>IFERROR(__xludf.DUMMYFUNCTION("""COMPUTED_VALUE"""),45800.66666666667)</f>
        <v>45800.66667</v>
      </c>
      <c r="H351" s="1">
        <f>IFERROR(__xludf.DUMMYFUNCTION("""COMPUTED_VALUE"""),410.63)</f>
        <v>410.63</v>
      </c>
      <c r="J351" s="2">
        <f>IFERROR(__xludf.DUMMYFUNCTION("""COMPUTED_VALUE"""),45800.66666666667)</f>
        <v>45800.66667</v>
      </c>
      <c r="K351" s="1">
        <f>IFERROR(__xludf.DUMMYFUNCTION("""COMPUTED_VALUE"""),415.89)</f>
        <v>415.89</v>
      </c>
      <c r="M351" s="2">
        <f>IFERROR(__xludf.DUMMYFUNCTION("""COMPUTED_VALUE"""),45800.66666666667)</f>
        <v>45800.66667</v>
      </c>
      <c r="N351" s="1">
        <f>IFERROR(__xludf.DUMMYFUNCTION("""COMPUTED_VALUE"""),1.6526394E7)</f>
        <v>16526394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IFERROR(__xludf.DUMMYFUNCTION("""COMPUTED_VALUE"""),416.25)</f>
        <v>416.25</v>
      </c>
      <c r="D352" s="2">
        <f>IFERROR(__xludf.DUMMYFUNCTION("""COMPUTED_VALUE"""),45804.66666666667)</f>
        <v>45804.66667</v>
      </c>
      <c r="E352" s="1">
        <f>IFERROR(__xludf.DUMMYFUNCTION("""COMPUTED_VALUE"""),419.9)</f>
        <v>419.9</v>
      </c>
      <c r="G352" s="2">
        <f>IFERROR(__xludf.DUMMYFUNCTION("""COMPUTED_VALUE"""),45804.66666666667)</f>
        <v>45804.66667</v>
      </c>
      <c r="H352" s="1">
        <f>IFERROR(__xludf.DUMMYFUNCTION("""COMPUTED_VALUE"""),415.14)</f>
        <v>415.14</v>
      </c>
      <c r="J352" s="2">
        <f>IFERROR(__xludf.DUMMYFUNCTION("""COMPUTED_VALUE"""),45804.66666666667)</f>
        <v>45804.66667</v>
      </c>
      <c r="K352" s="1">
        <f>IFERROR(__xludf.DUMMYFUNCTION("""COMPUTED_VALUE"""),417.27)</f>
        <v>417.27</v>
      </c>
      <c r="M352" s="2">
        <f>IFERROR(__xludf.DUMMYFUNCTION("""COMPUTED_VALUE"""),45804.66666666667)</f>
        <v>45804.66667</v>
      </c>
      <c r="N352" s="1">
        <f>IFERROR(__xludf.DUMMYFUNCTION("""COMPUTED_VALUE"""),1.6579209E7)</f>
        <v>16579209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IFERROR(__xludf.DUMMYFUNCTION("""COMPUTED_VALUE"""),416.94)</f>
        <v>416.94</v>
      </c>
      <c r="D353" s="2">
        <f>IFERROR(__xludf.DUMMYFUNCTION("""COMPUTED_VALUE"""),45805.66666666667)</f>
        <v>45805.66667</v>
      </c>
      <c r="E353" s="1">
        <f>IFERROR(__xludf.DUMMYFUNCTION("""COMPUTED_VALUE"""),417.39)</f>
        <v>417.39</v>
      </c>
      <c r="G353" s="2">
        <f>IFERROR(__xludf.DUMMYFUNCTION("""COMPUTED_VALUE"""),45805.66666666667)</f>
        <v>45805.66667</v>
      </c>
      <c r="H353" s="1">
        <f>IFERROR(__xludf.DUMMYFUNCTION("""COMPUTED_VALUE"""),413.21)</f>
        <v>413.21</v>
      </c>
      <c r="J353" s="2">
        <f>IFERROR(__xludf.DUMMYFUNCTION("""COMPUTED_VALUE"""),45805.66666666667)</f>
        <v>45805.66667</v>
      </c>
      <c r="K353" s="1">
        <f>IFERROR(__xludf.DUMMYFUNCTION("""COMPUTED_VALUE"""),413.87)</f>
        <v>413.87</v>
      </c>
      <c r="M353" s="2">
        <f>IFERROR(__xludf.DUMMYFUNCTION("""COMPUTED_VALUE"""),45805.66666666667)</f>
        <v>45805.66667</v>
      </c>
      <c r="N353" s="1">
        <f>IFERROR(__xludf.DUMMYFUNCTION("""COMPUTED_VALUE"""),1.5226039E7)</f>
        <v>15226039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IFERROR(__xludf.DUMMYFUNCTION("""COMPUTED_VALUE"""),413.9)</f>
        <v>413.9</v>
      </c>
      <c r="D354" s="2">
        <f>IFERROR(__xludf.DUMMYFUNCTION("""COMPUTED_VALUE"""),45806.66666666667)</f>
        <v>45806.66667</v>
      </c>
      <c r="E354" s="1">
        <f>IFERROR(__xludf.DUMMYFUNCTION("""COMPUTED_VALUE"""),414.4)</f>
        <v>414.4</v>
      </c>
      <c r="G354" s="2">
        <f>IFERROR(__xludf.DUMMYFUNCTION("""COMPUTED_VALUE"""),45806.66666666667)</f>
        <v>45806.66667</v>
      </c>
      <c r="H354" s="1">
        <f>IFERROR(__xludf.DUMMYFUNCTION("""COMPUTED_VALUE"""),409.87)</f>
        <v>409.87</v>
      </c>
      <c r="J354" s="2">
        <f>IFERROR(__xludf.DUMMYFUNCTION("""COMPUTED_VALUE"""),45806.66666666667)</f>
        <v>45806.66667</v>
      </c>
      <c r="K354" s="1">
        <f>IFERROR(__xludf.DUMMYFUNCTION("""COMPUTED_VALUE"""),413.56)</f>
        <v>413.56</v>
      </c>
      <c r="M354" s="2">
        <f>IFERROR(__xludf.DUMMYFUNCTION("""COMPUTED_VALUE"""),45806.66666666667)</f>
        <v>45806.66667</v>
      </c>
      <c r="N354" s="1">
        <f>IFERROR(__xludf.DUMMYFUNCTION("""COMPUTED_VALUE"""),1.3070778E7)</f>
        <v>13070778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IFERROR(__xludf.DUMMYFUNCTION("""COMPUTED_VALUE"""),413.98)</f>
        <v>413.98</v>
      </c>
      <c r="D355" s="2">
        <f>IFERROR(__xludf.DUMMYFUNCTION("""COMPUTED_VALUE"""),45807.66666666667)</f>
        <v>45807.66667</v>
      </c>
      <c r="E355" s="1">
        <f>IFERROR(__xludf.DUMMYFUNCTION("""COMPUTED_VALUE"""),420.44)</f>
        <v>420.44</v>
      </c>
      <c r="G355" s="2">
        <f>IFERROR(__xludf.DUMMYFUNCTION("""COMPUTED_VALUE"""),45807.66666666667)</f>
        <v>45807.66667</v>
      </c>
      <c r="H355" s="1">
        <f>IFERROR(__xludf.DUMMYFUNCTION("""COMPUTED_VALUE"""),412.92)</f>
        <v>412.92</v>
      </c>
      <c r="J355" s="2">
        <f>IFERROR(__xludf.DUMMYFUNCTION("""COMPUTED_VALUE"""),45807.66666666667)</f>
        <v>45807.66667</v>
      </c>
      <c r="K355" s="1">
        <f>IFERROR(__xludf.DUMMYFUNCTION("""COMPUTED_VALUE"""),419.19)</f>
        <v>419.19</v>
      </c>
      <c r="M355" s="2">
        <f>IFERROR(__xludf.DUMMYFUNCTION("""COMPUTED_VALUE"""),45807.66666666667)</f>
        <v>45807.66667</v>
      </c>
      <c r="N355" s="1">
        <f>IFERROR(__xludf.DUMMYFUNCTION("""COMPUTED_VALUE"""),3.486611E7)</f>
        <v>34866110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IFERROR(__xludf.DUMMYFUNCTION("""COMPUTED_VALUE"""),416.41)</f>
        <v>416.41</v>
      </c>
      <c r="D356" s="2">
        <f>IFERROR(__xludf.DUMMYFUNCTION("""COMPUTED_VALUE"""),45810.66666666667)</f>
        <v>45810.66667</v>
      </c>
      <c r="E356" s="1">
        <f>IFERROR(__xludf.DUMMYFUNCTION("""COMPUTED_VALUE"""),420.71)</f>
        <v>420.71</v>
      </c>
      <c r="G356" s="2">
        <f>IFERROR(__xludf.DUMMYFUNCTION("""COMPUTED_VALUE"""),45810.66666666667)</f>
        <v>45810.66667</v>
      </c>
      <c r="H356" s="1">
        <f>IFERROR(__xludf.DUMMYFUNCTION("""COMPUTED_VALUE"""),413.44)</f>
        <v>413.44</v>
      </c>
      <c r="J356" s="2">
        <f>IFERROR(__xludf.DUMMYFUNCTION("""COMPUTED_VALUE"""),45810.66666666667)</f>
        <v>45810.66667</v>
      </c>
      <c r="K356" s="1">
        <f>IFERROR(__xludf.DUMMYFUNCTION("""COMPUTED_VALUE"""),420.58)</f>
        <v>420.58</v>
      </c>
      <c r="M356" s="2">
        <f>IFERROR(__xludf.DUMMYFUNCTION("""COMPUTED_VALUE"""),45810.66666666667)</f>
        <v>45810.66667</v>
      </c>
      <c r="N356" s="1">
        <f>IFERROR(__xludf.DUMMYFUNCTION("""COMPUTED_VALUE"""),1.4446509E7)</f>
        <v>14446509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IFERROR(__xludf.DUMMYFUNCTION("""COMPUTED_VALUE"""),419.28)</f>
        <v>419.28</v>
      </c>
      <c r="D357" s="2">
        <f>IFERROR(__xludf.DUMMYFUNCTION("""COMPUTED_VALUE"""),45811.66666666667)</f>
        <v>45811.66667</v>
      </c>
      <c r="E357" s="1">
        <f>IFERROR(__xludf.DUMMYFUNCTION("""COMPUTED_VALUE"""),420.93)</f>
        <v>420.93</v>
      </c>
      <c r="G357" s="2">
        <f>IFERROR(__xludf.DUMMYFUNCTION("""COMPUTED_VALUE"""),45811.66666666667)</f>
        <v>45811.66667</v>
      </c>
      <c r="H357" s="1">
        <f>IFERROR(__xludf.DUMMYFUNCTION("""COMPUTED_VALUE"""),416.77)</f>
        <v>416.77</v>
      </c>
      <c r="J357" s="2">
        <f>IFERROR(__xludf.DUMMYFUNCTION("""COMPUTED_VALUE"""),45811.66666666667)</f>
        <v>45811.66667</v>
      </c>
      <c r="K357" s="1">
        <f>IFERROR(__xludf.DUMMYFUNCTION("""COMPUTED_VALUE"""),419.55)</f>
        <v>419.55</v>
      </c>
      <c r="M357" s="2">
        <f>IFERROR(__xludf.DUMMYFUNCTION("""COMPUTED_VALUE"""),45811.66666666667)</f>
        <v>45811.66667</v>
      </c>
      <c r="N357" s="1">
        <f>IFERROR(__xludf.DUMMYFUNCTION("""COMPUTED_VALUE"""),1.6764397E7)</f>
        <v>16764397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IFERROR(__xludf.DUMMYFUNCTION("""COMPUTED_VALUE"""),420.06)</f>
        <v>420.06</v>
      </c>
      <c r="D358" s="2">
        <f>IFERROR(__xludf.DUMMYFUNCTION("""COMPUTED_VALUE"""),45812.66666666667)</f>
        <v>45812.66667</v>
      </c>
      <c r="E358" s="1">
        <f>IFERROR(__xludf.DUMMYFUNCTION("""COMPUTED_VALUE"""),420.61)</f>
        <v>420.61</v>
      </c>
      <c r="G358" s="2">
        <f>IFERROR(__xludf.DUMMYFUNCTION("""COMPUTED_VALUE"""),45812.66666666667)</f>
        <v>45812.66667</v>
      </c>
      <c r="H358" s="1">
        <f>IFERROR(__xludf.DUMMYFUNCTION("""COMPUTED_VALUE"""),414.81)</f>
        <v>414.81</v>
      </c>
      <c r="J358" s="2">
        <f>IFERROR(__xludf.DUMMYFUNCTION("""COMPUTED_VALUE"""),45812.66666666667)</f>
        <v>45812.66667</v>
      </c>
      <c r="K358" s="1">
        <f>IFERROR(__xludf.DUMMYFUNCTION("""COMPUTED_VALUE"""),414.81)</f>
        <v>414.81</v>
      </c>
      <c r="M358" s="2">
        <f>IFERROR(__xludf.DUMMYFUNCTION("""COMPUTED_VALUE"""),45812.66666666667)</f>
        <v>45812.66667</v>
      </c>
      <c r="N358" s="1">
        <f>IFERROR(__xludf.DUMMYFUNCTION("""COMPUTED_VALUE"""),1.7762428E7)</f>
        <v>17762428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IFERROR(__xludf.DUMMYFUNCTION("""COMPUTED_VALUE"""),414.67)</f>
        <v>414.67</v>
      </c>
      <c r="D359" s="2">
        <f>IFERROR(__xludf.DUMMYFUNCTION("""COMPUTED_VALUE"""),45813.66666666667)</f>
        <v>45813.66667</v>
      </c>
      <c r="E359" s="1">
        <f>IFERROR(__xludf.DUMMYFUNCTION("""COMPUTED_VALUE"""),418.29)</f>
        <v>418.29</v>
      </c>
      <c r="G359" s="2">
        <f>IFERROR(__xludf.DUMMYFUNCTION("""COMPUTED_VALUE"""),45813.66666666667)</f>
        <v>45813.66667</v>
      </c>
      <c r="H359" s="1">
        <f>IFERROR(__xludf.DUMMYFUNCTION("""COMPUTED_VALUE"""),413.38)</f>
        <v>413.38</v>
      </c>
      <c r="J359" s="2">
        <f>IFERROR(__xludf.DUMMYFUNCTION("""COMPUTED_VALUE"""),45813.66666666667)</f>
        <v>45813.66667</v>
      </c>
      <c r="K359" s="1">
        <f>IFERROR(__xludf.DUMMYFUNCTION("""COMPUTED_VALUE"""),417.12)</f>
        <v>417.12</v>
      </c>
      <c r="M359" s="2">
        <f>IFERROR(__xludf.DUMMYFUNCTION("""COMPUTED_VALUE"""),45813.66666666667)</f>
        <v>45813.66667</v>
      </c>
      <c r="N359" s="1">
        <f>IFERROR(__xludf.DUMMYFUNCTION("""COMPUTED_VALUE"""),1.493366E7)</f>
        <v>14933660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IFERROR(__xludf.DUMMYFUNCTION("""COMPUTED_VALUE"""),419.16)</f>
        <v>419.16</v>
      </c>
      <c r="D360" s="2">
        <f>IFERROR(__xludf.DUMMYFUNCTION("""COMPUTED_VALUE"""),45814.66666666667)</f>
        <v>45814.66667</v>
      </c>
      <c r="E360" s="1">
        <f>IFERROR(__xludf.DUMMYFUNCTION("""COMPUTED_VALUE"""),422.26)</f>
        <v>422.26</v>
      </c>
      <c r="G360" s="2">
        <f>IFERROR(__xludf.DUMMYFUNCTION("""COMPUTED_VALUE"""),45814.66666666667)</f>
        <v>45814.66667</v>
      </c>
      <c r="H360" s="1">
        <f>IFERROR(__xludf.DUMMYFUNCTION("""COMPUTED_VALUE"""),418.55)</f>
        <v>418.55</v>
      </c>
      <c r="J360" s="2">
        <f>IFERROR(__xludf.DUMMYFUNCTION("""COMPUTED_VALUE"""),45814.66666666667)</f>
        <v>45814.66667</v>
      </c>
      <c r="K360" s="1">
        <f>IFERROR(__xludf.DUMMYFUNCTION("""COMPUTED_VALUE"""),420.69)</f>
        <v>420.69</v>
      </c>
      <c r="M360" s="2">
        <f>IFERROR(__xludf.DUMMYFUNCTION("""COMPUTED_VALUE"""),45814.66666666667)</f>
        <v>45814.66667</v>
      </c>
      <c r="N360" s="1">
        <f>IFERROR(__xludf.DUMMYFUNCTION("""COMPUTED_VALUE"""),1.2152448E7)</f>
        <v>12152448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IFERROR(__xludf.DUMMYFUNCTION("""COMPUTED_VALUE"""),418.51)</f>
        <v>418.51</v>
      </c>
      <c r="D361" s="2">
        <f>IFERROR(__xludf.DUMMYFUNCTION("""COMPUTED_VALUE"""),45817.66666666667)</f>
        <v>45817.66667</v>
      </c>
      <c r="E361" s="1">
        <f>IFERROR(__xludf.DUMMYFUNCTION("""COMPUTED_VALUE"""),419.64)</f>
        <v>419.64</v>
      </c>
      <c r="G361" s="2">
        <f>IFERROR(__xludf.DUMMYFUNCTION("""COMPUTED_VALUE"""),45817.66666666667)</f>
        <v>45817.66667</v>
      </c>
      <c r="H361" s="1">
        <f>IFERROR(__xludf.DUMMYFUNCTION("""COMPUTED_VALUE"""),414.45)</f>
        <v>414.45</v>
      </c>
      <c r="J361" s="2">
        <f>IFERROR(__xludf.DUMMYFUNCTION("""COMPUTED_VALUE"""),45817.66666666667)</f>
        <v>45817.66667</v>
      </c>
      <c r="K361" s="1">
        <f>IFERROR(__xludf.DUMMYFUNCTION("""COMPUTED_VALUE"""),414.54)</f>
        <v>414.54</v>
      </c>
      <c r="M361" s="2">
        <f>IFERROR(__xludf.DUMMYFUNCTION("""COMPUTED_VALUE"""),45817.66666666667)</f>
        <v>45817.66667</v>
      </c>
      <c r="N361" s="1">
        <f>IFERROR(__xludf.DUMMYFUNCTION("""COMPUTED_VALUE"""),1.7931203E7)</f>
        <v>17931203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IFERROR(__xludf.DUMMYFUNCTION("""COMPUTED_VALUE"""),413.81)</f>
        <v>413.81</v>
      </c>
      <c r="D362" s="2">
        <f>IFERROR(__xludf.DUMMYFUNCTION("""COMPUTED_VALUE"""),45818.66666666667)</f>
        <v>45818.66667</v>
      </c>
      <c r="E362" s="1">
        <f>IFERROR(__xludf.DUMMYFUNCTION("""COMPUTED_VALUE"""),418.34)</f>
        <v>418.34</v>
      </c>
      <c r="G362" s="2">
        <f>IFERROR(__xludf.DUMMYFUNCTION("""COMPUTED_VALUE"""),45818.66666666667)</f>
        <v>45818.66667</v>
      </c>
      <c r="H362" s="1">
        <f>IFERROR(__xludf.DUMMYFUNCTION("""COMPUTED_VALUE"""),411.88)</f>
        <v>411.88</v>
      </c>
      <c r="J362" s="2">
        <f>IFERROR(__xludf.DUMMYFUNCTION("""COMPUTED_VALUE"""),45818.66666666667)</f>
        <v>45818.66667</v>
      </c>
      <c r="K362" s="1">
        <f>IFERROR(__xludf.DUMMYFUNCTION("""COMPUTED_VALUE"""),416.7)</f>
        <v>416.7</v>
      </c>
      <c r="M362" s="2">
        <f>IFERROR(__xludf.DUMMYFUNCTION("""COMPUTED_VALUE"""),45818.66666666667)</f>
        <v>45818.66667</v>
      </c>
      <c r="N362" s="1">
        <f>IFERROR(__xludf.DUMMYFUNCTION("""COMPUTED_VALUE"""),1.7470323E7)</f>
        <v>17470323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IFERROR(__xludf.DUMMYFUNCTION("""COMPUTED_VALUE"""),416.2)</f>
        <v>416.2</v>
      </c>
      <c r="D363" s="2">
        <f>IFERROR(__xludf.DUMMYFUNCTION("""COMPUTED_VALUE"""),45819.66666666667)</f>
        <v>45819.66667</v>
      </c>
      <c r="E363" s="1">
        <f>IFERROR(__xludf.DUMMYFUNCTION("""COMPUTED_VALUE"""),416.2)</f>
        <v>416.2</v>
      </c>
      <c r="G363" s="2">
        <f>IFERROR(__xludf.DUMMYFUNCTION("""COMPUTED_VALUE"""),45819.66666666667)</f>
        <v>45819.66667</v>
      </c>
      <c r="H363" s="1">
        <f>IFERROR(__xludf.DUMMYFUNCTION("""COMPUTED_VALUE"""),409.45)</f>
        <v>409.45</v>
      </c>
      <c r="J363" s="2">
        <f>IFERROR(__xludf.DUMMYFUNCTION("""COMPUTED_VALUE"""),45819.66666666667)</f>
        <v>45819.66667</v>
      </c>
      <c r="K363" s="1">
        <f>IFERROR(__xludf.DUMMYFUNCTION("""COMPUTED_VALUE"""),410.38)</f>
        <v>410.38</v>
      </c>
      <c r="M363" s="2">
        <f>IFERROR(__xludf.DUMMYFUNCTION("""COMPUTED_VALUE"""),45819.66666666667)</f>
        <v>45819.66667</v>
      </c>
      <c r="N363" s="1">
        <f>IFERROR(__xludf.DUMMYFUNCTION("""COMPUTED_VALUE"""),2.1292657E7)</f>
        <v>21292657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IFERROR(__xludf.DUMMYFUNCTION("""COMPUTED_VALUE"""),412.06)</f>
        <v>412.06</v>
      </c>
      <c r="D364" s="2">
        <f>IFERROR(__xludf.DUMMYFUNCTION("""COMPUTED_VALUE"""),45820.66666666667)</f>
        <v>45820.66667</v>
      </c>
      <c r="E364" s="1">
        <f>IFERROR(__xludf.DUMMYFUNCTION("""COMPUTED_VALUE"""),412.06)</f>
        <v>412.06</v>
      </c>
      <c r="G364" s="2">
        <f>IFERROR(__xludf.DUMMYFUNCTION("""COMPUTED_VALUE"""),45820.66666666667)</f>
        <v>45820.66667</v>
      </c>
      <c r="H364" s="1">
        <f>IFERROR(__xludf.DUMMYFUNCTION("""COMPUTED_VALUE"""),403.6)</f>
        <v>403.6</v>
      </c>
      <c r="J364" s="2">
        <f>IFERROR(__xludf.DUMMYFUNCTION("""COMPUTED_VALUE"""),45820.66666666667)</f>
        <v>45820.66667</v>
      </c>
      <c r="K364" s="1">
        <f>IFERROR(__xludf.DUMMYFUNCTION("""COMPUTED_VALUE"""),405.49)</f>
        <v>405.49</v>
      </c>
      <c r="M364" s="2">
        <f>IFERROR(__xludf.DUMMYFUNCTION("""COMPUTED_VALUE"""),45820.66666666667)</f>
        <v>45820.66667</v>
      </c>
      <c r="N364" s="1">
        <f>IFERROR(__xludf.DUMMYFUNCTION("""COMPUTED_VALUE"""),2.7707845E7)</f>
        <v>27707845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IFERROR(__xludf.DUMMYFUNCTION("""COMPUTED_VALUE"""),404.14)</f>
        <v>404.14</v>
      </c>
      <c r="D365" s="2">
        <f>IFERROR(__xludf.DUMMYFUNCTION("""COMPUTED_VALUE"""),45821.66666666667)</f>
        <v>45821.66667</v>
      </c>
      <c r="E365" s="1">
        <f>IFERROR(__xludf.DUMMYFUNCTION("""COMPUTED_VALUE"""),406.29)</f>
        <v>406.29</v>
      </c>
      <c r="G365" s="2">
        <f>IFERROR(__xludf.DUMMYFUNCTION("""COMPUTED_VALUE"""),45821.66666666667)</f>
        <v>45821.66667</v>
      </c>
      <c r="H365" s="1">
        <f>IFERROR(__xludf.DUMMYFUNCTION("""COMPUTED_VALUE"""),403.06)</f>
        <v>403.06</v>
      </c>
      <c r="J365" s="2">
        <f>IFERROR(__xludf.DUMMYFUNCTION("""COMPUTED_VALUE"""),45821.66666666667)</f>
        <v>45821.66667</v>
      </c>
      <c r="K365" s="1">
        <f>IFERROR(__xludf.DUMMYFUNCTION("""COMPUTED_VALUE"""),404.15)</f>
        <v>404.15</v>
      </c>
      <c r="M365" s="2">
        <f>IFERROR(__xludf.DUMMYFUNCTION("""COMPUTED_VALUE"""),45821.66666666667)</f>
        <v>45821.66667</v>
      </c>
      <c r="N365" s="1">
        <f>IFERROR(__xludf.DUMMYFUNCTION("""COMPUTED_VALUE"""),1.7921419E7)</f>
        <v>17921419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IFERROR(__xludf.DUMMYFUNCTION("""COMPUTED_VALUE"""),403.69)</f>
        <v>403.69</v>
      </c>
      <c r="D366" s="2">
        <f>IFERROR(__xludf.DUMMYFUNCTION("""COMPUTED_VALUE"""),45824.66666666667)</f>
        <v>45824.66667</v>
      </c>
      <c r="E366" s="1">
        <f>IFERROR(__xludf.DUMMYFUNCTION("""COMPUTED_VALUE"""),406.42)</f>
        <v>406.42</v>
      </c>
      <c r="G366" s="2">
        <f>IFERROR(__xludf.DUMMYFUNCTION("""COMPUTED_VALUE"""),45824.66666666667)</f>
        <v>45824.66667</v>
      </c>
      <c r="H366" s="1">
        <f>IFERROR(__xludf.DUMMYFUNCTION("""COMPUTED_VALUE"""),401.07)</f>
        <v>401.07</v>
      </c>
      <c r="J366" s="2">
        <f>IFERROR(__xludf.DUMMYFUNCTION("""COMPUTED_VALUE"""),45824.66666666667)</f>
        <v>45824.66667</v>
      </c>
      <c r="K366" s="1">
        <f>IFERROR(__xludf.DUMMYFUNCTION("""COMPUTED_VALUE"""),403.15)</f>
        <v>403.15</v>
      </c>
      <c r="M366" s="2">
        <f>IFERROR(__xludf.DUMMYFUNCTION("""COMPUTED_VALUE"""),45824.66666666667)</f>
        <v>45824.66667</v>
      </c>
      <c r="N366" s="1">
        <f>IFERROR(__xludf.DUMMYFUNCTION("""COMPUTED_VALUE"""),2.411179E7)</f>
        <v>24111790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IFERROR(__xludf.DUMMYFUNCTION("""COMPUTED_VALUE"""),397.15)</f>
        <v>397.15</v>
      </c>
      <c r="D367" s="2">
        <f>IFERROR(__xludf.DUMMYFUNCTION("""COMPUTED_VALUE"""),45825.66666666667)</f>
        <v>45825.66667</v>
      </c>
      <c r="E367" s="1">
        <f>IFERROR(__xludf.DUMMYFUNCTION("""COMPUTED_VALUE"""),397.15)</f>
        <v>397.15</v>
      </c>
      <c r="G367" s="2">
        <f>IFERROR(__xludf.DUMMYFUNCTION("""COMPUTED_VALUE"""),45825.66666666667)</f>
        <v>45825.66667</v>
      </c>
      <c r="H367" s="1">
        <f>IFERROR(__xludf.DUMMYFUNCTION("""COMPUTED_VALUE"""),391.87)</f>
        <v>391.87</v>
      </c>
      <c r="J367" s="2">
        <f>IFERROR(__xludf.DUMMYFUNCTION("""COMPUTED_VALUE"""),45825.66666666667)</f>
        <v>45825.66667</v>
      </c>
      <c r="K367" s="1">
        <f>IFERROR(__xludf.DUMMYFUNCTION("""COMPUTED_VALUE"""),392.97)</f>
        <v>392.97</v>
      </c>
      <c r="M367" s="2">
        <f>IFERROR(__xludf.DUMMYFUNCTION("""COMPUTED_VALUE"""),45825.66666666667)</f>
        <v>45825.66667</v>
      </c>
      <c r="N367" s="1">
        <f>IFERROR(__xludf.DUMMYFUNCTION("""COMPUTED_VALUE"""),3.5425609E7)</f>
        <v>35425609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IFERROR(__xludf.DUMMYFUNCTION("""COMPUTED_VALUE"""),393.31)</f>
        <v>393.31</v>
      </c>
      <c r="D368" s="2">
        <f>IFERROR(__xludf.DUMMYFUNCTION("""COMPUTED_VALUE"""),45826.66666666667)</f>
        <v>45826.66667</v>
      </c>
      <c r="E368" s="1">
        <f>IFERROR(__xludf.DUMMYFUNCTION("""COMPUTED_VALUE"""),394.4)</f>
        <v>394.4</v>
      </c>
      <c r="G368" s="2">
        <f>IFERROR(__xludf.DUMMYFUNCTION("""COMPUTED_VALUE"""),45826.66666666667)</f>
        <v>45826.66667</v>
      </c>
      <c r="H368" s="1">
        <f>IFERROR(__xludf.DUMMYFUNCTION("""COMPUTED_VALUE"""),391.03)</f>
        <v>391.03</v>
      </c>
      <c r="J368" s="2">
        <f>IFERROR(__xludf.DUMMYFUNCTION("""COMPUTED_VALUE"""),45826.66666666667)</f>
        <v>45826.66667</v>
      </c>
      <c r="K368" s="1">
        <f>IFERROR(__xludf.DUMMYFUNCTION("""COMPUTED_VALUE"""),391.62)</f>
        <v>391.62</v>
      </c>
      <c r="M368" s="2">
        <f>IFERROR(__xludf.DUMMYFUNCTION("""COMPUTED_VALUE"""),45826.66666666667)</f>
        <v>45826.66667</v>
      </c>
      <c r="N368" s="1">
        <f>IFERROR(__xludf.DUMMYFUNCTION("""COMPUTED_VALUE"""),2.421769E7)</f>
        <v>24217690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IFERROR(__xludf.DUMMYFUNCTION("""COMPUTED_VALUE"""),392.41)</f>
        <v>392.41</v>
      </c>
      <c r="D369" s="2">
        <f>IFERROR(__xludf.DUMMYFUNCTION("""COMPUTED_VALUE"""),45828.66666666667)</f>
        <v>45828.66667</v>
      </c>
      <c r="E369" s="1">
        <f>IFERROR(__xludf.DUMMYFUNCTION("""COMPUTED_VALUE"""),395.38)</f>
        <v>395.38</v>
      </c>
      <c r="G369" s="2">
        <f>IFERROR(__xludf.DUMMYFUNCTION("""COMPUTED_VALUE"""),45828.66666666667)</f>
        <v>45828.66667</v>
      </c>
      <c r="H369" s="1">
        <f>IFERROR(__xludf.DUMMYFUNCTION("""COMPUTED_VALUE"""),391.83)</f>
        <v>391.83</v>
      </c>
      <c r="J369" s="2">
        <f>IFERROR(__xludf.DUMMYFUNCTION("""COMPUTED_VALUE"""),45828.66666666667)</f>
        <v>45828.66667</v>
      </c>
      <c r="K369" s="1">
        <f>IFERROR(__xludf.DUMMYFUNCTION("""COMPUTED_VALUE"""),392.15)</f>
        <v>392.15</v>
      </c>
      <c r="M369" s="2">
        <f>IFERROR(__xludf.DUMMYFUNCTION("""COMPUTED_VALUE"""),45828.66666666667)</f>
        <v>45828.66667</v>
      </c>
      <c r="N369" s="1">
        <f>IFERROR(__xludf.DUMMYFUNCTION("""COMPUTED_VALUE"""),4.5870326E7)</f>
        <v>45870326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IFERROR(__xludf.DUMMYFUNCTION("""COMPUTED_VALUE"""),393.81)</f>
        <v>393.81</v>
      </c>
      <c r="D370" s="2">
        <f>IFERROR(__xludf.DUMMYFUNCTION("""COMPUTED_VALUE"""),45831.66666666667)</f>
        <v>45831.66667</v>
      </c>
      <c r="E370" s="1">
        <f>IFERROR(__xludf.DUMMYFUNCTION("""COMPUTED_VALUE"""),399.97)</f>
        <v>399.97</v>
      </c>
      <c r="G370" s="2">
        <f>IFERROR(__xludf.DUMMYFUNCTION("""COMPUTED_VALUE"""),45831.66666666667)</f>
        <v>45831.66667</v>
      </c>
      <c r="H370" s="1">
        <f>IFERROR(__xludf.DUMMYFUNCTION("""COMPUTED_VALUE"""),392.92)</f>
        <v>392.92</v>
      </c>
      <c r="J370" s="2">
        <f>IFERROR(__xludf.DUMMYFUNCTION("""COMPUTED_VALUE"""),45831.66666666667)</f>
        <v>45831.66667</v>
      </c>
      <c r="K370" s="1">
        <f>IFERROR(__xludf.DUMMYFUNCTION("""COMPUTED_VALUE"""),399.65)</f>
        <v>399.65</v>
      </c>
      <c r="M370" s="2">
        <f>IFERROR(__xludf.DUMMYFUNCTION("""COMPUTED_VALUE"""),45831.66666666667)</f>
        <v>45831.66667</v>
      </c>
      <c r="N370" s="1">
        <f>IFERROR(__xludf.DUMMYFUNCTION("""COMPUTED_VALUE"""),2.3453077E7)</f>
        <v>23453077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IFERROR(__xludf.DUMMYFUNCTION("""COMPUTED_VALUE"""),399.71)</f>
        <v>399.71</v>
      </c>
      <c r="D371" s="2">
        <f>IFERROR(__xludf.DUMMYFUNCTION("""COMPUTED_VALUE"""),45832.66666666667)</f>
        <v>45832.66667</v>
      </c>
      <c r="E371" s="1">
        <f>IFERROR(__xludf.DUMMYFUNCTION("""COMPUTED_VALUE"""),404.01)</f>
        <v>404.01</v>
      </c>
      <c r="G371" s="2">
        <f>IFERROR(__xludf.DUMMYFUNCTION("""COMPUTED_VALUE"""),45832.66666666667)</f>
        <v>45832.66667</v>
      </c>
      <c r="H371" s="1">
        <f>IFERROR(__xludf.DUMMYFUNCTION("""COMPUTED_VALUE"""),399.26)</f>
        <v>399.26</v>
      </c>
      <c r="J371" s="2">
        <f>IFERROR(__xludf.DUMMYFUNCTION("""COMPUTED_VALUE"""),45832.66666666667)</f>
        <v>45832.66667</v>
      </c>
      <c r="K371" s="1">
        <f>IFERROR(__xludf.DUMMYFUNCTION("""COMPUTED_VALUE"""),403.12)</f>
        <v>403.12</v>
      </c>
      <c r="M371" s="2">
        <f>IFERROR(__xludf.DUMMYFUNCTION("""COMPUTED_VALUE"""),45832.66666666667)</f>
        <v>45832.66667</v>
      </c>
      <c r="N371" s="1">
        <f>IFERROR(__xludf.DUMMYFUNCTION("""COMPUTED_VALUE"""),2.1832055E7)</f>
        <v>21832055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IFERROR(__xludf.DUMMYFUNCTION("""COMPUTED_VALUE"""),400.25)</f>
        <v>400.25</v>
      </c>
      <c r="D372" s="2">
        <f>IFERROR(__xludf.DUMMYFUNCTION("""COMPUTED_VALUE"""),45833.66666666667)</f>
        <v>45833.66667</v>
      </c>
      <c r="E372" s="1">
        <f>IFERROR(__xludf.DUMMYFUNCTION("""COMPUTED_VALUE"""),402.38)</f>
        <v>402.38</v>
      </c>
      <c r="G372" s="2">
        <f>IFERROR(__xludf.DUMMYFUNCTION("""COMPUTED_VALUE"""),45833.66666666667)</f>
        <v>45833.66667</v>
      </c>
      <c r="H372" s="1">
        <f>IFERROR(__xludf.DUMMYFUNCTION("""COMPUTED_VALUE"""),398.83)</f>
        <v>398.83</v>
      </c>
      <c r="J372" s="2">
        <f>IFERROR(__xludf.DUMMYFUNCTION("""COMPUTED_VALUE"""),45833.66666666667)</f>
        <v>45833.66667</v>
      </c>
      <c r="K372" s="1">
        <f>IFERROR(__xludf.DUMMYFUNCTION("""COMPUTED_VALUE"""),400.85)</f>
        <v>400.85</v>
      </c>
      <c r="M372" s="2">
        <f>IFERROR(__xludf.DUMMYFUNCTION("""COMPUTED_VALUE"""),45833.66666666667)</f>
        <v>45833.66667</v>
      </c>
      <c r="N372" s="1">
        <f>IFERROR(__xludf.DUMMYFUNCTION("""COMPUTED_VALUE"""),2.1020142E7)</f>
        <v>21020142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IFERROR(__xludf.DUMMYFUNCTION("""COMPUTED_VALUE"""),401.04)</f>
        <v>401.04</v>
      </c>
      <c r="D373" s="2">
        <f>IFERROR(__xludf.DUMMYFUNCTION("""COMPUTED_VALUE"""),45834.66666666667)</f>
        <v>45834.66667</v>
      </c>
      <c r="E373" s="1">
        <f>IFERROR(__xludf.DUMMYFUNCTION("""COMPUTED_VALUE"""),401.98)</f>
        <v>401.98</v>
      </c>
      <c r="G373" s="2">
        <f>IFERROR(__xludf.DUMMYFUNCTION("""COMPUTED_VALUE"""),45834.66666666667)</f>
        <v>45834.66667</v>
      </c>
      <c r="H373" s="1">
        <f>IFERROR(__xludf.DUMMYFUNCTION("""COMPUTED_VALUE"""),398.44)</f>
        <v>398.44</v>
      </c>
      <c r="J373" s="2">
        <f>IFERROR(__xludf.DUMMYFUNCTION("""COMPUTED_VALUE"""),45834.66666666667)</f>
        <v>45834.66667</v>
      </c>
      <c r="K373" s="1">
        <f>IFERROR(__xludf.DUMMYFUNCTION("""COMPUTED_VALUE"""),401.07)</f>
        <v>401.07</v>
      </c>
      <c r="M373" s="2">
        <f>IFERROR(__xludf.DUMMYFUNCTION("""COMPUTED_VALUE"""),45834.66666666667)</f>
        <v>45834.66667</v>
      </c>
      <c r="N373" s="1">
        <f>IFERROR(__xludf.DUMMYFUNCTION("""COMPUTED_VALUE"""),2.0201598E7)</f>
        <v>20201598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IFERROR(__xludf.DUMMYFUNCTION("""COMPUTED_VALUE"""),400.35)</f>
        <v>400.35</v>
      </c>
      <c r="D374" s="2">
        <f>IFERROR(__xludf.DUMMYFUNCTION("""COMPUTED_VALUE"""),45835.66666666667)</f>
        <v>45835.66667</v>
      </c>
      <c r="E374" s="1">
        <f>IFERROR(__xludf.DUMMYFUNCTION("""COMPUTED_VALUE"""),405.09)</f>
        <v>405.09</v>
      </c>
      <c r="G374" s="2">
        <f>IFERROR(__xludf.DUMMYFUNCTION("""COMPUTED_VALUE"""),45835.66666666667)</f>
        <v>45835.66667</v>
      </c>
      <c r="H374" s="1">
        <f>IFERROR(__xludf.DUMMYFUNCTION("""COMPUTED_VALUE"""),399.91)</f>
        <v>399.91</v>
      </c>
      <c r="J374" s="2">
        <f>IFERROR(__xludf.DUMMYFUNCTION("""COMPUTED_VALUE"""),45835.66666666667)</f>
        <v>45835.66667</v>
      </c>
      <c r="K374" s="1">
        <f>IFERROR(__xludf.DUMMYFUNCTION("""COMPUTED_VALUE"""),404.85)</f>
        <v>404.85</v>
      </c>
      <c r="M374" s="2">
        <f>IFERROR(__xludf.DUMMYFUNCTION("""COMPUTED_VALUE"""),45835.66666666667)</f>
        <v>45835.66667</v>
      </c>
      <c r="N374" s="1">
        <f>IFERROR(__xludf.DUMMYFUNCTION("""COMPUTED_VALUE"""),2.7887908E7)</f>
        <v>27887908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IFERROR(__xludf.DUMMYFUNCTION("""COMPUTED_VALUE"""),404.31)</f>
        <v>404.31</v>
      </c>
      <c r="D375" s="2">
        <f>IFERROR(__xludf.DUMMYFUNCTION("""COMPUTED_VALUE"""),45838.66666666667)</f>
        <v>45838.66667</v>
      </c>
      <c r="E375" s="1">
        <f>IFERROR(__xludf.DUMMYFUNCTION("""COMPUTED_VALUE"""),412.84)</f>
        <v>412.84</v>
      </c>
      <c r="G375" s="2">
        <f>IFERROR(__xludf.DUMMYFUNCTION("""COMPUTED_VALUE"""),45838.66666666667)</f>
        <v>45838.66667</v>
      </c>
      <c r="H375" s="1">
        <f>IFERROR(__xludf.DUMMYFUNCTION("""COMPUTED_VALUE"""),404.31)</f>
        <v>404.31</v>
      </c>
      <c r="J375" s="2">
        <f>IFERROR(__xludf.DUMMYFUNCTION("""COMPUTED_VALUE"""),45838.66666666667)</f>
        <v>45838.66667</v>
      </c>
      <c r="K375" s="1">
        <f>IFERROR(__xludf.DUMMYFUNCTION("""COMPUTED_VALUE"""),412.49)</f>
        <v>412.49</v>
      </c>
      <c r="M375" s="2">
        <f>IFERROR(__xludf.DUMMYFUNCTION("""COMPUTED_VALUE"""),45838.66666666667)</f>
        <v>45838.66667</v>
      </c>
      <c r="N375" s="1">
        <f>IFERROR(__xludf.DUMMYFUNCTION("""COMPUTED_VALUE"""),2.7898865E7)</f>
        <v>27898865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IFERROR(__xludf.DUMMYFUNCTION("""COMPUTED_VALUE"""),413.75)</f>
        <v>413.75</v>
      </c>
      <c r="D376" s="2">
        <f>IFERROR(__xludf.DUMMYFUNCTION("""COMPUTED_VALUE"""),45839.66666666667)</f>
        <v>45839.66667</v>
      </c>
      <c r="E376" s="1">
        <f>IFERROR(__xludf.DUMMYFUNCTION("""COMPUTED_VALUE"""),419.12)</f>
        <v>419.12</v>
      </c>
      <c r="G376" s="2">
        <f>IFERROR(__xludf.DUMMYFUNCTION("""COMPUTED_VALUE"""),45839.66666666667)</f>
        <v>45839.66667</v>
      </c>
      <c r="H376" s="1">
        <f>IFERROR(__xludf.DUMMYFUNCTION("""COMPUTED_VALUE"""),412.98)</f>
        <v>412.98</v>
      </c>
      <c r="J376" s="2">
        <f>IFERROR(__xludf.DUMMYFUNCTION("""COMPUTED_VALUE"""),45839.66666666667)</f>
        <v>45839.66667</v>
      </c>
      <c r="K376" s="1">
        <f>IFERROR(__xludf.DUMMYFUNCTION("""COMPUTED_VALUE"""),417.06)</f>
        <v>417.06</v>
      </c>
      <c r="M376" s="2">
        <f>IFERROR(__xludf.DUMMYFUNCTION("""COMPUTED_VALUE"""),45839.66666666667)</f>
        <v>45839.66667</v>
      </c>
      <c r="N376" s="1">
        <f>IFERROR(__xludf.DUMMYFUNCTION("""COMPUTED_VALUE"""),2.3757456E7)</f>
        <v>23757456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IFERROR(__xludf.DUMMYFUNCTION("""COMPUTED_VALUE"""),417.41)</f>
        <v>417.41</v>
      </c>
      <c r="D377" s="2">
        <f>IFERROR(__xludf.DUMMYFUNCTION("""COMPUTED_VALUE"""),45840.66666666667)</f>
        <v>45840.66667</v>
      </c>
      <c r="E377" s="1">
        <f>IFERROR(__xludf.DUMMYFUNCTION("""COMPUTED_VALUE"""),418.0)</f>
        <v>418</v>
      </c>
      <c r="G377" s="2">
        <f>IFERROR(__xludf.DUMMYFUNCTION("""COMPUTED_VALUE"""),45840.66666666667)</f>
        <v>45840.66667</v>
      </c>
      <c r="H377" s="1">
        <f>IFERROR(__xludf.DUMMYFUNCTION("""COMPUTED_VALUE"""),413.11)</f>
        <v>413.11</v>
      </c>
      <c r="J377" s="2">
        <f>IFERROR(__xludf.DUMMYFUNCTION("""COMPUTED_VALUE"""),45840.66666666667)</f>
        <v>45840.66667</v>
      </c>
      <c r="K377" s="1">
        <f>IFERROR(__xludf.DUMMYFUNCTION("""COMPUTED_VALUE"""),413.81)</f>
        <v>413.81</v>
      </c>
      <c r="M377" s="2">
        <f>IFERROR(__xludf.DUMMYFUNCTION("""COMPUTED_VALUE"""),45840.66666666667)</f>
        <v>45840.66667</v>
      </c>
      <c r="N377" s="1">
        <f>IFERROR(__xludf.DUMMYFUNCTION("""COMPUTED_VALUE"""),2.1709905E7)</f>
        <v>21709905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IFERROR(__xludf.DUMMYFUNCTION("""COMPUTED_VALUE"""),414.16)</f>
        <v>414.16</v>
      </c>
      <c r="D378" s="2">
        <f>IFERROR(__xludf.DUMMYFUNCTION("""COMPUTED_VALUE"""),45841.54166666667)</f>
        <v>45841.54167</v>
      </c>
      <c r="E378" s="1">
        <f>IFERROR(__xludf.DUMMYFUNCTION("""COMPUTED_VALUE"""),416.36)</f>
        <v>416.36</v>
      </c>
      <c r="G378" s="2">
        <f>IFERROR(__xludf.DUMMYFUNCTION("""COMPUTED_VALUE"""),45841.54166666667)</f>
        <v>45841.54167</v>
      </c>
      <c r="H378" s="1">
        <f>IFERROR(__xludf.DUMMYFUNCTION("""COMPUTED_VALUE"""),413.09)</f>
        <v>413.09</v>
      </c>
      <c r="J378" s="2">
        <f>IFERROR(__xludf.DUMMYFUNCTION("""COMPUTED_VALUE"""),45841.54166666667)</f>
        <v>45841.54167</v>
      </c>
      <c r="K378" s="1">
        <f>IFERROR(__xludf.DUMMYFUNCTION("""COMPUTED_VALUE"""),415.79)</f>
        <v>415.79</v>
      </c>
      <c r="M378" s="2">
        <f>IFERROR(__xludf.DUMMYFUNCTION("""COMPUTED_VALUE"""),45841.54166666667)</f>
        <v>45841.54167</v>
      </c>
      <c r="N378" s="1">
        <f>IFERROR(__xludf.DUMMYFUNCTION("""COMPUTED_VALUE"""),1.2300165E7)</f>
        <v>12300165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IFERROR(__xludf.DUMMYFUNCTION("""COMPUTED_VALUE"""),415.15)</f>
        <v>415.15</v>
      </c>
      <c r="D379" s="2">
        <f>IFERROR(__xludf.DUMMYFUNCTION("""COMPUTED_VALUE"""),45845.66666666667)</f>
        <v>45845.66667</v>
      </c>
      <c r="E379" s="1">
        <f>IFERROR(__xludf.DUMMYFUNCTION("""COMPUTED_VALUE"""),415.15)</f>
        <v>415.15</v>
      </c>
      <c r="G379" s="2">
        <f>IFERROR(__xludf.DUMMYFUNCTION("""COMPUTED_VALUE"""),45845.66666666667)</f>
        <v>45845.66667</v>
      </c>
      <c r="H379" s="1">
        <f>IFERROR(__xludf.DUMMYFUNCTION("""COMPUTED_VALUE"""),408.72)</f>
        <v>408.72</v>
      </c>
      <c r="J379" s="2">
        <f>IFERROR(__xludf.DUMMYFUNCTION("""COMPUTED_VALUE"""),45845.66666666667)</f>
        <v>45845.66667</v>
      </c>
      <c r="K379" s="1">
        <f>IFERROR(__xludf.DUMMYFUNCTION("""COMPUTED_VALUE"""),409.31)</f>
        <v>409.31</v>
      </c>
      <c r="M379" s="2">
        <f>IFERROR(__xludf.DUMMYFUNCTION("""COMPUTED_VALUE"""),45845.66666666667)</f>
        <v>45845.66667</v>
      </c>
      <c r="N379" s="1">
        <f>IFERROR(__xludf.DUMMYFUNCTION("""COMPUTED_VALUE"""),2.4935074E7)</f>
        <v>24935074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IFERROR(__xludf.DUMMYFUNCTION("""COMPUTED_VALUE"""),408.01)</f>
        <v>408.01</v>
      </c>
      <c r="D380" s="2">
        <f>IFERROR(__xludf.DUMMYFUNCTION("""COMPUTED_VALUE"""),45846.66666666667)</f>
        <v>45846.66667</v>
      </c>
      <c r="E380" s="1">
        <f>IFERROR(__xludf.DUMMYFUNCTION("""COMPUTED_VALUE"""),410.97)</f>
        <v>410.97</v>
      </c>
      <c r="G380" s="2">
        <f>IFERROR(__xludf.DUMMYFUNCTION("""COMPUTED_VALUE"""),45846.66666666667)</f>
        <v>45846.66667</v>
      </c>
      <c r="H380" s="1">
        <f>IFERROR(__xludf.DUMMYFUNCTION("""COMPUTED_VALUE"""),406.47)</f>
        <v>406.47</v>
      </c>
      <c r="J380" s="2">
        <f>IFERROR(__xludf.DUMMYFUNCTION("""COMPUTED_VALUE"""),45846.66666666667)</f>
        <v>45846.66667</v>
      </c>
      <c r="K380" s="1">
        <f>IFERROR(__xludf.DUMMYFUNCTION("""COMPUTED_VALUE"""),409.74)</f>
        <v>409.74</v>
      </c>
      <c r="M380" s="2">
        <f>IFERROR(__xludf.DUMMYFUNCTION("""COMPUTED_VALUE"""),45846.66666666667)</f>
        <v>45846.66667</v>
      </c>
      <c r="N380" s="1">
        <f>IFERROR(__xludf.DUMMYFUNCTION("""COMPUTED_VALUE"""),1.9734722E7)</f>
        <v>19734722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IFERROR(__xludf.DUMMYFUNCTION("""COMPUTED_VALUE"""),408.07)</f>
        <v>408.07</v>
      </c>
      <c r="D381" s="2">
        <f>IFERROR(__xludf.DUMMYFUNCTION("""COMPUTED_VALUE"""),45847.66666666667)</f>
        <v>45847.66667</v>
      </c>
      <c r="E381" s="1">
        <f>IFERROR(__xludf.DUMMYFUNCTION("""COMPUTED_VALUE"""),409.02)</f>
        <v>409.02</v>
      </c>
      <c r="G381" s="2">
        <f>IFERROR(__xludf.DUMMYFUNCTION("""COMPUTED_VALUE"""),45847.66666666667)</f>
        <v>45847.66667</v>
      </c>
      <c r="H381" s="1">
        <f>IFERROR(__xludf.DUMMYFUNCTION("""COMPUTED_VALUE"""),403.34)</f>
        <v>403.34</v>
      </c>
      <c r="J381" s="2">
        <f>IFERROR(__xludf.DUMMYFUNCTION("""COMPUTED_VALUE"""),45847.66666666667)</f>
        <v>45847.66667</v>
      </c>
      <c r="K381" s="1">
        <f>IFERROR(__xludf.DUMMYFUNCTION("""COMPUTED_VALUE"""),404.66)</f>
        <v>404.66</v>
      </c>
      <c r="M381" s="2">
        <f>IFERROR(__xludf.DUMMYFUNCTION("""COMPUTED_VALUE"""),45847.66666666667)</f>
        <v>45847.66667</v>
      </c>
      <c r="N381" s="1">
        <f>IFERROR(__xludf.DUMMYFUNCTION("""COMPUTED_VALUE"""),2.73664E7)</f>
        <v>27366400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IFERROR(__xludf.DUMMYFUNCTION("""COMPUTED_VALUE"""),398.76)</f>
        <v>398.76</v>
      </c>
      <c r="D382" s="2">
        <f>IFERROR(__xludf.DUMMYFUNCTION("""COMPUTED_VALUE"""),45848.66666666667)</f>
        <v>45848.66667</v>
      </c>
      <c r="E382" s="1">
        <f>IFERROR(__xludf.DUMMYFUNCTION("""COMPUTED_VALUE"""),400.43)</f>
        <v>400.43</v>
      </c>
      <c r="G382" s="2">
        <f>IFERROR(__xludf.DUMMYFUNCTION("""COMPUTED_VALUE"""),45848.66666666667)</f>
        <v>45848.66667</v>
      </c>
      <c r="H382" s="1">
        <f>IFERROR(__xludf.DUMMYFUNCTION("""COMPUTED_VALUE"""),397.11)</f>
        <v>397.11</v>
      </c>
      <c r="J382" s="2">
        <f>IFERROR(__xludf.DUMMYFUNCTION("""COMPUTED_VALUE"""),45848.66666666667)</f>
        <v>45848.66667</v>
      </c>
      <c r="K382" s="1">
        <f>IFERROR(__xludf.DUMMYFUNCTION("""COMPUTED_VALUE"""),398.49)</f>
        <v>398.49</v>
      </c>
      <c r="M382" s="2">
        <f>IFERROR(__xludf.DUMMYFUNCTION("""COMPUTED_VALUE"""),45848.66666666667)</f>
        <v>45848.66667</v>
      </c>
      <c r="N382" s="1">
        <f>IFERROR(__xludf.DUMMYFUNCTION("""COMPUTED_VALUE"""),2.4856214E7)</f>
        <v>24856214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IFERROR(__xludf.DUMMYFUNCTION("""COMPUTED_VALUE"""),398.23)</f>
        <v>398.23</v>
      </c>
      <c r="D383" s="2">
        <f>IFERROR(__xludf.DUMMYFUNCTION("""COMPUTED_VALUE"""),45849.66666666667)</f>
        <v>45849.66667</v>
      </c>
      <c r="E383" s="1">
        <f>IFERROR(__xludf.DUMMYFUNCTION("""COMPUTED_VALUE"""),398.36)</f>
        <v>398.36</v>
      </c>
      <c r="G383" s="2">
        <f>IFERROR(__xludf.DUMMYFUNCTION("""COMPUTED_VALUE"""),45849.66666666667)</f>
        <v>45849.66667</v>
      </c>
      <c r="H383" s="1">
        <f>IFERROR(__xludf.DUMMYFUNCTION("""COMPUTED_VALUE"""),394.21)</f>
        <v>394.21</v>
      </c>
      <c r="J383" s="2">
        <f>IFERROR(__xludf.DUMMYFUNCTION("""COMPUTED_VALUE"""),45849.66666666667)</f>
        <v>45849.66667</v>
      </c>
      <c r="K383" s="1">
        <f>IFERROR(__xludf.DUMMYFUNCTION("""COMPUTED_VALUE"""),395.82)</f>
        <v>395.82</v>
      </c>
      <c r="M383" s="2">
        <f>IFERROR(__xludf.DUMMYFUNCTION("""COMPUTED_VALUE"""),45849.66666666667)</f>
        <v>45849.66667</v>
      </c>
      <c r="N383" s="1">
        <f>IFERROR(__xludf.DUMMYFUNCTION("""COMPUTED_VALUE"""),2.3196498E7)</f>
        <v>23196498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IFERROR(__xludf.DUMMYFUNCTION("""COMPUTED_VALUE"""),395.34)</f>
        <v>395.34</v>
      </c>
      <c r="D384" s="2">
        <f>IFERROR(__xludf.DUMMYFUNCTION("""COMPUTED_VALUE"""),45852.66666666667)</f>
        <v>45852.66667</v>
      </c>
      <c r="E384" s="1">
        <f>IFERROR(__xludf.DUMMYFUNCTION("""COMPUTED_VALUE"""),398.05)</f>
        <v>398.05</v>
      </c>
      <c r="G384" s="2">
        <f>IFERROR(__xludf.DUMMYFUNCTION("""COMPUTED_VALUE"""),45852.66666666667)</f>
        <v>45852.66667</v>
      </c>
      <c r="H384" s="1">
        <f>IFERROR(__xludf.DUMMYFUNCTION("""COMPUTED_VALUE"""),395.14)</f>
        <v>395.14</v>
      </c>
      <c r="J384" s="2">
        <f>IFERROR(__xludf.DUMMYFUNCTION("""COMPUTED_VALUE"""),45852.66666666667)</f>
        <v>45852.66667</v>
      </c>
      <c r="K384" s="1">
        <f>IFERROR(__xludf.DUMMYFUNCTION("""COMPUTED_VALUE"""),395.85)</f>
        <v>395.85</v>
      </c>
      <c r="M384" s="2">
        <f>IFERROR(__xludf.DUMMYFUNCTION("""COMPUTED_VALUE"""),45852.66666666667)</f>
        <v>45852.66667</v>
      </c>
      <c r="N384" s="1">
        <f>IFERROR(__xludf.DUMMYFUNCTION("""COMPUTED_VALUE"""),1.8868456E7)</f>
        <v>18868456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IFERROR(__xludf.DUMMYFUNCTION("""COMPUTED_VALUE"""),393.86)</f>
        <v>393.86</v>
      </c>
      <c r="D385" s="2">
        <f>IFERROR(__xludf.DUMMYFUNCTION("""COMPUTED_VALUE"""),45853.66666666667)</f>
        <v>45853.66667</v>
      </c>
      <c r="E385" s="1">
        <f>IFERROR(__xludf.DUMMYFUNCTION("""COMPUTED_VALUE"""),395.25)</f>
        <v>395.25</v>
      </c>
      <c r="G385" s="2">
        <f>IFERROR(__xludf.DUMMYFUNCTION("""COMPUTED_VALUE"""),45853.66666666667)</f>
        <v>45853.66667</v>
      </c>
      <c r="H385" s="1">
        <f>IFERROR(__xludf.DUMMYFUNCTION("""COMPUTED_VALUE"""),391.24)</f>
        <v>391.24</v>
      </c>
      <c r="J385" s="2">
        <f>IFERROR(__xludf.DUMMYFUNCTION("""COMPUTED_VALUE"""),45853.66666666667)</f>
        <v>45853.66667</v>
      </c>
      <c r="K385" s="1">
        <f>IFERROR(__xludf.DUMMYFUNCTION("""COMPUTED_VALUE"""),392.55)</f>
        <v>392.55</v>
      </c>
      <c r="M385" s="2">
        <f>IFERROR(__xludf.DUMMYFUNCTION("""COMPUTED_VALUE"""),45853.66666666667)</f>
        <v>45853.66667</v>
      </c>
      <c r="N385" s="1">
        <f>IFERROR(__xludf.DUMMYFUNCTION("""COMPUTED_VALUE"""),1.9058572E7)</f>
        <v>19058572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IFERROR(__xludf.DUMMYFUNCTION("""COMPUTED_VALUE"""),393.14)</f>
        <v>393.14</v>
      </c>
      <c r="D386" s="2">
        <f>IFERROR(__xludf.DUMMYFUNCTION("""COMPUTED_VALUE"""),45854.66666666667)</f>
        <v>45854.66667</v>
      </c>
      <c r="E386" s="1">
        <f>IFERROR(__xludf.DUMMYFUNCTION("""COMPUTED_VALUE"""),395.6)</f>
        <v>395.6</v>
      </c>
      <c r="G386" s="2">
        <f>IFERROR(__xludf.DUMMYFUNCTION("""COMPUTED_VALUE"""),45854.66666666667)</f>
        <v>45854.66667</v>
      </c>
      <c r="H386" s="1">
        <f>IFERROR(__xludf.DUMMYFUNCTION("""COMPUTED_VALUE"""),393.02)</f>
        <v>393.02</v>
      </c>
      <c r="J386" s="2">
        <f>IFERROR(__xludf.DUMMYFUNCTION("""COMPUTED_VALUE"""),45854.66666666667)</f>
        <v>45854.66667</v>
      </c>
      <c r="K386" s="1">
        <f>IFERROR(__xludf.DUMMYFUNCTION("""COMPUTED_VALUE"""),394.3)</f>
        <v>394.3</v>
      </c>
      <c r="M386" s="2">
        <f>IFERROR(__xludf.DUMMYFUNCTION("""COMPUTED_VALUE"""),45854.66666666667)</f>
        <v>45854.66667</v>
      </c>
      <c r="N386" s="1">
        <f>IFERROR(__xludf.DUMMYFUNCTION("""COMPUTED_VALUE"""),2.3745318E7)</f>
        <v>23745318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IFERROR(__xludf.DUMMYFUNCTION("""COMPUTED_VALUE"""),393.11)</f>
        <v>393.11</v>
      </c>
      <c r="D387" s="2">
        <f>IFERROR(__xludf.DUMMYFUNCTION("""COMPUTED_VALUE"""),45855.66666666667)</f>
        <v>45855.66667</v>
      </c>
      <c r="E387" s="1">
        <f>IFERROR(__xludf.DUMMYFUNCTION("""COMPUTED_VALUE"""),394.6)</f>
        <v>394.6</v>
      </c>
      <c r="G387" s="2">
        <f>IFERROR(__xludf.DUMMYFUNCTION("""COMPUTED_VALUE"""),45855.66666666667)</f>
        <v>45855.66667</v>
      </c>
      <c r="H387" s="1">
        <f>IFERROR(__xludf.DUMMYFUNCTION("""COMPUTED_VALUE"""),390.31)</f>
        <v>390.31</v>
      </c>
      <c r="J387" s="2">
        <f>IFERROR(__xludf.DUMMYFUNCTION("""COMPUTED_VALUE"""),45855.66666666667)</f>
        <v>45855.66667</v>
      </c>
      <c r="K387" s="1">
        <f>IFERROR(__xludf.DUMMYFUNCTION("""COMPUTED_VALUE"""),391.4)</f>
        <v>391.4</v>
      </c>
      <c r="M387" s="2">
        <f>IFERROR(__xludf.DUMMYFUNCTION("""COMPUTED_VALUE"""),45855.66666666667)</f>
        <v>45855.66667</v>
      </c>
      <c r="N387" s="1">
        <f>IFERROR(__xludf.DUMMYFUNCTION("""COMPUTED_VALUE"""),2.1876841E7)</f>
        <v>21876841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IFERROR(__xludf.DUMMYFUNCTION("""COMPUTED_VALUE"""),392.16)</f>
        <v>392.16</v>
      </c>
      <c r="D388" s="2">
        <f>IFERROR(__xludf.DUMMYFUNCTION("""COMPUTED_VALUE"""),45856.66666666667)</f>
        <v>45856.66667</v>
      </c>
      <c r="E388" s="1">
        <f>IFERROR(__xludf.DUMMYFUNCTION("""COMPUTED_VALUE"""),393.08)</f>
        <v>393.08</v>
      </c>
      <c r="G388" s="2">
        <f>IFERROR(__xludf.DUMMYFUNCTION("""COMPUTED_VALUE"""),45856.66666666667)</f>
        <v>45856.66667</v>
      </c>
      <c r="H388" s="1">
        <f>IFERROR(__xludf.DUMMYFUNCTION("""COMPUTED_VALUE"""),389.53)</f>
        <v>389.53</v>
      </c>
      <c r="J388" s="2">
        <f>IFERROR(__xludf.DUMMYFUNCTION("""COMPUTED_VALUE"""),45856.66666666667)</f>
        <v>45856.66667</v>
      </c>
      <c r="K388" s="1">
        <f>IFERROR(__xludf.DUMMYFUNCTION("""COMPUTED_VALUE"""),390.88)</f>
        <v>390.88</v>
      </c>
      <c r="M388" s="2">
        <f>IFERROR(__xludf.DUMMYFUNCTION("""COMPUTED_VALUE"""),45856.66666666667)</f>
        <v>45856.66667</v>
      </c>
      <c r="N388" s="1">
        <f>IFERROR(__xludf.DUMMYFUNCTION("""COMPUTED_VALUE"""),2.476774E7)</f>
        <v>24767740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IFERROR(__xludf.DUMMYFUNCTION("""COMPUTED_VALUE"""),399.09)</f>
        <v>399.09</v>
      </c>
      <c r="D389" s="2">
        <f>IFERROR(__xludf.DUMMYFUNCTION("""COMPUTED_VALUE"""),45859.66666666667)</f>
        <v>45859.66667</v>
      </c>
      <c r="E389" s="1">
        <f>IFERROR(__xludf.DUMMYFUNCTION("""COMPUTED_VALUE"""),408.15)</f>
        <v>408.15</v>
      </c>
      <c r="G389" s="2">
        <f>IFERROR(__xludf.DUMMYFUNCTION("""COMPUTED_VALUE"""),45859.66666666667)</f>
        <v>45859.66667</v>
      </c>
      <c r="H389" s="1">
        <f>IFERROR(__xludf.DUMMYFUNCTION("""COMPUTED_VALUE"""),397.88)</f>
        <v>397.88</v>
      </c>
      <c r="J389" s="2">
        <f>IFERROR(__xludf.DUMMYFUNCTION("""COMPUTED_VALUE"""),45859.66666666667)</f>
        <v>45859.66667</v>
      </c>
      <c r="K389" s="1">
        <f>IFERROR(__xludf.DUMMYFUNCTION("""COMPUTED_VALUE"""),404.16)</f>
        <v>404.16</v>
      </c>
      <c r="M389" s="2">
        <f>IFERROR(__xludf.DUMMYFUNCTION("""COMPUTED_VALUE"""),45859.66666666667)</f>
        <v>45859.66667</v>
      </c>
      <c r="N389" s="1">
        <f>IFERROR(__xludf.DUMMYFUNCTION("""COMPUTED_VALUE"""),5.198172E7)</f>
        <v>51981720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IFERROR(__xludf.DUMMYFUNCTION("""COMPUTED_VALUE"""),406.54)</f>
        <v>406.54</v>
      </c>
      <c r="D390" s="2">
        <f>IFERROR(__xludf.DUMMYFUNCTION("""COMPUTED_VALUE"""),45860.66666666667)</f>
        <v>45860.66667</v>
      </c>
      <c r="E390" s="1">
        <f>IFERROR(__xludf.DUMMYFUNCTION("""COMPUTED_VALUE"""),413.53)</f>
        <v>413.53</v>
      </c>
      <c r="G390" s="2">
        <f>IFERROR(__xludf.DUMMYFUNCTION("""COMPUTED_VALUE"""),45860.66666666667)</f>
        <v>45860.66667</v>
      </c>
      <c r="H390" s="1">
        <f>IFERROR(__xludf.DUMMYFUNCTION("""COMPUTED_VALUE"""),405.13)</f>
        <v>405.13</v>
      </c>
      <c r="J390" s="2">
        <f>IFERROR(__xludf.DUMMYFUNCTION("""COMPUTED_VALUE"""),45860.66666666667)</f>
        <v>45860.66667</v>
      </c>
      <c r="K390" s="1">
        <f>IFERROR(__xludf.DUMMYFUNCTION("""COMPUTED_VALUE"""),407.34)</f>
        <v>407.34</v>
      </c>
      <c r="M390" s="2">
        <f>IFERROR(__xludf.DUMMYFUNCTION("""COMPUTED_VALUE"""),45860.66666666667)</f>
        <v>45860.66667</v>
      </c>
      <c r="N390" s="1">
        <f>IFERROR(__xludf.DUMMYFUNCTION("""COMPUTED_VALUE"""),2.7158472E7)</f>
        <v>27158472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IFERROR(__xludf.DUMMYFUNCTION("""COMPUTED_VALUE"""),404.24)</f>
        <v>404.24</v>
      </c>
      <c r="D391" s="2">
        <f>IFERROR(__xludf.DUMMYFUNCTION("""COMPUTED_VALUE"""),45861.66666666667)</f>
        <v>45861.66667</v>
      </c>
      <c r="E391" s="1">
        <f>IFERROR(__xludf.DUMMYFUNCTION("""COMPUTED_VALUE"""),407.42)</f>
        <v>407.42</v>
      </c>
      <c r="G391" s="2">
        <f>IFERROR(__xludf.DUMMYFUNCTION("""COMPUTED_VALUE"""),45861.66666666667)</f>
        <v>45861.66667</v>
      </c>
      <c r="H391" s="1">
        <f>IFERROR(__xludf.DUMMYFUNCTION("""COMPUTED_VALUE"""),401.36)</f>
        <v>401.36</v>
      </c>
      <c r="J391" s="2">
        <f>IFERROR(__xludf.DUMMYFUNCTION("""COMPUTED_VALUE"""),45861.66666666667)</f>
        <v>45861.66667</v>
      </c>
      <c r="K391" s="1">
        <f>IFERROR(__xludf.DUMMYFUNCTION("""COMPUTED_VALUE"""),407.09)</f>
        <v>407.09</v>
      </c>
      <c r="M391" s="2">
        <f>IFERROR(__xludf.DUMMYFUNCTION("""COMPUTED_VALUE"""),45861.66666666667)</f>
        <v>45861.66667</v>
      </c>
      <c r="N391" s="1">
        <f>IFERROR(__xludf.DUMMYFUNCTION("""COMPUTED_VALUE"""),2.8920619E7)</f>
        <v>28920619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IFERROR(__xludf.DUMMYFUNCTION("""COMPUTED_VALUE"""),413.98)</f>
        <v>413.98</v>
      </c>
      <c r="D392" s="2">
        <f>IFERROR(__xludf.DUMMYFUNCTION("""COMPUTED_VALUE"""),45862.66666666667)</f>
        <v>45862.66667</v>
      </c>
      <c r="E392" s="1">
        <f>IFERROR(__xludf.DUMMYFUNCTION("""COMPUTED_VALUE"""),421.75)</f>
        <v>421.75</v>
      </c>
      <c r="G392" s="2">
        <f>IFERROR(__xludf.DUMMYFUNCTION("""COMPUTED_VALUE"""),45862.66666666667)</f>
        <v>45862.66667</v>
      </c>
      <c r="H392" s="1">
        <f>IFERROR(__xludf.DUMMYFUNCTION("""COMPUTED_VALUE"""),413.98)</f>
        <v>413.98</v>
      </c>
      <c r="J392" s="2">
        <f>IFERROR(__xludf.DUMMYFUNCTION("""COMPUTED_VALUE"""),45862.66666666667)</f>
        <v>45862.66667</v>
      </c>
      <c r="K392" s="1">
        <f>IFERROR(__xludf.DUMMYFUNCTION("""COMPUTED_VALUE"""),417.52)</f>
        <v>417.52</v>
      </c>
      <c r="M392" s="2">
        <f>IFERROR(__xludf.DUMMYFUNCTION("""COMPUTED_VALUE"""),45862.66666666667)</f>
        <v>45862.66667</v>
      </c>
      <c r="N392" s="1">
        <f>IFERROR(__xludf.DUMMYFUNCTION("""COMPUTED_VALUE"""),2.900113E7)</f>
        <v>29001130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IFERROR(__xludf.DUMMYFUNCTION("""COMPUTED_VALUE"""),417.61)</f>
        <v>417.61</v>
      </c>
      <c r="D393" s="2">
        <f>IFERROR(__xludf.DUMMYFUNCTION("""COMPUTED_VALUE"""),45863.66666666667)</f>
        <v>45863.66667</v>
      </c>
      <c r="E393" s="1">
        <f>IFERROR(__xludf.DUMMYFUNCTION("""COMPUTED_VALUE"""),419.42)</f>
        <v>419.42</v>
      </c>
      <c r="G393" s="2">
        <f>IFERROR(__xludf.DUMMYFUNCTION("""COMPUTED_VALUE"""),45863.66666666667)</f>
        <v>45863.66667</v>
      </c>
      <c r="H393" s="1">
        <f>IFERROR(__xludf.DUMMYFUNCTION("""COMPUTED_VALUE"""),413.4)</f>
        <v>413.4</v>
      </c>
      <c r="J393" s="2">
        <f>IFERROR(__xludf.DUMMYFUNCTION("""COMPUTED_VALUE"""),45863.66666666667)</f>
        <v>45863.66667</v>
      </c>
      <c r="K393" s="1">
        <f>IFERROR(__xludf.DUMMYFUNCTION("""COMPUTED_VALUE"""),414.89)</f>
        <v>414.89</v>
      </c>
      <c r="M393" s="2">
        <f>IFERROR(__xludf.DUMMYFUNCTION("""COMPUTED_VALUE"""),45863.66666666667)</f>
        <v>45863.66667</v>
      </c>
      <c r="N393" s="1">
        <f>IFERROR(__xludf.DUMMYFUNCTION("""COMPUTED_VALUE"""),2.1762123E7)</f>
        <v>21762123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IFERROR(__xludf.DUMMYFUNCTION("""COMPUTED_VALUE"""),412.97)</f>
        <v>412.97</v>
      </c>
      <c r="D394" s="2">
        <f>IFERROR(__xludf.DUMMYFUNCTION("""COMPUTED_VALUE"""),45866.66666666667)</f>
        <v>45866.66667</v>
      </c>
      <c r="E394" s="1">
        <f>IFERROR(__xludf.DUMMYFUNCTION("""COMPUTED_VALUE"""),412.97)</f>
        <v>412.97</v>
      </c>
      <c r="G394" s="2">
        <f>IFERROR(__xludf.DUMMYFUNCTION("""COMPUTED_VALUE"""),45866.66666666667)</f>
        <v>45866.66667</v>
      </c>
      <c r="H394" s="1">
        <f>IFERROR(__xludf.DUMMYFUNCTION("""COMPUTED_VALUE"""),405.89)</f>
        <v>405.89</v>
      </c>
      <c r="J394" s="2">
        <f>IFERROR(__xludf.DUMMYFUNCTION("""COMPUTED_VALUE"""),45866.66666666667)</f>
        <v>45866.66667</v>
      </c>
      <c r="K394" s="1">
        <f>IFERROR(__xludf.DUMMYFUNCTION("""COMPUTED_VALUE"""),407.1)</f>
        <v>407.1</v>
      </c>
      <c r="M394" s="2">
        <f>IFERROR(__xludf.DUMMYFUNCTION("""COMPUTED_VALUE"""),45866.66666666667)</f>
        <v>45866.66667</v>
      </c>
      <c r="N394" s="1">
        <f>IFERROR(__xludf.DUMMYFUNCTION("""COMPUTED_VALUE"""),2.1934852E7)</f>
        <v>21934852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IFERROR(__xludf.DUMMYFUNCTION("""COMPUTED_VALUE"""),408.46)</f>
        <v>408.46</v>
      </c>
      <c r="D395" s="2">
        <f>IFERROR(__xludf.DUMMYFUNCTION("""COMPUTED_VALUE"""),45867.66666666667)</f>
        <v>45867.66667</v>
      </c>
      <c r="E395" s="1">
        <f>IFERROR(__xludf.DUMMYFUNCTION("""COMPUTED_VALUE"""),412.51)</f>
        <v>412.51</v>
      </c>
      <c r="G395" s="2">
        <f>IFERROR(__xludf.DUMMYFUNCTION("""COMPUTED_VALUE"""),45867.66666666667)</f>
        <v>45867.66667</v>
      </c>
      <c r="H395" s="1">
        <f>IFERROR(__xludf.DUMMYFUNCTION("""COMPUTED_VALUE"""),408.08)</f>
        <v>408.08</v>
      </c>
      <c r="J395" s="2">
        <f>IFERROR(__xludf.DUMMYFUNCTION("""COMPUTED_VALUE"""),45867.66666666667)</f>
        <v>45867.66667</v>
      </c>
      <c r="K395" s="1">
        <f>IFERROR(__xludf.DUMMYFUNCTION("""COMPUTED_VALUE"""),409.86)</f>
        <v>409.86</v>
      </c>
      <c r="M395" s="2">
        <f>IFERROR(__xludf.DUMMYFUNCTION("""COMPUTED_VALUE"""),45867.66666666667)</f>
        <v>45867.66667</v>
      </c>
      <c r="N395" s="1">
        <f>IFERROR(__xludf.DUMMYFUNCTION("""COMPUTED_VALUE"""),1.6665098E7)</f>
        <v>16665098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IFERROR(__xludf.DUMMYFUNCTION("""COMPUTED_VALUE"""),409.49)</f>
        <v>409.49</v>
      </c>
      <c r="D396" s="2">
        <f>IFERROR(__xludf.DUMMYFUNCTION("""COMPUTED_VALUE"""),45868.66666666667)</f>
        <v>45868.66667</v>
      </c>
      <c r="E396" s="1">
        <f>IFERROR(__xludf.DUMMYFUNCTION("""COMPUTED_VALUE"""),413.17)</f>
        <v>413.17</v>
      </c>
      <c r="G396" s="2">
        <f>IFERROR(__xludf.DUMMYFUNCTION("""COMPUTED_VALUE"""),45868.66666666667)</f>
        <v>45868.66667</v>
      </c>
      <c r="H396" s="1">
        <f>IFERROR(__xludf.DUMMYFUNCTION("""COMPUTED_VALUE"""),408.07)</f>
        <v>408.07</v>
      </c>
      <c r="J396" s="2">
        <f>IFERROR(__xludf.DUMMYFUNCTION("""COMPUTED_VALUE"""),45868.66666666667)</f>
        <v>45868.66667</v>
      </c>
      <c r="K396" s="1">
        <f>IFERROR(__xludf.DUMMYFUNCTION("""COMPUTED_VALUE"""),410.76)</f>
        <v>410.76</v>
      </c>
      <c r="M396" s="2">
        <f>IFERROR(__xludf.DUMMYFUNCTION("""COMPUTED_VALUE"""),45868.66666666667)</f>
        <v>45868.66667</v>
      </c>
      <c r="N396" s="1">
        <f>IFERROR(__xludf.DUMMYFUNCTION("""COMPUTED_VALUE"""),1.7482375E7)</f>
        <v>17482375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IFERROR(__xludf.DUMMYFUNCTION("""COMPUTED_VALUE"""),407.36)</f>
        <v>407.36</v>
      </c>
      <c r="D397" s="2">
        <f>IFERROR(__xludf.DUMMYFUNCTION("""COMPUTED_VALUE"""),45869.66666666667)</f>
        <v>45869.66667</v>
      </c>
      <c r="E397" s="1">
        <f>IFERROR(__xludf.DUMMYFUNCTION("""COMPUTED_VALUE"""),413.34)</f>
        <v>413.34</v>
      </c>
      <c r="G397" s="2">
        <f>IFERROR(__xludf.DUMMYFUNCTION("""COMPUTED_VALUE"""),45869.66666666667)</f>
        <v>45869.66667</v>
      </c>
      <c r="H397" s="1">
        <f>IFERROR(__xludf.DUMMYFUNCTION("""COMPUTED_VALUE"""),407.36)</f>
        <v>407.36</v>
      </c>
      <c r="J397" s="2">
        <f>IFERROR(__xludf.DUMMYFUNCTION("""COMPUTED_VALUE"""),45869.66666666667)</f>
        <v>45869.66667</v>
      </c>
      <c r="K397" s="1">
        <f>IFERROR(__xludf.DUMMYFUNCTION("""COMPUTED_VALUE"""),409.6)</f>
        <v>409.6</v>
      </c>
      <c r="M397" s="2">
        <f>IFERROR(__xludf.DUMMYFUNCTION("""COMPUTED_VALUE"""),45869.66666666667)</f>
        <v>45869.66667</v>
      </c>
      <c r="N397" s="1">
        <f>IFERROR(__xludf.DUMMYFUNCTION("""COMPUTED_VALUE"""),2.9594626E7)</f>
        <v>29594626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IFERROR(__xludf.DUMMYFUNCTION("""COMPUTED_VALUE"""),414.5)</f>
        <v>414.5</v>
      </c>
      <c r="D398" s="2">
        <f>IFERROR(__xludf.DUMMYFUNCTION("""COMPUTED_VALUE"""),45870.66666666667)</f>
        <v>45870.66667</v>
      </c>
      <c r="E398" s="1">
        <f>IFERROR(__xludf.DUMMYFUNCTION("""COMPUTED_VALUE"""),415.82)</f>
        <v>415.82</v>
      </c>
      <c r="G398" s="2">
        <f>IFERROR(__xludf.DUMMYFUNCTION("""COMPUTED_VALUE"""),45870.66666666667)</f>
        <v>45870.66667</v>
      </c>
      <c r="H398" s="1">
        <f>IFERROR(__xludf.DUMMYFUNCTION("""COMPUTED_VALUE"""),408.15)</f>
        <v>408.15</v>
      </c>
      <c r="J398" s="2">
        <f>IFERROR(__xludf.DUMMYFUNCTION("""COMPUTED_VALUE"""),45870.66666666667)</f>
        <v>45870.66667</v>
      </c>
      <c r="K398" s="1">
        <f>IFERROR(__xludf.DUMMYFUNCTION("""COMPUTED_VALUE"""),409.5)</f>
        <v>409.5</v>
      </c>
      <c r="M398" s="2">
        <f>IFERROR(__xludf.DUMMYFUNCTION("""COMPUTED_VALUE"""),45870.66666666667)</f>
        <v>45870.66667</v>
      </c>
      <c r="N398" s="1">
        <f>IFERROR(__xludf.DUMMYFUNCTION("""COMPUTED_VALUE"""),2.4303194E7)</f>
        <v>24303194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IFERROR(__xludf.DUMMYFUNCTION("""COMPUTED_VALUE"""),409.65)</f>
        <v>409.65</v>
      </c>
      <c r="D399" s="2">
        <f>IFERROR(__xludf.DUMMYFUNCTION("""COMPUTED_VALUE"""),45873.66666666667)</f>
        <v>45873.66667</v>
      </c>
      <c r="E399" s="1">
        <f>IFERROR(__xludf.DUMMYFUNCTION("""COMPUTED_VALUE"""),412.67)</f>
        <v>412.67</v>
      </c>
      <c r="G399" s="2">
        <f>IFERROR(__xludf.DUMMYFUNCTION("""COMPUTED_VALUE"""),45873.66666666667)</f>
        <v>45873.66667</v>
      </c>
      <c r="H399" s="1">
        <f>IFERROR(__xludf.DUMMYFUNCTION("""COMPUTED_VALUE"""),407.69)</f>
        <v>407.69</v>
      </c>
      <c r="J399" s="2">
        <f>IFERROR(__xludf.DUMMYFUNCTION("""COMPUTED_VALUE"""),45873.66666666667)</f>
        <v>45873.66667</v>
      </c>
      <c r="K399" s="1">
        <f>IFERROR(__xludf.DUMMYFUNCTION("""COMPUTED_VALUE"""),412.44)</f>
        <v>412.44</v>
      </c>
      <c r="M399" s="2">
        <f>IFERROR(__xludf.DUMMYFUNCTION("""COMPUTED_VALUE"""),45873.66666666667)</f>
        <v>45873.66667</v>
      </c>
      <c r="N399" s="1">
        <f>IFERROR(__xludf.DUMMYFUNCTION("""COMPUTED_VALUE"""),1.7378115E7)</f>
        <v>17378115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IFERROR(__xludf.DUMMYFUNCTION("""COMPUTED_VALUE"""),412.83)</f>
        <v>412.83</v>
      </c>
      <c r="D400" s="2">
        <f>IFERROR(__xludf.DUMMYFUNCTION("""COMPUTED_VALUE"""),45874.66666666667)</f>
        <v>45874.66667</v>
      </c>
      <c r="E400" s="1">
        <f>IFERROR(__xludf.DUMMYFUNCTION("""COMPUTED_VALUE"""),413.28)</f>
        <v>413.28</v>
      </c>
      <c r="G400" s="2">
        <f>IFERROR(__xludf.DUMMYFUNCTION("""COMPUTED_VALUE"""),45874.66666666667)</f>
        <v>45874.66667</v>
      </c>
      <c r="H400" s="1">
        <f>IFERROR(__xludf.DUMMYFUNCTION("""COMPUTED_VALUE"""),408.59)</f>
        <v>408.59</v>
      </c>
      <c r="J400" s="2">
        <f>IFERROR(__xludf.DUMMYFUNCTION("""COMPUTED_VALUE"""),45874.66666666667)</f>
        <v>45874.66667</v>
      </c>
      <c r="K400" s="1">
        <f>IFERROR(__xludf.DUMMYFUNCTION("""COMPUTED_VALUE"""),409.41)</f>
        <v>409.41</v>
      </c>
      <c r="M400" s="2">
        <f>IFERROR(__xludf.DUMMYFUNCTION("""COMPUTED_VALUE"""),45874.66666666667)</f>
        <v>45874.66667</v>
      </c>
      <c r="N400" s="1">
        <f>IFERROR(__xludf.DUMMYFUNCTION("""COMPUTED_VALUE"""),1.8591424E7)</f>
        <v>18591424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IFERROR(__xludf.DUMMYFUNCTION("""COMPUTED_VALUE"""),409.94)</f>
        <v>409.94</v>
      </c>
      <c r="D401" s="2">
        <f>IFERROR(__xludf.DUMMYFUNCTION("""COMPUTED_VALUE"""),45875.66666666667)</f>
        <v>45875.66667</v>
      </c>
      <c r="E401" s="1">
        <f>IFERROR(__xludf.DUMMYFUNCTION("""COMPUTED_VALUE"""),411.8)</f>
        <v>411.8</v>
      </c>
      <c r="G401" s="2">
        <f>IFERROR(__xludf.DUMMYFUNCTION("""COMPUTED_VALUE"""),45875.66666666667)</f>
        <v>45875.66667</v>
      </c>
      <c r="H401" s="1">
        <f>IFERROR(__xludf.DUMMYFUNCTION("""COMPUTED_VALUE"""),406.36)</f>
        <v>406.36</v>
      </c>
      <c r="J401" s="2">
        <f>IFERROR(__xludf.DUMMYFUNCTION("""COMPUTED_VALUE"""),45875.66666666667)</f>
        <v>45875.66667</v>
      </c>
      <c r="K401" s="1">
        <f>IFERROR(__xludf.DUMMYFUNCTION("""COMPUTED_VALUE"""),407.73)</f>
        <v>407.73</v>
      </c>
      <c r="M401" s="2">
        <f>IFERROR(__xludf.DUMMYFUNCTION("""COMPUTED_VALUE"""),45875.66666666667)</f>
        <v>45875.66667</v>
      </c>
      <c r="N401" s="1">
        <f>IFERROR(__xludf.DUMMYFUNCTION("""COMPUTED_VALUE"""),2.2957051E7)</f>
        <v>22957051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IFERROR(__xludf.DUMMYFUNCTION("""COMPUTED_VALUE"""),407.73)</f>
        <v>407.73</v>
      </c>
      <c r="D402" s="2">
        <f>IFERROR(__xludf.DUMMYFUNCTION("""COMPUTED_VALUE"""),45876.66666666667)</f>
        <v>45876.66667</v>
      </c>
      <c r="E402" s="1">
        <f>IFERROR(__xludf.DUMMYFUNCTION("""COMPUTED_VALUE"""),414.25)</f>
        <v>414.25</v>
      </c>
      <c r="G402" s="2">
        <f>IFERROR(__xludf.DUMMYFUNCTION("""COMPUTED_VALUE"""),45876.66666666667)</f>
        <v>45876.66667</v>
      </c>
      <c r="H402" s="1">
        <f>IFERROR(__xludf.DUMMYFUNCTION("""COMPUTED_VALUE"""),406.28)</f>
        <v>406.28</v>
      </c>
      <c r="J402" s="2">
        <f>IFERROR(__xludf.DUMMYFUNCTION("""COMPUTED_VALUE"""),45876.66666666667)</f>
        <v>45876.66667</v>
      </c>
      <c r="K402" s="1">
        <f>IFERROR(__xludf.DUMMYFUNCTION("""COMPUTED_VALUE"""),413.72)</f>
        <v>413.72</v>
      </c>
      <c r="M402" s="2">
        <f>IFERROR(__xludf.DUMMYFUNCTION("""COMPUTED_VALUE"""),45876.66666666667)</f>
        <v>45876.66667</v>
      </c>
      <c r="N402" s="1">
        <f>IFERROR(__xludf.DUMMYFUNCTION("""COMPUTED_VALUE"""),1.9596249E7)</f>
        <v>19596249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IFERROR(__xludf.DUMMYFUNCTION("""COMPUTED_VALUE"""),415.22)</f>
        <v>415.22</v>
      </c>
      <c r="D403" s="2">
        <f>IFERROR(__xludf.DUMMYFUNCTION("""COMPUTED_VALUE"""),45877.66666666667)</f>
        <v>45877.66667</v>
      </c>
      <c r="E403" s="1">
        <f>IFERROR(__xludf.DUMMYFUNCTION("""COMPUTED_VALUE"""),418.07)</f>
        <v>418.07</v>
      </c>
      <c r="G403" s="2">
        <f>IFERROR(__xludf.DUMMYFUNCTION("""COMPUTED_VALUE"""),45877.66666666667)</f>
        <v>45877.66667</v>
      </c>
      <c r="H403" s="1">
        <f>IFERROR(__xludf.DUMMYFUNCTION("""COMPUTED_VALUE"""),414.9)</f>
        <v>414.9</v>
      </c>
      <c r="J403" s="2">
        <f>IFERROR(__xludf.DUMMYFUNCTION("""COMPUTED_VALUE"""),45877.66666666667)</f>
        <v>45877.66667</v>
      </c>
      <c r="K403" s="1">
        <f>IFERROR(__xludf.DUMMYFUNCTION("""COMPUTED_VALUE"""),416.25)</f>
        <v>416.25</v>
      </c>
      <c r="M403" s="2">
        <f>IFERROR(__xludf.DUMMYFUNCTION("""COMPUTED_VALUE"""),45877.66666666667)</f>
        <v>45877.66667</v>
      </c>
      <c r="N403" s="1">
        <f>IFERROR(__xludf.DUMMYFUNCTION("""COMPUTED_VALUE"""),1.7312499E7)</f>
        <v>17312499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IFERROR(__xludf.DUMMYFUNCTION("""COMPUTED_VALUE"""),417.58)</f>
        <v>417.58</v>
      </c>
      <c r="D404" s="2">
        <f>IFERROR(__xludf.DUMMYFUNCTION("""COMPUTED_VALUE"""),45880.66666666667)</f>
        <v>45880.66667</v>
      </c>
      <c r="E404" s="1">
        <f>IFERROR(__xludf.DUMMYFUNCTION("""COMPUTED_VALUE"""),419.57)</f>
        <v>419.57</v>
      </c>
      <c r="G404" s="2">
        <f>IFERROR(__xludf.DUMMYFUNCTION("""COMPUTED_VALUE"""),45880.66666666667)</f>
        <v>45880.66667</v>
      </c>
      <c r="H404" s="1">
        <f>IFERROR(__xludf.DUMMYFUNCTION("""COMPUTED_VALUE"""),416.0)</f>
        <v>416</v>
      </c>
      <c r="J404" s="2">
        <f>IFERROR(__xludf.DUMMYFUNCTION("""COMPUTED_VALUE"""),45880.66666666667)</f>
        <v>45880.66667</v>
      </c>
      <c r="K404" s="1">
        <f>IFERROR(__xludf.DUMMYFUNCTION("""COMPUTED_VALUE"""),419.01)</f>
        <v>419.01</v>
      </c>
      <c r="M404" s="2">
        <f>IFERROR(__xludf.DUMMYFUNCTION("""COMPUTED_VALUE"""),45880.66666666667)</f>
        <v>45880.66667</v>
      </c>
      <c r="N404" s="1">
        <f>IFERROR(__xludf.DUMMYFUNCTION("""COMPUTED_VALUE"""),1.6879947E7)</f>
        <v>16879947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IFERROR(__xludf.DUMMYFUNCTION("""COMPUTED_VALUE"""),420.43)</f>
        <v>420.43</v>
      </c>
      <c r="D405" s="2">
        <f>IFERROR(__xludf.DUMMYFUNCTION("""COMPUTED_VALUE"""),45881.66666666667)</f>
        <v>45881.66667</v>
      </c>
      <c r="E405" s="1">
        <f>IFERROR(__xludf.DUMMYFUNCTION("""COMPUTED_VALUE"""),422.9)</f>
        <v>422.9</v>
      </c>
      <c r="G405" s="2">
        <f>IFERROR(__xludf.DUMMYFUNCTION("""COMPUTED_VALUE"""),45881.66666666667)</f>
        <v>45881.66667</v>
      </c>
      <c r="H405" s="1">
        <f>IFERROR(__xludf.DUMMYFUNCTION("""COMPUTED_VALUE"""),419.35)</f>
        <v>419.35</v>
      </c>
      <c r="J405" s="2">
        <f>IFERROR(__xludf.DUMMYFUNCTION("""COMPUTED_VALUE"""),45881.66666666667)</f>
        <v>45881.66667</v>
      </c>
      <c r="K405" s="1">
        <f>IFERROR(__xludf.DUMMYFUNCTION("""COMPUTED_VALUE"""),421.69)</f>
        <v>421.69</v>
      </c>
      <c r="M405" s="2">
        <f>IFERROR(__xludf.DUMMYFUNCTION("""COMPUTED_VALUE"""),45881.66666666667)</f>
        <v>45881.66667</v>
      </c>
      <c r="N405" s="1">
        <f>IFERROR(__xludf.DUMMYFUNCTION("""COMPUTED_VALUE"""),1.7085353E7)</f>
        <v>17085353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IFERROR(__xludf.DUMMYFUNCTION("""COMPUTED_VALUE"""),421.9)</f>
        <v>421.9</v>
      </c>
      <c r="D406" s="2">
        <f>IFERROR(__xludf.DUMMYFUNCTION("""COMPUTED_VALUE"""),45882.66666666667)</f>
        <v>45882.66667</v>
      </c>
      <c r="E406" s="1">
        <f>IFERROR(__xludf.DUMMYFUNCTION("""COMPUTED_VALUE"""),425.79)</f>
        <v>425.79</v>
      </c>
      <c r="G406" s="2">
        <f>IFERROR(__xludf.DUMMYFUNCTION("""COMPUTED_VALUE"""),45882.66666666667)</f>
        <v>45882.66667</v>
      </c>
      <c r="H406" s="1">
        <f>IFERROR(__xludf.DUMMYFUNCTION("""COMPUTED_VALUE"""),420.64)</f>
        <v>420.64</v>
      </c>
      <c r="J406" s="2">
        <f>IFERROR(__xludf.DUMMYFUNCTION("""COMPUTED_VALUE"""),45882.66666666667)</f>
        <v>45882.66667</v>
      </c>
      <c r="K406" s="1">
        <f>IFERROR(__xludf.DUMMYFUNCTION("""COMPUTED_VALUE"""),423.44)</f>
        <v>423.44</v>
      </c>
      <c r="M406" s="2">
        <f>IFERROR(__xludf.DUMMYFUNCTION("""COMPUTED_VALUE"""),45882.66666666667)</f>
        <v>45882.66667</v>
      </c>
      <c r="N406" s="1">
        <f>IFERROR(__xludf.DUMMYFUNCTION("""COMPUTED_VALUE"""),1.7453521E7)</f>
        <v>17453521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IFERROR(__xludf.DUMMYFUNCTION("""COMPUTED_VALUE"""),424.01)</f>
        <v>424.01</v>
      </c>
      <c r="D407" s="2">
        <f>IFERROR(__xludf.DUMMYFUNCTION("""COMPUTED_VALUE"""),45883.66666666667)</f>
        <v>45883.66667</v>
      </c>
      <c r="E407" s="1">
        <f>IFERROR(__xludf.DUMMYFUNCTION("""COMPUTED_VALUE"""),424.09)</f>
        <v>424.09</v>
      </c>
      <c r="G407" s="2">
        <f>IFERROR(__xludf.DUMMYFUNCTION("""COMPUTED_VALUE"""),45883.66666666667)</f>
        <v>45883.66667</v>
      </c>
      <c r="H407" s="1">
        <f>IFERROR(__xludf.DUMMYFUNCTION("""COMPUTED_VALUE"""),420.95)</f>
        <v>420.95</v>
      </c>
      <c r="J407" s="2">
        <f>IFERROR(__xludf.DUMMYFUNCTION("""COMPUTED_VALUE"""),45883.66666666667)</f>
        <v>45883.66667</v>
      </c>
      <c r="K407" s="1">
        <f>IFERROR(__xludf.DUMMYFUNCTION("""COMPUTED_VALUE"""),421.85)</f>
        <v>421.85</v>
      </c>
      <c r="M407" s="2">
        <f>IFERROR(__xludf.DUMMYFUNCTION("""COMPUTED_VALUE"""),45883.66666666667)</f>
        <v>45883.66667</v>
      </c>
      <c r="N407" s="1">
        <f>IFERROR(__xludf.DUMMYFUNCTION("""COMPUTED_VALUE"""),1.3530328E7)</f>
        <v>13530328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IFERROR(__xludf.DUMMYFUNCTION("""COMPUTED_VALUE"""),422.77)</f>
        <v>422.77</v>
      </c>
      <c r="D408" s="2">
        <f>IFERROR(__xludf.DUMMYFUNCTION("""COMPUTED_VALUE"""),45884.66666666667)</f>
        <v>45884.66667</v>
      </c>
      <c r="E408" s="1">
        <f>IFERROR(__xludf.DUMMYFUNCTION("""COMPUTED_VALUE"""),431.14)</f>
        <v>431.14</v>
      </c>
      <c r="G408" s="2">
        <f>IFERROR(__xludf.DUMMYFUNCTION("""COMPUTED_VALUE"""),45884.66666666667)</f>
        <v>45884.66667</v>
      </c>
      <c r="H408" s="1">
        <f>IFERROR(__xludf.DUMMYFUNCTION("""COMPUTED_VALUE"""),421.55)</f>
        <v>421.55</v>
      </c>
      <c r="J408" s="2">
        <f>IFERROR(__xludf.DUMMYFUNCTION("""COMPUTED_VALUE"""),45884.66666666667)</f>
        <v>45884.66667</v>
      </c>
      <c r="K408" s="1">
        <f>IFERROR(__xludf.DUMMYFUNCTION("""COMPUTED_VALUE"""),429.07)</f>
        <v>429.07</v>
      </c>
      <c r="M408" s="2">
        <f>IFERROR(__xludf.DUMMYFUNCTION("""COMPUTED_VALUE"""),45884.66666666667)</f>
        <v>45884.66667</v>
      </c>
      <c r="N408" s="1">
        <f>IFERROR(__xludf.DUMMYFUNCTION("""COMPUTED_VALUE"""),2.5169439E7)</f>
        <v>25169439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IFERROR(__xludf.DUMMYFUNCTION("""COMPUTED_VALUE"""),430.83)</f>
        <v>430.83</v>
      </c>
      <c r="D409" s="2">
        <f>IFERROR(__xludf.DUMMYFUNCTION("""COMPUTED_VALUE"""),45887.66666666667)</f>
        <v>45887.66667</v>
      </c>
      <c r="E409" s="1">
        <f>IFERROR(__xludf.DUMMYFUNCTION("""COMPUTED_VALUE"""),431.74)</f>
        <v>431.74</v>
      </c>
      <c r="G409" s="2">
        <f>IFERROR(__xludf.DUMMYFUNCTION("""COMPUTED_VALUE"""),45887.66666666667)</f>
        <v>45887.66667</v>
      </c>
      <c r="H409" s="1">
        <f>IFERROR(__xludf.DUMMYFUNCTION("""COMPUTED_VALUE"""),428.62)</f>
        <v>428.62</v>
      </c>
      <c r="J409" s="2">
        <f>IFERROR(__xludf.DUMMYFUNCTION("""COMPUTED_VALUE"""),45887.66666666667)</f>
        <v>45887.66667</v>
      </c>
      <c r="K409" s="1">
        <f>IFERROR(__xludf.DUMMYFUNCTION("""COMPUTED_VALUE"""),430.31)</f>
        <v>430.31</v>
      </c>
      <c r="M409" s="2">
        <f>IFERROR(__xludf.DUMMYFUNCTION("""COMPUTED_VALUE"""),45887.66666666667)</f>
        <v>45887.66667</v>
      </c>
      <c r="N409" s="1">
        <f>IFERROR(__xludf.DUMMYFUNCTION("""COMPUTED_VALUE"""),1.594566E7)</f>
        <v>15945660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IFERROR(__xludf.DUMMYFUNCTION("""COMPUTED_VALUE"""),431.47)</f>
        <v>431.47</v>
      </c>
      <c r="D410" s="2">
        <f>IFERROR(__xludf.DUMMYFUNCTION("""COMPUTED_VALUE"""),45888.66666666667)</f>
        <v>45888.66667</v>
      </c>
      <c r="E410" s="1">
        <f>IFERROR(__xludf.DUMMYFUNCTION("""COMPUTED_VALUE"""),435.86)</f>
        <v>435.86</v>
      </c>
      <c r="G410" s="2">
        <f>IFERROR(__xludf.DUMMYFUNCTION("""COMPUTED_VALUE"""),45888.66666666667)</f>
        <v>45888.66667</v>
      </c>
      <c r="H410" s="1">
        <f>IFERROR(__xludf.DUMMYFUNCTION("""COMPUTED_VALUE"""),430.45)</f>
        <v>430.45</v>
      </c>
      <c r="J410" s="2">
        <f>IFERROR(__xludf.DUMMYFUNCTION("""COMPUTED_VALUE"""),45888.66666666667)</f>
        <v>45888.66667</v>
      </c>
      <c r="K410" s="1">
        <f>IFERROR(__xludf.DUMMYFUNCTION("""COMPUTED_VALUE"""),435.56)</f>
        <v>435.56</v>
      </c>
      <c r="M410" s="2">
        <f>IFERROR(__xludf.DUMMYFUNCTION("""COMPUTED_VALUE"""),45888.66666666667)</f>
        <v>45888.66667</v>
      </c>
      <c r="N410" s="1">
        <f>IFERROR(__xludf.DUMMYFUNCTION("""COMPUTED_VALUE"""),2.1570873E7)</f>
        <v>21570873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IFERROR(__xludf.DUMMYFUNCTION("""COMPUTED_VALUE"""),437.89)</f>
        <v>437.89</v>
      </c>
      <c r="D411" s="2">
        <f>IFERROR(__xludf.DUMMYFUNCTION("""COMPUTED_VALUE"""),45889.66666666667)</f>
        <v>45889.66667</v>
      </c>
      <c r="E411" s="1">
        <f>IFERROR(__xludf.DUMMYFUNCTION("""COMPUTED_VALUE"""),442.46)</f>
        <v>442.46</v>
      </c>
      <c r="G411" s="2">
        <f>IFERROR(__xludf.DUMMYFUNCTION("""COMPUTED_VALUE"""),45889.66666666667)</f>
        <v>45889.66667</v>
      </c>
      <c r="H411" s="1">
        <f>IFERROR(__xludf.DUMMYFUNCTION("""COMPUTED_VALUE"""),436.37)</f>
        <v>436.37</v>
      </c>
      <c r="J411" s="2">
        <f>IFERROR(__xludf.DUMMYFUNCTION("""COMPUTED_VALUE"""),45889.66666666667)</f>
        <v>45889.66667</v>
      </c>
      <c r="K411" s="1">
        <f>IFERROR(__xludf.DUMMYFUNCTION("""COMPUTED_VALUE"""),436.79)</f>
        <v>436.79</v>
      </c>
      <c r="M411" s="2">
        <f>IFERROR(__xludf.DUMMYFUNCTION("""COMPUTED_VALUE"""),45889.66666666667)</f>
        <v>45889.66667</v>
      </c>
      <c r="N411" s="1">
        <f>IFERROR(__xludf.DUMMYFUNCTION("""COMPUTED_VALUE"""),2.4845613E7)</f>
        <v>24845613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IFERROR(__xludf.DUMMYFUNCTION("""COMPUTED_VALUE"""),435.49)</f>
        <v>435.49</v>
      </c>
      <c r="D412" s="2">
        <f>IFERROR(__xludf.DUMMYFUNCTION("""COMPUTED_VALUE"""),45890.66666666667)</f>
        <v>45890.66667</v>
      </c>
      <c r="E412" s="1">
        <f>IFERROR(__xludf.DUMMYFUNCTION("""COMPUTED_VALUE"""),437.41)</f>
        <v>437.41</v>
      </c>
      <c r="G412" s="2">
        <f>IFERROR(__xludf.DUMMYFUNCTION("""COMPUTED_VALUE"""),45890.66666666667)</f>
        <v>45890.66667</v>
      </c>
      <c r="H412" s="1">
        <f>IFERROR(__xludf.DUMMYFUNCTION("""COMPUTED_VALUE"""),434.75)</f>
        <v>434.75</v>
      </c>
      <c r="J412" s="2">
        <f>IFERROR(__xludf.DUMMYFUNCTION("""COMPUTED_VALUE"""),45890.66666666667)</f>
        <v>45890.66667</v>
      </c>
      <c r="K412" s="1">
        <f>IFERROR(__xludf.DUMMYFUNCTION("""COMPUTED_VALUE"""),436.05)</f>
        <v>436.05</v>
      </c>
      <c r="M412" s="2">
        <f>IFERROR(__xludf.DUMMYFUNCTION("""COMPUTED_VALUE"""),45890.66666666667)</f>
        <v>45890.66667</v>
      </c>
      <c r="N412" s="1">
        <f>IFERROR(__xludf.DUMMYFUNCTION("""COMPUTED_VALUE"""),1.5191117E7)</f>
        <v>15191117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IFERROR(__xludf.DUMMYFUNCTION("""COMPUTED_VALUE"""),438.33)</f>
        <v>438.33</v>
      </c>
      <c r="D413" s="2">
        <f>IFERROR(__xludf.DUMMYFUNCTION("""COMPUTED_VALUE"""),45891.66666666667)</f>
        <v>45891.66667</v>
      </c>
      <c r="E413" s="1">
        <f>IFERROR(__xludf.DUMMYFUNCTION("""COMPUTED_VALUE"""),440.16)</f>
        <v>440.16</v>
      </c>
      <c r="G413" s="2">
        <f>IFERROR(__xludf.DUMMYFUNCTION("""COMPUTED_VALUE"""),45891.66666666667)</f>
        <v>45891.66667</v>
      </c>
      <c r="H413" s="1">
        <f>IFERROR(__xludf.DUMMYFUNCTION("""COMPUTED_VALUE"""),427.32)</f>
        <v>427.32</v>
      </c>
      <c r="J413" s="2">
        <f>IFERROR(__xludf.DUMMYFUNCTION("""COMPUTED_VALUE"""),45891.66666666667)</f>
        <v>45891.66667</v>
      </c>
      <c r="K413" s="1">
        <f>IFERROR(__xludf.DUMMYFUNCTION("""COMPUTED_VALUE"""),428.46)</f>
        <v>428.46</v>
      </c>
      <c r="M413" s="2">
        <f>IFERROR(__xludf.DUMMYFUNCTION("""COMPUTED_VALUE"""),45891.66666666667)</f>
        <v>45891.66667</v>
      </c>
      <c r="N413" s="1">
        <f>IFERROR(__xludf.DUMMYFUNCTION("""COMPUTED_VALUE"""),2.3091182E7)</f>
        <v>23091182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IFERROR(__xludf.DUMMYFUNCTION("""COMPUTED_VALUE"""),429.06)</f>
        <v>429.06</v>
      </c>
      <c r="D414" s="2">
        <f>IFERROR(__xludf.DUMMYFUNCTION("""COMPUTED_VALUE"""),45894.66666666667)</f>
        <v>45894.66667</v>
      </c>
      <c r="E414" s="1">
        <f>IFERROR(__xludf.DUMMYFUNCTION("""COMPUTED_VALUE"""),429.51)</f>
        <v>429.51</v>
      </c>
      <c r="G414" s="2">
        <f>IFERROR(__xludf.DUMMYFUNCTION("""COMPUTED_VALUE"""),45894.66666666667)</f>
        <v>45894.66667</v>
      </c>
      <c r="H414" s="1">
        <f>IFERROR(__xludf.DUMMYFUNCTION("""COMPUTED_VALUE"""),425.24)</f>
        <v>425.24</v>
      </c>
      <c r="J414" s="2">
        <f>IFERROR(__xludf.DUMMYFUNCTION("""COMPUTED_VALUE"""),45894.66666666667)</f>
        <v>45894.66667</v>
      </c>
      <c r="K414" s="1">
        <f>IFERROR(__xludf.DUMMYFUNCTION("""COMPUTED_VALUE"""),427.09)</f>
        <v>427.09</v>
      </c>
      <c r="M414" s="2">
        <f>IFERROR(__xludf.DUMMYFUNCTION("""COMPUTED_VALUE"""),45894.66666666667)</f>
        <v>45894.66667</v>
      </c>
      <c r="N414" s="1">
        <f>IFERROR(__xludf.DUMMYFUNCTION("""COMPUTED_VALUE"""),2.0166514E7)</f>
        <v>20166514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IFERROR(__xludf.DUMMYFUNCTION("""COMPUTED_VALUE"""),426.36)</f>
        <v>426.36</v>
      </c>
      <c r="D415" s="2">
        <f>IFERROR(__xludf.DUMMYFUNCTION("""COMPUTED_VALUE"""),45895.66666666667)</f>
        <v>45895.66667</v>
      </c>
      <c r="E415" s="1">
        <f>IFERROR(__xludf.DUMMYFUNCTION("""COMPUTED_VALUE"""),427.94)</f>
        <v>427.94</v>
      </c>
      <c r="G415" s="2">
        <f>IFERROR(__xludf.DUMMYFUNCTION("""COMPUTED_VALUE"""),45895.66666666667)</f>
        <v>45895.66667</v>
      </c>
      <c r="H415" s="1">
        <f>IFERROR(__xludf.DUMMYFUNCTION("""COMPUTED_VALUE"""),423.1)</f>
        <v>423.1</v>
      </c>
      <c r="J415" s="2">
        <f>IFERROR(__xludf.DUMMYFUNCTION("""COMPUTED_VALUE"""),45895.66666666667)</f>
        <v>45895.66667</v>
      </c>
      <c r="K415" s="1">
        <f>IFERROR(__xludf.DUMMYFUNCTION("""COMPUTED_VALUE"""),425.14)</f>
        <v>425.14</v>
      </c>
      <c r="M415" s="2">
        <f>IFERROR(__xludf.DUMMYFUNCTION("""COMPUTED_VALUE"""),45895.66666666667)</f>
        <v>45895.66667</v>
      </c>
      <c r="N415" s="1">
        <f>IFERROR(__xludf.DUMMYFUNCTION("""COMPUTED_VALUE"""),2.380091E7)</f>
        <v>23800910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IFERROR(__xludf.DUMMYFUNCTION("""COMPUTED_VALUE"""),425.14)</f>
        <v>425.14</v>
      </c>
      <c r="D416" s="2">
        <f>IFERROR(__xludf.DUMMYFUNCTION("""COMPUTED_VALUE"""),45896.66666666667)</f>
        <v>45896.66667</v>
      </c>
      <c r="E416" s="1">
        <f>IFERROR(__xludf.DUMMYFUNCTION("""COMPUTED_VALUE"""),427.09)</f>
        <v>427.09</v>
      </c>
      <c r="G416" s="2">
        <f>IFERROR(__xludf.DUMMYFUNCTION("""COMPUTED_VALUE"""),45896.66666666667)</f>
        <v>45896.66667</v>
      </c>
      <c r="H416" s="1">
        <f>IFERROR(__xludf.DUMMYFUNCTION("""COMPUTED_VALUE"""),424.72)</f>
        <v>424.72</v>
      </c>
      <c r="J416" s="2">
        <f>IFERROR(__xludf.DUMMYFUNCTION("""COMPUTED_VALUE"""),45896.66666666667)</f>
        <v>45896.66667</v>
      </c>
      <c r="K416" s="1">
        <f>IFERROR(__xludf.DUMMYFUNCTION("""COMPUTED_VALUE"""),427.07)</f>
        <v>427.07</v>
      </c>
      <c r="M416" s="2">
        <f>IFERROR(__xludf.DUMMYFUNCTION("""COMPUTED_VALUE"""),45896.66666666667)</f>
        <v>45896.66667</v>
      </c>
      <c r="N416" s="1">
        <f>IFERROR(__xludf.DUMMYFUNCTION("""COMPUTED_VALUE"""),1.5137851E7)</f>
        <v>15137851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IFERROR(__xludf.DUMMYFUNCTION("""COMPUTED_VALUE"""),425.57)</f>
        <v>425.57</v>
      </c>
      <c r="D417" s="2">
        <f>IFERROR(__xludf.DUMMYFUNCTION("""COMPUTED_VALUE"""),45897.66666666667)</f>
        <v>45897.66667</v>
      </c>
      <c r="E417" s="1">
        <f>IFERROR(__xludf.DUMMYFUNCTION("""COMPUTED_VALUE"""),425.75)</f>
        <v>425.75</v>
      </c>
      <c r="G417" s="2">
        <f>IFERROR(__xludf.DUMMYFUNCTION("""COMPUTED_VALUE"""),45897.66666666667)</f>
        <v>45897.66667</v>
      </c>
      <c r="H417" s="1">
        <f>IFERROR(__xludf.DUMMYFUNCTION("""COMPUTED_VALUE"""),422.38)</f>
        <v>422.38</v>
      </c>
      <c r="J417" s="2">
        <f>IFERROR(__xludf.DUMMYFUNCTION("""COMPUTED_VALUE"""),45897.66666666667)</f>
        <v>45897.66667</v>
      </c>
      <c r="K417" s="1">
        <f>IFERROR(__xludf.DUMMYFUNCTION("""COMPUTED_VALUE"""),424.54)</f>
        <v>424.54</v>
      </c>
      <c r="M417" s="2">
        <f>IFERROR(__xludf.DUMMYFUNCTION("""COMPUTED_VALUE"""),45897.66666666667)</f>
        <v>45897.66667</v>
      </c>
      <c r="N417" s="1">
        <f>IFERROR(__xludf.DUMMYFUNCTION("""COMPUTED_VALUE"""),1.9428516E7)</f>
        <v>19428516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IFERROR(__xludf.DUMMYFUNCTION("""COMPUTED_VALUE"""),424.02)</f>
        <v>424.02</v>
      </c>
      <c r="D418" s="2">
        <f>IFERROR(__xludf.DUMMYFUNCTION("""COMPUTED_VALUE"""),45898.66666666667)</f>
        <v>45898.66667</v>
      </c>
      <c r="E418" s="1">
        <f>IFERROR(__xludf.DUMMYFUNCTION("""COMPUTED_VALUE"""),428.09)</f>
        <v>428.09</v>
      </c>
      <c r="G418" s="2">
        <f>IFERROR(__xludf.DUMMYFUNCTION("""COMPUTED_VALUE"""),45898.66666666667)</f>
        <v>45898.66667</v>
      </c>
      <c r="H418" s="1">
        <f>IFERROR(__xludf.DUMMYFUNCTION("""COMPUTED_VALUE"""),423.75)</f>
        <v>423.75</v>
      </c>
      <c r="J418" s="2">
        <f>IFERROR(__xludf.DUMMYFUNCTION("""COMPUTED_VALUE"""),45898.66666666667)</f>
        <v>45898.66667</v>
      </c>
      <c r="K418" s="1">
        <f>IFERROR(__xludf.DUMMYFUNCTION("""COMPUTED_VALUE"""),427.25)</f>
        <v>427.25</v>
      </c>
      <c r="M418" s="2">
        <f>IFERROR(__xludf.DUMMYFUNCTION("""COMPUTED_VALUE"""),45898.66666666667)</f>
        <v>45898.66667</v>
      </c>
      <c r="N418" s="1">
        <f>IFERROR(__xludf.DUMMYFUNCTION("""COMPUTED_VALUE"""),1.7993297E7)</f>
        <v>17993297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IFERROR(__xludf.DUMMYFUNCTION("""COMPUTED_VALUE"""),427.06)</f>
        <v>427.06</v>
      </c>
      <c r="D419" s="2">
        <f>IFERROR(__xludf.DUMMYFUNCTION("""COMPUTED_VALUE"""),45902.66666666667)</f>
        <v>45902.66667</v>
      </c>
      <c r="E419" s="1">
        <f>IFERROR(__xludf.DUMMYFUNCTION("""COMPUTED_VALUE"""),432.56)</f>
        <v>432.56</v>
      </c>
      <c r="G419" s="2">
        <f>IFERROR(__xludf.DUMMYFUNCTION("""COMPUTED_VALUE"""),45902.66666666667)</f>
        <v>45902.66667</v>
      </c>
      <c r="H419" s="1">
        <f>IFERROR(__xludf.DUMMYFUNCTION("""COMPUTED_VALUE"""),425.3)</f>
        <v>425.3</v>
      </c>
      <c r="J419" s="2">
        <f>IFERROR(__xludf.DUMMYFUNCTION("""COMPUTED_VALUE"""),45902.66666666667)</f>
        <v>45902.66667</v>
      </c>
      <c r="K419" s="1">
        <f>IFERROR(__xludf.DUMMYFUNCTION("""COMPUTED_VALUE"""),427.32)</f>
        <v>427.32</v>
      </c>
      <c r="M419" s="2">
        <f>IFERROR(__xludf.DUMMYFUNCTION("""COMPUTED_VALUE"""),45902.66666666667)</f>
        <v>45902.66667</v>
      </c>
      <c r="N419" s="1">
        <f>IFERROR(__xludf.DUMMYFUNCTION("""COMPUTED_VALUE"""),2.5164421E7)</f>
        <v>25164421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IFERROR(__xludf.DUMMYFUNCTION("""COMPUTED_VALUE"""),423.97)</f>
        <v>423.97</v>
      </c>
      <c r="D420" s="2">
        <f>IFERROR(__xludf.DUMMYFUNCTION("""COMPUTED_VALUE"""),45903.66666666667)</f>
        <v>45903.66667</v>
      </c>
      <c r="E420" s="1">
        <f>IFERROR(__xludf.DUMMYFUNCTION("""COMPUTED_VALUE"""),424.84)</f>
        <v>424.84</v>
      </c>
      <c r="G420" s="2">
        <f>IFERROR(__xludf.DUMMYFUNCTION("""COMPUTED_VALUE"""),45903.66666666667)</f>
        <v>45903.66667</v>
      </c>
      <c r="H420" s="1">
        <f>IFERROR(__xludf.DUMMYFUNCTION("""COMPUTED_VALUE"""),419.03)</f>
        <v>419.03</v>
      </c>
      <c r="J420" s="2">
        <f>IFERROR(__xludf.DUMMYFUNCTION("""COMPUTED_VALUE"""),45903.66666666667)</f>
        <v>45903.66667</v>
      </c>
      <c r="K420" s="1">
        <f>IFERROR(__xludf.DUMMYFUNCTION("""COMPUTED_VALUE"""),424.82)</f>
        <v>424.82</v>
      </c>
      <c r="M420" s="2">
        <f>IFERROR(__xludf.DUMMYFUNCTION("""COMPUTED_VALUE"""),45903.66666666667)</f>
        <v>45903.66667</v>
      </c>
      <c r="N420" s="1">
        <f>IFERROR(__xludf.DUMMYFUNCTION("""COMPUTED_VALUE"""),2.564881E7)</f>
        <v>25648810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IFERROR(__xludf.DUMMYFUNCTION("""COMPUTED_VALUE"""),427.5)</f>
        <v>427.5</v>
      </c>
      <c r="D421" s="2">
        <f>IFERROR(__xludf.DUMMYFUNCTION("""COMPUTED_VALUE"""),45904.66666666667)</f>
        <v>45904.66667</v>
      </c>
      <c r="E421" s="1">
        <f>IFERROR(__xludf.DUMMYFUNCTION("""COMPUTED_VALUE"""),431.37)</f>
        <v>431.37</v>
      </c>
      <c r="G421" s="2">
        <f>IFERROR(__xludf.DUMMYFUNCTION("""COMPUTED_VALUE"""),45904.66666666667)</f>
        <v>45904.66667</v>
      </c>
      <c r="H421" s="1">
        <f>IFERROR(__xludf.DUMMYFUNCTION("""COMPUTED_VALUE"""),426.02)</f>
        <v>426.02</v>
      </c>
      <c r="J421" s="2">
        <f>IFERROR(__xludf.DUMMYFUNCTION("""COMPUTED_VALUE"""),45904.66666666667)</f>
        <v>45904.66667</v>
      </c>
      <c r="K421" s="1">
        <f>IFERROR(__xludf.DUMMYFUNCTION("""COMPUTED_VALUE"""),427.05)</f>
        <v>427.05</v>
      </c>
      <c r="M421" s="2">
        <f>IFERROR(__xludf.DUMMYFUNCTION("""COMPUTED_VALUE"""),45904.66666666667)</f>
        <v>45904.66667</v>
      </c>
      <c r="N421" s="1">
        <f>IFERROR(__xludf.DUMMYFUNCTION("""COMPUTED_VALUE"""),1.7822854E7)</f>
        <v>17822854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IFERROR(__xludf.DUMMYFUNCTION("""COMPUTED_VALUE"""),427.05)</f>
        <v>427.05</v>
      </c>
      <c r="D422" s="2">
        <f>IFERROR(__xludf.DUMMYFUNCTION("""COMPUTED_VALUE"""),45905.66666666667)</f>
        <v>45905.66667</v>
      </c>
      <c r="E422" s="1">
        <f>IFERROR(__xludf.DUMMYFUNCTION("""COMPUTED_VALUE"""),430.84)</f>
        <v>430.84</v>
      </c>
      <c r="G422" s="2">
        <f>IFERROR(__xludf.DUMMYFUNCTION("""COMPUTED_VALUE"""),45905.66666666667)</f>
        <v>45905.66667</v>
      </c>
      <c r="H422" s="1">
        <f>IFERROR(__xludf.DUMMYFUNCTION("""COMPUTED_VALUE"""),426.44)</f>
        <v>426.44</v>
      </c>
      <c r="J422" s="2">
        <f>IFERROR(__xludf.DUMMYFUNCTION("""COMPUTED_VALUE"""),45905.66666666667)</f>
        <v>45905.66667</v>
      </c>
      <c r="K422" s="1">
        <f>IFERROR(__xludf.DUMMYFUNCTION("""COMPUTED_VALUE"""),428.65)</f>
        <v>428.65</v>
      </c>
      <c r="M422" s="2">
        <f>IFERROR(__xludf.DUMMYFUNCTION("""COMPUTED_VALUE"""),45905.66666666667)</f>
        <v>45905.66667</v>
      </c>
      <c r="N422" s="1">
        <f>IFERROR(__xludf.DUMMYFUNCTION("""COMPUTED_VALUE"""),1.6694158E7)</f>
        <v>16694158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IFERROR(__xludf.DUMMYFUNCTION("""COMPUTED_VALUE"""),413.01)</f>
        <v>413.01</v>
      </c>
      <c r="D423" s="2">
        <f>IFERROR(__xludf.DUMMYFUNCTION("""COMPUTED_VALUE"""),45908.66666666667)</f>
        <v>45908.66667</v>
      </c>
      <c r="E423" s="1">
        <f>IFERROR(__xludf.DUMMYFUNCTION("""COMPUTED_VALUE"""),420.34)</f>
        <v>420.34</v>
      </c>
      <c r="G423" s="2">
        <f>IFERROR(__xludf.DUMMYFUNCTION("""COMPUTED_VALUE"""),45908.66666666667)</f>
        <v>45908.66667</v>
      </c>
      <c r="H423" s="1">
        <f>IFERROR(__xludf.DUMMYFUNCTION("""COMPUTED_VALUE"""),411.48)</f>
        <v>411.48</v>
      </c>
      <c r="J423" s="2">
        <f>IFERROR(__xludf.DUMMYFUNCTION("""COMPUTED_VALUE"""),45908.66666666667)</f>
        <v>45908.66667</v>
      </c>
      <c r="K423" s="1">
        <f>IFERROR(__xludf.DUMMYFUNCTION("""COMPUTED_VALUE"""),415.87)</f>
        <v>415.87</v>
      </c>
      <c r="M423" s="2">
        <f>IFERROR(__xludf.DUMMYFUNCTION("""COMPUTED_VALUE"""),45908.66666666667)</f>
        <v>45908.66667</v>
      </c>
      <c r="N423" s="1">
        <f>IFERROR(__xludf.DUMMYFUNCTION("""COMPUTED_VALUE"""),3.6526051E7)</f>
        <v>36526051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IFERROR(__xludf.DUMMYFUNCTION("""COMPUTED_VALUE"""),416.09)</f>
        <v>416.09</v>
      </c>
      <c r="D424" s="2">
        <f>IFERROR(__xludf.DUMMYFUNCTION("""COMPUTED_VALUE"""),45909.66666666667)</f>
        <v>45909.66667</v>
      </c>
      <c r="E424" s="1">
        <f>IFERROR(__xludf.DUMMYFUNCTION("""COMPUTED_VALUE"""),418.13)</f>
        <v>418.13</v>
      </c>
      <c r="G424" s="2">
        <f>IFERROR(__xludf.DUMMYFUNCTION("""COMPUTED_VALUE"""),45909.66666666667)</f>
        <v>45909.66667</v>
      </c>
      <c r="H424" s="1">
        <f>IFERROR(__xludf.DUMMYFUNCTION("""COMPUTED_VALUE"""),415.14)</f>
        <v>415.14</v>
      </c>
      <c r="J424" s="2">
        <f>IFERROR(__xludf.DUMMYFUNCTION("""COMPUTED_VALUE"""),45909.66666666667)</f>
        <v>45909.66667</v>
      </c>
      <c r="K424" s="1">
        <f>IFERROR(__xludf.DUMMYFUNCTION("""COMPUTED_VALUE"""),417.22)</f>
        <v>417.22</v>
      </c>
      <c r="M424" s="2">
        <f>IFERROR(__xludf.DUMMYFUNCTION("""COMPUTED_VALUE"""),45909.66666666667)</f>
        <v>45909.66667</v>
      </c>
      <c r="N424" s="1">
        <f>IFERROR(__xludf.DUMMYFUNCTION("""COMPUTED_VALUE"""),1.8369151E7)</f>
        <v>18369151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IFERROR(__xludf.DUMMYFUNCTION("""COMPUTED_VALUE"""),416.2)</f>
        <v>416.2</v>
      </c>
      <c r="D425" s="2">
        <f>IFERROR(__xludf.DUMMYFUNCTION("""COMPUTED_VALUE"""),45910.66666666667)</f>
        <v>45910.66667</v>
      </c>
      <c r="E425" s="1">
        <f>IFERROR(__xludf.DUMMYFUNCTION("""COMPUTED_VALUE"""),417.84)</f>
        <v>417.84</v>
      </c>
      <c r="G425" s="2">
        <f>IFERROR(__xludf.DUMMYFUNCTION("""COMPUTED_VALUE"""),45910.66666666667)</f>
        <v>45910.66667</v>
      </c>
      <c r="H425" s="1">
        <f>IFERROR(__xludf.DUMMYFUNCTION("""COMPUTED_VALUE"""),411.15)</f>
        <v>411.15</v>
      </c>
      <c r="J425" s="2">
        <f>IFERROR(__xludf.DUMMYFUNCTION("""COMPUTED_VALUE"""),45910.66666666667)</f>
        <v>45910.66667</v>
      </c>
      <c r="K425" s="1">
        <f>IFERROR(__xludf.DUMMYFUNCTION("""COMPUTED_VALUE"""),415.19)</f>
        <v>415.19</v>
      </c>
      <c r="M425" s="2">
        <f>IFERROR(__xludf.DUMMYFUNCTION("""COMPUTED_VALUE"""),45910.66666666667)</f>
        <v>45910.66667</v>
      </c>
      <c r="N425" s="1">
        <f>IFERROR(__xludf.DUMMYFUNCTION("""COMPUTED_VALUE"""),1.9734927E7)</f>
        <v>19734927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IFERROR(__xludf.DUMMYFUNCTION("""COMPUTED_VALUE"""),415.98)</f>
        <v>415.98</v>
      </c>
      <c r="D426" s="2">
        <f>IFERROR(__xludf.DUMMYFUNCTION("""COMPUTED_VALUE"""),45911.66666666667)</f>
        <v>45911.66667</v>
      </c>
      <c r="E426" s="1">
        <f>IFERROR(__xludf.DUMMYFUNCTION("""COMPUTED_VALUE"""),419.72)</f>
        <v>419.72</v>
      </c>
      <c r="G426" s="2">
        <f>IFERROR(__xludf.DUMMYFUNCTION("""COMPUTED_VALUE"""),45911.66666666667)</f>
        <v>45911.66667</v>
      </c>
      <c r="H426" s="1">
        <f>IFERROR(__xludf.DUMMYFUNCTION("""COMPUTED_VALUE"""),415.1)</f>
        <v>415.1</v>
      </c>
      <c r="J426" s="2">
        <f>IFERROR(__xludf.DUMMYFUNCTION("""COMPUTED_VALUE"""),45911.66666666667)</f>
        <v>45911.66667</v>
      </c>
      <c r="K426" s="1">
        <f>IFERROR(__xludf.DUMMYFUNCTION("""COMPUTED_VALUE"""),419.68)</f>
        <v>419.68</v>
      </c>
      <c r="M426" s="2">
        <f>IFERROR(__xludf.DUMMYFUNCTION("""COMPUTED_VALUE"""),45911.66666666667)</f>
        <v>45911.66667</v>
      </c>
      <c r="N426" s="1">
        <f>IFERROR(__xludf.DUMMYFUNCTION("""COMPUTED_VALUE"""),1.9782188E7)</f>
        <v>19782188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IFERROR(__xludf.DUMMYFUNCTION("""COMPUTED_VALUE"""),418.01)</f>
        <v>418.01</v>
      </c>
      <c r="D427" s="2">
        <f>IFERROR(__xludf.DUMMYFUNCTION("""COMPUTED_VALUE"""),45912.66666666667)</f>
        <v>45912.66667</v>
      </c>
      <c r="E427" s="1">
        <f>IFERROR(__xludf.DUMMYFUNCTION("""COMPUTED_VALUE"""),420.31)</f>
        <v>420.31</v>
      </c>
      <c r="G427" s="2">
        <f>IFERROR(__xludf.DUMMYFUNCTION("""COMPUTED_VALUE"""),45912.66666666667)</f>
        <v>45912.66667</v>
      </c>
      <c r="H427" s="1">
        <f>IFERROR(__xludf.DUMMYFUNCTION("""COMPUTED_VALUE"""),416.94)</f>
        <v>416.94</v>
      </c>
      <c r="J427" s="2">
        <f>IFERROR(__xludf.DUMMYFUNCTION("""COMPUTED_VALUE"""),45912.66666666667)</f>
        <v>45912.66667</v>
      </c>
      <c r="K427" s="1">
        <f>IFERROR(__xludf.DUMMYFUNCTION("""COMPUTED_VALUE"""),418.9)</f>
        <v>418.9</v>
      </c>
      <c r="M427" s="2">
        <f>IFERROR(__xludf.DUMMYFUNCTION("""COMPUTED_VALUE"""),45912.66666666667)</f>
        <v>45912.66667</v>
      </c>
      <c r="N427" s="1">
        <f>IFERROR(__xludf.DUMMYFUNCTION("""COMPUTED_VALUE"""),1.6807993E7)</f>
        <v>16807993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IFERROR(__xludf.DUMMYFUNCTION("""COMPUTED_VALUE"""),419.26)</f>
        <v>419.26</v>
      </c>
      <c r="D428" s="2">
        <f>IFERROR(__xludf.DUMMYFUNCTION("""COMPUTED_VALUE"""),45915.66666666667)</f>
        <v>45915.66667</v>
      </c>
      <c r="E428" s="1">
        <f>IFERROR(__xludf.DUMMYFUNCTION("""COMPUTED_VALUE"""),421.37)</f>
        <v>421.37</v>
      </c>
      <c r="G428" s="2">
        <f>IFERROR(__xludf.DUMMYFUNCTION("""COMPUTED_VALUE"""),45915.66666666667)</f>
        <v>45915.66667</v>
      </c>
      <c r="H428" s="1">
        <f>IFERROR(__xludf.DUMMYFUNCTION("""COMPUTED_VALUE"""),415.98)</f>
        <v>415.98</v>
      </c>
      <c r="J428" s="2">
        <f>IFERROR(__xludf.DUMMYFUNCTION("""COMPUTED_VALUE"""),45915.66666666667)</f>
        <v>45915.66667</v>
      </c>
      <c r="K428" s="1">
        <f>IFERROR(__xludf.DUMMYFUNCTION("""COMPUTED_VALUE"""),417.0)</f>
        <v>417</v>
      </c>
      <c r="M428" s="2">
        <f>IFERROR(__xludf.DUMMYFUNCTION("""COMPUTED_VALUE"""),45915.66666666667)</f>
        <v>45915.66667</v>
      </c>
      <c r="N428" s="1">
        <f>IFERROR(__xludf.DUMMYFUNCTION("""COMPUTED_VALUE"""),1.8084926E7)</f>
        <v>18084926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IFERROR(__xludf.DUMMYFUNCTION("""COMPUTED_VALUE"""),416.81)</f>
        <v>416.81</v>
      </c>
      <c r="D429" s="2">
        <f>IFERROR(__xludf.DUMMYFUNCTION("""COMPUTED_VALUE"""),45916.66666666667)</f>
        <v>45916.66667</v>
      </c>
      <c r="E429" s="1">
        <f>IFERROR(__xludf.DUMMYFUNCTION("""COMPUTED_VALUE"""),417.17)</f>
        <v>417.17</v>
      </c>
      <c r="G429" s="2">
        <f>IFERROR(__xludf.DUMMYFUNCTION("""COMPUTED_VALUE"""),45916.66666666667)</f>
        <v>45916.66667</v>
      </c>
      <c r="H429" s="1">
        <f>IFERROR(__xludf.DUMMYFUNCTION("""COMPUTED_VALUE"""),411.78)</f>
        <v>411.78</v>
      </c>
      <c r="J429" s="2">
        <f>IFERROR(__xludf.DUMMYFUNCTION("""COMPUTED_VALUE"""),45916.66666666667)</f>
        <v>45916.66667</v>
      </c>
      <c r="K429" s="1">
        <f>IFERROR(__xludf.DUMMYFUNCTION("""COMPUTED_VALUE"""),414.83)</f>
        <v>414.83</v>
      </c>
      <c r="M429" s="2">
        <f>IFERROR(__xludf.DUMMYFUNCTION("""COMPUTED_VALUE"""),45916.66666666667)</f>
        <v>45916.66667</v>
      </c>
      <c r="N429" s="1">
        <f>IFERROR(__xludf.DUMMYFUNCTION("""COMPUTED_VALUE"""),1.9805815E7)</f>
        <v>19805815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IFERROR(__xludf.DUMMYFUNCTION("""COMPUTED_VALUE"""),416.41)</f>
        <v>416.41</v>
      </c>
      <c r="D430" s="2">
        <f>IFERROR(__xludf.DUMMYFUNCTION("""COMPUTED_VALUE"""),45917.66666666667)</f>
        <v>45917.66667</v>
      </c>
      <c r="E430" s="1">
        <f>IFERROR(__xludf.DUMMYFUNCTION("""COMPUTED_VALUE"""),420.6)</f>
        <v>420.6</v>
      </c>
      <c r="G430" s="2">
        <f>IFERROR(__xludf.DUMMYFUNCTION("""COMPUTED_VALUE"""),45917.66666666667)</f>
        <v>45917.66667</v>
      </c>
      <c r="H430" s="1">
        <f>IFERROR(__xludf.DUMMYFUNCTION("""COMPUTED_VALUE"""),416.08)</f>
        <v>416.08</v>
      </c>
      <c r="J430" s="2">
        <f>IFERROR(__xludf.DUMMYFUNCTION("""COMPUTED_VALUE"""),45917.66666666667)</f>
        <v>45917.66667</v>
      </c>
      <c r="K430" s="1">
        <f>IFERROR(__xludf.DUMMYFUNCTION("""COMPUTED_VALUE"""),418.8)</f>
        <v>418.8</v>
      </c>
      <c r="M430" s="2">
        <f>IFERROR(__xludf.DUMMYFUNCTION("""COMPUTED_VALUE"""),45917.66666666667)</f>
        <v>45917.66667</v>
      </c>
      <c r="N430" s="1">
        <f>IFERROR(__xludf.DUMMYFUNCTION("""COMPUTED_VALUE"""),1.7823105E7)</f>
        <v>17823105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IFERROR(__xludf.DUMMYFUNCTION("""COMPUTED_VALUE"""),414.82)</f>
        <v>414.82</v>
      </c>
      <c r="D431" s="2">
        <f>IFERROR(__xludf.DUMMYFUNCTION("""COMPUTED_VALUE"""),45918.66666666667)</f>
        <v>45918.66667</v>
      </c>
      <c r="E431" s="1">
        <f>IFERROR(__xludf.DUMMYFUNCTION("""COMPUTED_VALUE"""),417.26)</f>
        <v>417.26</v>
      </c>
      <c r="G431" s="2">
        <f>IFERROR(__xludf.DUMMYFUNCTION("""COMPUTED_VALUE"""),45918.66666666667)</f>
        <v>45918.66667</v>
      </c>
      <c r="H431" s="1">
        <f>IFERROR(__xludf.DUMMYFUNCTION("""COMPUTED_VALUE"""),414.25)</f>
        <v>414.25</v>
      </c>
      <c r="J431" s="2">
        <f>IFERROR(__xludf.DUMMYFUNCTION("""COMPUTED_VALUE"""),45918.66666666667)</f>
        <v>45918.66667</v>
      </c>
      <c r="K431" s="1">
        <f>IFERROR(__xludf.DUMMYFUNCTION("""COMPUTED_VALUE"""),415.22)</f>
        <v>415.22</v>
      </c>
      <c r="M431" s="2">
        <f>IFERROR(__xludf.DUMMYFUNCTION("""COMPUTED_VALUE"""),45918.66666666667)</f>
        <v>45918.66667</v>
      </c>
      <c r="N431" s="1">
        <f>IFERROR(__xludf.DUMMYFUNCTION("""COMPUTED_VALUE"""),2.0027394E7)</f>
        <v>20027394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IFERROR(__xludf.DUMMYFUNCTION("""COMPUTED_VALUE"""),415.82)</f>
        <v>415.82</v>
      </c>
      <c r="D432" s="2">
        <f>IFERROR(__xludf.DUMMYFUNCTION("""COMPUTED_VALUE"""),45919.66666666667)</f>
        <v>45919.66667</v>
      </c>
      <c r="E432" s="1">
        <f>IFERROR(__xludf.DUMMYFUNCTION("""COMPUTED_VALUE"""),416.2)</f>
        <v>416.2</v>
      </c>
      <c r="G432" s="2">
        <f>IFERROR(__xludf.DUMMYFUNCTION("""COMPUTED_VALUE"""),45919.66666666667)</f>
        <v>45919.66667</v>
      </c>
      <c r="H432" s="1">
        <f>IFERROR(__xludf.DUMMYFUNCTION("""COMPUTED_VALUE"""),412.58)</f>
        <v>412.58</v>
      </c>
      <c r="J432" s="2">
        <f>IFERROR(__xludf.DUMMYFUNCTION("""COMPUTED_VALUE"""),45919.66666666667)</f>
        <v>45919.66667</v>
      </c>
      <c r="K432" s="1">
        <f>IFERROR(__xludf.DUMMYFUNCTION("""COMPUTED_VALUE"""),413.67)</f>
        <v>413.67</v>
      </c>
      <c r="M432" s="2">
        <f>IFERROR(__xludf.DUMMYFUNCTION("""COMPUTED_VALUE"""),45919.66666666667)</f>
        <v>45919.66667</v>
      </c>
      <c r="N432" s="1">
        <f>IFERROR(__xludf.DUMMYFUNCTION("""COMPUTED_VALUE"""),3.6592664E7)</f>
        <v>36592664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IFERROR(__xludf.DUMMYFUNCTION("""COMPUTED_VALUE"""),411.77)</f>
        <v>411.77</v>
      </c>
      <c r="D433" s="2">
        <f>IFERROR(__xludf.DUMMYFUNCTION("""COMPUTED_VALUE"""),45922.66666666667)</f>
        <v>45922.66667</v>
      </c>
      <c r="E433" s="1">
        <f>IFERROR(__xludf.DUMMYFUNCTION("""COMPUTED_VALUE"""),414.46)</f>
        <v>414.46</v>
      </c>
      <c r="G433" s="2">
        <f>IFERROR(__xludf.DUMMYFUNCTION("""COMPUTED_VALUE"""),45922.66666666667)</f>
        <v>45922.66667</v>
      </c>
      <c r="H433" s="1">
        <f>IFERROR(__xludf.DUMMYFUNCTION("""COMPUTED_VALUE"""),410.04)</f>
        <v>410.04</v>
      </c>
      <c r="J433" s="2">
        <f>IFERROR(__xludf.DUMMYFUNCTION("""COMPUTED_VALUE"""),45922.66666666667)</f>
        <v>45922.66667</v>
      </c>
      <c r="K433" s="1">
        <f>IFERROR(__xludf.DUMMYFUNCTION("""COMPUTED_VALUE"""),411.31)</f>
        <v>411.31</v>
      </c>
      <c r="M433" s="2">
        <f>IFERROR(__xludf.DUMMYFUNCTION("""COMPUTED_VALUE"""),45922.66666666667)</f>
        <v>45922.66667</v>
      </c>
      <c r="N433" s="1">
        <f>IFERROR(__xludf.DUMMYFUNCTION("""COMPUTED_VALUE"""),2.3179179E7)</f>
        <v>23179179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IFERROR(__xludf.DUMMYFUNCTION("""COMPUTED_VALUE"""),410.67)</f>
        <v>410.67</v>
      </c>
      <c r="D434" s="2">
        <f>IFERROR(__xludf.DUMMYFUNCTION("""COMPUTED_VALUE"""),45923.66666666667)</f>
        <v>45923.66667</v>
      </c>
      <c r="E434" s="1">
        <f>IFERROR(__xludf.DUMMYFUNCTION("""COMPUTED_VALUE"""),414.62)</f>
        <v>414.62</v>
      </c>
      <c r="G434" s="2">
        <f>IFERROR(__xludf.DUMMYFUNCTION("""COMPUTED_VALUE"""),45923.66666666667)</f>
        <v>45923.66667</v>
      </c>
      <c r="H434" s="1">
        <f>IFERROR(__xludf.DUMMYFUNCTION("""COMPUTED_VALUE"""),408.37)</f>
        <v>408.37</v>
      </c>
      <c r="J434" s="2">
        <f>IFERROR(__xludf.DUMMYFUNCTION("""COMPUTED_VALUE"""),45923.66666666667)</f>
        <v>45923.66667</v>
      </c>
      <c r="K434" s="1">
        <f>IFERROR(__xludf.DUMMYFUNCTION("""COMPUTED_VALUE"""),413.79)</f>
        <v>413.79</v>
      </c>
      <c r="M434" s="2">
        <f>IFERROR(__xludf.DUMMYFUNCTION("""COMPUTED_VALUE"""),45923.66666666667)</f>
        <v>45923.66667</v>
      </c>
      <c r="N434" s="1">
        <f>IFERROR(__xludf.DUMMYFUNCTION("""COMPUTED_VALUE"""),2.1455878E7)</f>
        <v>21455878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IFERROR(__xludf.DUMMYFUNCTION("""COMPUTED_VALUE"""),411.87)</f>
        <v>411.87</v>
      </c>
      <c r="D435" s="2">
        <f>IFERROR(__xludf.DUMMYFUNCTION("""COMPUTED_VALUE"""),45924.66666666667)</f>
        <v>45924.66667</v>
      </c>
      <c r="E435" s="1">
        <f>IFERROR(__xludf.DUMMYFUNCTION("""COMPUTED_VALUE"""),415.01)</f>
        <v>415.01</v>
      </c>
      <c r="G435" s="2">
        <f>IFERROR(__xludf.DUMMYFUNCTION("""COMPUTED_VALUE"""),45924.66666666667)</f>
        <v>45924.66667</v>
      </c>
      <c r="H435" s="1">
        <f>IFERROR(__xludf.DUMMYFUNCTION("""COMPUTED_VALUE"""),410.17)</f>
        <v>410.17</v>
      </c>
      <c r="J435" s="2">
        <f>IFERROR(__xludf.DUMMYFUNCTION("""COMPUTED_VALUE"""),45924.66666666667)</f>
        <v>45924.66667</v>
      </c>
      <c r="K435" s="1">
        <f>IFERROR(__xludf.DUMMYFUNCTION("""COMPUTED_VALUE"""),412.07)</f>
        <v>412.07</v>
      </c>
      <c r="M435" s="2">
        <f>IFERROR(__xludf.DUMMYFUNCTION("""COMPUTED_VALUE"""),45924.66666666667)</f>
        <v>45924.66667</v>
      </c>
      <c r="N435" s="1">
        <f>IFERROR(__xludf.DUMMYFUNCTION("""COMPUTED_VALUE"""),2.4839441E7)</f>
        <v>24839441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IFERROR(__xludf.DUMMYFUNCTION("""COMPUTED_VALUE"""),414.56)</f>
        <v>414.56</v>
      </c>
      <c r="D436" s="2">
        <f>IFERROR(__xludf.DUMMYFUNCTION("""COMPUTED_VALUE"""),45925.66666666667)</f>
        <v>45925.66667</v>
      </c>
      <c r="E436" s="1">
        <f>IFERROR(__xludf.DUMMYFUNCTION("""COMPUTED_VALUE"""),418.0)</f>
        <v>418</v>
      </c>
      <c r="G436" s="2">
        <f>IFERROR(__xludf.DUMMYFUNCTION("""COMPUTED_VALUE"""),45925.66666666667)</f>
        <v>45925.66667</v>
      </c>
      <c r="H436" s="1">
        <f>IFERROR(__xludf.DUMMYFUNCTION("""COMPUTED_VALUE"""),411.72)</f>
        <v>411.72</v>
      </c>
      <c r="J436" s="2">
        <f>IFERROR(__xludf.DUMMYFUNCTION("""COMPUTED_VALUE"""),45925.66666666667)</f>
        <v>45925.66667</v>
      </c>
      <c r="K436" s="1">
        <f>IFERROR(__xludf.DUMMYFUNCTION("""COMPUTED_VALUE"""),412.75)</f>
        <v>412.75</v>
      </c>
      <c r="M436" s="2">
        <f>IFERROR(__xludf.DUMMYFUNCTION("""COMPUTED_VALUE"""),45925.66666666667)</f>
        <v>45925.66667</v>
      </c>
      <c r="N436" s="1">
        <f>IFERROR(__xludf.DUMMYFUNCTION("""COMPUTED_VALUE"""),2.2814727E7)</f>
        <v>22814727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IFERROR(__xludf.DUMMYFUNCTION("""COMPUTED_VALUE"""),414.62)</f>
        <v>414.62</v>
      </c>
      <c r="D437" s="2">
        <f>IFERROR(__xludf.DUMMYFUNCTION("""COMPUTED_VALUE"""),45926.66666666667)</f>
        <v>45926.66667</v>
      </c>
      <c r="E437" s="1">
        <f>IFERROR(__xludf.DUMMYFUNCTION("""COMPUTED_VALUE"""),416.34)</f>
        <v>416.34</v>
      </c>
      <c r="G437" s="2">
        <f>IFERROR(__xludf.DUMMYFUNCTION("""COMPUTED_VALUE"""),45926.66666666667)</f>
        <v>45926.66667</v>
      </c>
      <c r="H437" s="1">
        <f>IFERROR(__xludf.DUMMYFUNCTION("""COMPUTED_VALUE"""),413.14)</f>
        <v>413.14</v>
      </c>
      <c r="J437" s="2">
        <f>IFERROR(__xludf.DUMMYFUNCTION("""COMPUTED_VALUE"""),45926.66666666667)</f>
        <v>45926.66667</v>
      </c>
      <c r="K437" s="1">
        <f>IFERROR(__xludf.DUMMYFUNCTION("""COMPUTED_VALUE"""),413.96)</f>
        <v>413.96</v>
      </c>
      <c r="M437" s="2">
        <f>IFERROR(__xludf.DUMMYFUNCTION("""COMPUTED_VALUE"""),45926.66666666667)</f>
        <v>45926.66667</v>
      </c>
      <c r="N437" s="1">
        <f>IFERROR(__xludf.DUMMYFUNCTION("""COMPUTED_VALUE"""),1.4982289E7)</f>
        <v>14982289</v>
      </c>
    </row>
  </sheetData>
  <drawing r:id="rId1"/>
</worksheet>
</file>