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IFERROR(__xludf.DUMMYFUNCTION("GOOGLEFINANCE(""DJUSWU"",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IFERROR(__xludf.DUMMYFUNCTION("GOOGLEFINANCE(""DJUSWU"",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IFERROR(__xludf.DUMMYFUNCTION("GOOGLEFINANCE(""DJUSWU"",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IFERROR(__xludf.DUMMYFUNCTION("GOOGLEFINANCE(""DJUSWU"",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IFERROR(__xludf.DUMMYFUNCTION("GOOGLEFINANCE(""DJUSWU"",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IFERROR(__xludf.DUMMYFUNCTION("""COMPUTED_VALUE"""),2697.17)</f>
        <v>2697.17</v>
      </c>
      <c r="D2" s="2">
        <f>IFERROR(__xludf.DUMMYFUNCTION("""COMPUTED_VALUE"""),45293.66666666667)</f>
        <v>45293.66667</v>
      </c>
      <c r="E2" s="1">
        <f>IFERROR(__xludf.DUMMYFUNCTION("""COMPUTED_VALUE"""),2752.39)</f>
        <v>2752.39</v>
      </c>
      <c r="G2" s="2">
        <f>IFERROR(__xludf.DUMMYFUNCTION("""COMPUTED_VALUE"""),45293.66666666667)</f>
        <v>45293.66667</v>
      </c>
      <c r="H2" s="1">
        <f>IFERROR(__xludf.DUMMYFUNCTION("""COMPUTED_VALUE"""),2685.82)</f>
        <v>2685.82</v>
      </c>
      <c r="J2" s="2">
        <f>IFERROR(__xludf.DUMMYFUNCTION("""COMPUTED_VALUE"""),45293.66666666667)</f>
        <v>45293.66667</v>
      </c>
      <c r="K2" s="1">
        <f>IFERROR(__xludf.DUMMYFUNCTION("""COMPUTED_VALUE"""),2744.13)</f>
        <v>2744.13</v>
      </c>
      <c r="M2" s="2">
        <f>IFERROR(__xludf.DUMMYFUNCTION("""COMPUTED_VALUE"""),45293.66666666667)</f>
        <v>45293.66667</v>
      </c>
      <c r="N2" s="1">
        <f>IFERROR(__xludf.DUMMYFUNCTION("""COMPUTED_VALUE"""),2662318.0)</f>
        <v>2662318</v>
      </c>
    </row>
    <row r="3">
      <c r="A3" s="2">
        <f>IFERROR(__xludf.DUMMYFUNCTION("""COMPUTED_VALUE"""),45294.66666666667)</f>
        <v>45294.66667</v>
      </c>
      <c r="B3" s="1">
        <f>IFERROR(__xludf.DUMMYFUNCTION("""COMPUTED_VALUE"""),2742.26)</f>
        <v>2742.26</v>
      </c>
      <c r="D3" s="2">
        <f>IFERROR(__xludf.DUMMYFUNCTION("""COMPUTED_VALUE"""),45294.66666666667)</f>
        <v>45294.66667</v>
      </c>
      <c r="E3" s="1">
        <f>IFERROR(__xludf.DUMMYFUNCTION("""COMPUTED_VALUE"""),2756.06)</f>
        <v>2756.06</v>
      </c>
      <c r="G3" s="2">
        <f>IFERROR(__xludf.DUMMYFUNCTION("""COMPUTED_VALUE"""),45294.66666666667)</f>
        <v>45294.66667</v>
      </c>
      <c r="H3" s="1">
        <f>IFERROR(__xludf.DUMMYFUNCTION("""COMPUTED_VALUE"""),2721.23)</f>
        <v>2721.23</v>
      </c>
      <c r="J3" s="2">
        <f>IFERROR(__xludf.DUMMYFUNCTION("""COMPUTED_VALUE"""),45294.66666666667)</f>
        <v>45294.66667</v>
      </c>
      <c r="K3" s="1">
        <f>IFERROR(__xludf.DUMMYFUNCTION("""COMPUTED_VALUE"""),2745.88)</f>
        <v>2745.88</v>
      </c>
      <c r="M3" s="2">
        <f>IFERROR(__xludf.DUMMYFUNCTION("""COMPUTED_VALUE"""),45294.66666666667)</f>
        <v>45294.66667</v>
      </c>
      <c r="N3" s="1">
        <f>IFERROR(__xludf.DUMMYFUNCTION("""COMPUTED_VALUE"""),3082311.0)</f>
        <v>3082311</v>
      </c>
    </row>
    <row r="4">
      <c r="A4" s="2">
        <f>IFERROR(__xludf.DUMMYFUNCTION("""COMPUTED_VALUE"""),45295.66666666667)</f>
        <v>45295.66667</v>
      </c>
      <c r="B4" s="1">
        <f>IFERROR(__xludf.DUMMYFUNCTION("""COMPUTED_VALUE"""),2742.27)</f>
        <v>2742.27</v>
      </c>
      <c r="D4" s="2">
        <f>IFERROR(__xludf.DUMMYFUNCTION("""COMPUTED_VALUE"""),45295.66666666667)</f>
        <v>45295.66667</v>
      </c>
      <c r="E4" s="1">
        <f>IFERROR(__xludf.DUMMYFUNCTION("""COMPUTED_VALUE"""),2746.99)</f>
        <v>2746.99</v>
      </c>
      <c r="G4" s="2">
        <f>IFERROR(__xludf.DUMMYFUNCTION("""COMPUTED_VALUE"""),45295.66666666667)</f>
        <v>45295.66667</v>
      </c>
      <c r="H4" s="1">
        <f>IFERROR(__xludf.DUMMYFUNCTION("""COMPUTED_VALUE"""),2699.67)</f>
        <v>2699.67</v>
      </c>
      <c r="J4" s="2">
        <f>IFERROR(__xludf.DUMMYFUNCTION("""COMPUTED_VALUE"""),45295.66666666667)</f>
        <v>45295.66667</v>
      </c>
      <c r="K4" s="1">
        <f>IFERROR(__xludf.DUMMYFUNCTION("""COMPUTED_VALUE"""),2706.91)</f>
        <v>2706.91</v>
      </c>
      <c r="M4" s="2">
        <f>IFERROR(__xludf.DUMMYFUNCTION("""COMPUTED_VALUE"""),45295.66666666667)</f>
        <v>45295.66667</v>
      </c>
      <c r="N4" s="1">
        <f>IFERROR(__xludf.DUMMYFUNCTION("""COMPUTED_VALUE"""),3450740.0)</f>
        <v>3450740</v>
      </c>
    </row>
    <row r="5">
      <c r="A5" s="2">
        <f>IFERROR(__xludf.DUMMYFUNCTION("""COMPUTED_VALUE"""),45296.66666666667)</f>
        <v>45296.66667</v>
      </c>
      <c r="B5" s="1">
        <f>IFERROR(__xludf.DUMMYFUNCTION("""COMPUTED_VALUE"""),2693.68)</f>
        <v>2693.68</v>
      </c>
      <c r="D5" s="2">
        <f>IFERROR(__xludf.DUMMYFUNCTION("""COMPUTED_VALUE"""),45296.66666666667)</f>
        <v>45296.66667</v>
      </c>
      <c r="E5" s="1">
        <f>IFERROR(__xludf.DUMMYFUNCTION("""COMPUTED_VALUE"""),2731.89)</f>
        <v>2731.89</v>
      </c>
      <c r="G5" s="2">
        <f>IFERROR(__xludf.DUMMYFUNCTION("""COMPUTED_VALUE"""),45296.66666666667)</f>
        <v>45296.66667</v>
      </c>
      <c r="H5" s="1">
        <f>IFERROR(__xludf.DUMMYFUNCTION("""COMPUTED_VALUE"""),2688.03)</f>
        <v>2688.03</v>
      </c>
      <c r="J5" s="2">
        <f>IFERROR(__xludf.DUMMYFUNCTION("""COMPUTED_VALUE"""),45296.66666666667)</f>
        <v>45296.66667</v>
      </c>
      <c r="K5" s="1">
        <f>IFERROR(__xludf.DUMMYFUNCTION("""COMPUTED_VALUE"""),2717.22)</f>
        <v>2717.22</v>
      </c>
      <c r="M5" s="2">
        <f>IFERROR(__xludf.DUMMYFUNCTION("""COMPUTED_VALUE"""),45296.66666666667)</f>
        <v>45296.66667</v>
      </c>
      <c r="N5" s="1">
        <f>IFERROR(__xludf.DUMMYFUNCTION("""COMPUTED_VALUE"""),1960078.0)</f>
        <v>1960078</v>
      </c>
    </row>
    <row r="6">
      <c r="A6" s="2">
        <f>IFERROR(__xludf.DUMMYFUNCTION("""COMPUTED_VALUE"""),45299.66666666667)</f>
        <v>45299.66667</v>
      </c>
      <c r="B6" s="1">
        <f>IFERROR(__xludf.DUMMYFUNCTION("""COMPUTED_VALUE"""),2711.05)</f>
        <v>2711.05</v>
      </c>
      <c r="D6" s="2">
        <f>IFERROR(__xludf.DUMMYFUNCTION("""COMPUTED_VALUE"""),45299.66666666667)</f>
        <v>45299.66667</v>
      </c>
      <c r="E6" s="1">
        <f>IFERROR(__xludf.DUMMYFUNCTION("""COMPUTED_VALUE"""),2742.88)</f>
        <v>2742.88</v>
      </c>
      <c r="G6" s="2">
        <f>IFERROR(__xludf.DUMMYFUNCTION("""COMPUTED_VALUE"""),45299.66666666667)</f>
        <v>45299.66667</v>
      </c>
      <c r="H6" s="1">
        <f>IFERROR(__xludf.DUMMYFUNCTION("""COMPUTED_VALUE"""),2695.46)</f>
        <v>2695.46</v>
      </c>
      <c r="J6" s="2">
        <f>IFERROR(__xludf.DUMMYFUNCTION("""COMPUTED_VALUE"""),45299.66666666667)</f>
        <v>45299.66667</v>
      </c>
      <c r="K6" s="1">
        <f>IFERROR(__xludf.DUMMYFUNCTION("""COMPUTED_VALUE"""),2742.11)</f>
        <v>2742.11</v>
      </c>
      <c r="M6" s="2">
        <f>IFERROR(__xludf.DUMMYFUNCTION("""COMPUTED_VALUE"""),45299.66666666667)</f>
        <v>45299.66667</v>
      </c>
      <c r="N6" s="1">
        <f>IFERROR(__xludf.DUMMYFUNCTION("""COMPUTED_VALUE"""),2601075.0)</f>
        <v>2601075</v>
      </c>
    </row>
    <row r="7">
      <c r="A7" s="2">
        <f>IFERROR(__xludf.DUMMYFUNCTION("""COMPUTED_VALUE"""),45300.66666666667)</f>
        <v>45300.66667</v>
      </c>
      <c r="B7" s="1">
        <f>IFERROR(__xludf.DUMMYFUNCTION("""COMPUTED_VALUE"""),2725.53)</f>
        <v>2725.53</v>
      </c>
      <c r="D7" s="2">
        <f>IFERROR(__xludf.DUMMYFUNCTION("""COMPUTED_VALUE"""),45300.66666666667)</f>
        <v>45300.66667</v>
      </c>
      <c r="E7" s="1">
        <f>IFERROR(__xludf.DUMMYFUNCTION("""COMPUTED_VALUE"""),2778.16)</f>
        <v>2778.16</v>
      </c>
      <c r="G7" s="2">
        <f>IFERROR(__xludf.DUMMYFUNCTION("""COMPUTED_VALUE"""),45300.66666666667)</f>
        <v>45300.66667</v>
      </c>
      <c r="H7" s="1">
        <f>IFERROR(__xludf.DUMMYFUNCTION("""COMPUTED_VALUE"""),2716.22)</f>
        <v>2716.22</v>
      </c>
      <c r="J7" s="2">
        <f>IFERROR(__xludf.DUMMYFUNCTION("""COMPUTED_VALUE"""),45300.66666666667)</f>
        <v>45300.66667</v>
      </c>
      <c r="K7" s="1">
        <f>IFERROR(__xludf.DUMMYFUNCTION("""COMPUTED_VALUE"""),2741.48)</f>
        <v>2741.48</v>
      </c>
      <c r="M7" s="2">
        <f>IFERROR(__xludf.DUMMYFUNCTION("""COMPUTED_VALUE"""),45300.66666666667)</f>
        <v>45300.66667</v>
      </c>
      <c r="N7" s="1">
        <f>IFERROR(__xludf.DUMMYFUNCTION("""COMPUTED_VALUE"""),2755157.0)</f>
        <v>2755157</v>
      </c>
    </row>
    <row r="8">
      <c r="A8" s="2">
        <f>IFERROR(__xludf.DUMMYFUNCTION("""COMPUTED_VALUE"""),45301.66666666667)</f>
        <v>45301.66667</v>
      </c>
      <c r="B8" s="1">
        <f>IFERROR(__xludf.DUMMYFUNCTION("""COMPUTED_VALUE"""),2747.47)</f>
        <v>2747.47</v>
      </c>
      <c r="D8" s="2">
        <f>IFERROR(__xludf.DUMMYFUNCTION("""COMPUTED_VALUE"""),45301.66666666667)</f>
        <v>45301.66667</v>
      </c>
      <c r="E8" s="1">
        <f>IFERROR(__xludf.DUMMYFUNCTION("""COMPUTED_VALUE"""),2774.95)</f>
        <v>2774.95</v>
      </c>
      <c r="G8" s="2">
        <f>IFERROR(__xludf.DUMMYFUNCTION("""COMPUTED_VALUE"""),45301.66666666667)</f>
        <v>45301.66667</v>
      </c>
      <c r="H8" s="1">
        <f>IFERROR(__xludf.DUMMYFUNCTION("""COMPUTED_VALUE"""),2743.3)</f>
        <v>2743.3</v>
      </c>
      <c r="J8" s="2">
        <f>IFERROR(__xludf.DUMMYFUNCTION("""COMPUTED_VALUE"""),45301.66666666667)</f>
        <v>45301.66667</v>
      </c>
      <c r="K8" s="1">
        <f>IFERROR(__xludf.DUMMYFUNCTION("""COMPUTED_VALUE"""),2762.11)</f>
        <v>2762.11</v>
      </c>
      <c r="M8" s="2">
        <f>IFERROR(__xludf.DUMMYFUNCTION("""COMPUTED_VALUE"""),45301.66666666667)</f>
        <v>45301.66667</v>
      </c>
      <c r="N8" s="1">
        <f>IFERROR(__xludf.DUMMYFUNCTION("""COMPUTED_VALUE"""),2253740.0)</f>
        <v>2253740</v>
      </c>
    </row>
    <row r="9">
      <c r="A9" s="2">
        <f>IFERROR(__xludf.DUMMYFUNCTION("""COMPUTED_VALUE"""),45302.66666666667)</f>
        <v>45302.66667</v>
      </c>
      <c r="B9" s="1">
        <f>IFERROR(__xludf.DUMMYFUNCTION("""COMPUTED_VALUE"""),2762.25)</f>
        <v>2762.25</v>
      </c>
      <c r="D9" s="2">
        <f>IFERROR(__xludf.DUMMYFUNCTION("""COMPUTED_VALUE"""),45302.66666666667)</f>
        <v>45302.66667</v>
      </c>
      <c r="E9" s="1">
        <f>IFERROR(__xludf.DUMMYFUNCTION("""COMPUTED_VALUE"""),2766.09)</f>
        <v>2766.09</v>
      </c>
      <c r="G9" s="2">
        <f>IFERROR(__xludf.DUMMYFUNCTION("""COMPUTED_VALUE"""),45302.66666666667)</f>
        <v>45302.66667</v>
      </c>
      <c r="H9" s="1">
        <f>IFERROR(__xludf.DUMMYFUNCTION("""COMPUTED_VALUE"""),2694.48)</f>
        <v>2694.48</v>
      </c>
      <c r="J9" s="2">
        <f>IFERROR(__xludf.DUMMYFUNCTION("""COMPUTED_VALUE"""),45302.66666666667)</f>
        <v>45302.66667</v>
      </c>
      <c r="K9" s="1">
        <f>IFERROR(__xludf.DUMMYFUNCTION("""COMPUTED_VALUE"""),2718.8)</f>
        <v>2718.8</v>
      </c>
      <c r="M9" s="2">
        <f>IFERROR(__xludf.DUMMYFUNCTION("""COMPUTED_VALUE"""),45302.66666666667)</f>
        <v>45302.66667</v>
      </c>
      <c r="N9" s="1">
        <f>IFERROR(__xludf.DUMMYFUNCTION("""COMPUTED_VALUE"""),3125850.0)</f>
        <v>3125850</v>
      </c>
    </row>
    <row r="10">
      <c r="A10" s="2">
        <f>IFERROR(__xludf.DUMMYFUNCTION("""COMPUTED_VALUE"""),45303.66666666667)</f>
        <v>45303.66667</v>
      </c>
      <c r="B10" s="1">
        <f>IFERROR(__xludf.DUMMYFUNCTION("""COMPUTED_VALUE"""),2732.53)</f>
        <v>2732.53</v>
      </c>
      <c r="D10" s="2">
        <f>IFERROR(__xludf.DUMMYFUNCTION("""COMPUTED_VALUE"""),45303.66666666667)</f>
        <v>45303.66667</v>
      </c>
      <c r="E10" s="1">
        <f>IFERROR(__xludf.DUMMYFUNCTION("""COMPUTED_VALUE"""),2751.37)</f>
        <v>2751.37</v>
      </c>
      <c r="G10" s="2">
        <f>IFERROR(__xludf.DUMMYFUNCTION("""COMPUTED_VALUE"""),45303.66666666667)</f>
        <v>45303.66667</v>
      </c>
      <c r="H10" s="1">
        <f>IFERROR(__xludf.DUMMYFUNCTION("""COMPUTED_VALUE"""),2724.59)</f>
        <v>2724.59</v>
      </c>
      <c r="J10" s="2">
        <f>IFERROR(__xludf.DUMMYFUNCTION("""COMPUTED_VALUE"""),45303.66666666667)</f>
        <v>45303.66667</v>
      </c>
      <c r="K10" s="1">
        <f>IFERROR(__xludf.DUMMYFUNCTION("""COMPUTED_VALUE"""),2735.25)</f>
        <v>2735.25</v>
      </c>
      <c r="M10" s="2">
        <f>IFERROR(__xludf.DUMMYFUNCTION("""COMPUTED_VALUE"""),45303.66666666667)</f>
        <v>45303.66667</v>
      </c>
      <c r="N10" s="1">
        <f>IFERROR(__xludf.DUMMYFUNCTION("""COMPUTED_VALUE"""),2613971.0)</f>
        <v>2613971</v>
      </c>
    </row>
    <row r="11">
      <c r="A11" s="2">
        <f>IFERROR(__xludf.DUMMYFUNCTION("""COMPUTED_VALUE"""),45307.66666666667)</f>
        <v>45307.66667</v>
      </c>
      <c r="B11" s="1">
        <f>IFERROR(__xludf.DUMMYFUNCTION("""COMPUTED_VALUE"""),2718.16)</f>
        <v>2718.16</v>
      </c>
      <c r="D11" s="2">
        <f>IFERROR(__xludf.DUMMYFUNCTION("""COMPUTED_VALUE"""),45307.66666666667)</f>
        <v>45307.66667</v>
      </c>
      <c r="E11" s="1">
        <f>IFERROR(__xludf.DUMMYFUNCTION("""COMPUTED_VALUE"""),2743.03)</f>
        <v>2743.03</v>
      </c>
      <c r="G11" s="2">
        <f>IFERROR(__xludf.DUMMYFUNCTION("""COMPUTED_VALUE"""),45307.66666666667)</f>
        <v>45307.66667</v>
      </c>
      <c r="H11" s="1">
        <f>IFERROR(__xludf.DUMMYFUNCTION("""COMPUTED_VALUE"""),2694.14)</f>
        <v>2694.14</v>
      </c>
      <c r="J11" s="2">
        <f>IFERROR(__xludf.DUMMYFUNCTION("""COMPUTED_VALUE"""),45307.66666666667)</f>
        <v>45307.66667</v>
      </c>
      <c r="K11" s="1">
        <f>IFERROR(__xludf.DUMMYFUNCTION("""COMPUTED_VALUE"""),2696.7)</f>
        <v>2696.7</v>
      </c>
      <c r="M11" s="2">
        <f>IFERROR(__xludf.DUMMYFUNCTION("""COMPUTED_VALUE"""),45307.66666666667)</f>
        <v>45307.66667</v>
      </c>
      <c r="N11" s="1">
        <f>IFERROR(__xludf.DUMMYFUNCTION("""COMPUTED_VALUE"""),3408395.0)</f>
        <v>3408395</v>
      </c>
    </row>
    <row r="12">
      <c r="A12" s="2">
        <f>IFERROR(__xludf.DUMMYFUNCTION("""COMPUTED_VALUE"""),45308.66666666667)</f>
        <v>45308.66667</v>
      </c>
      <c r="B12" s="1">
        <f>IFERROR(__xludf.DUMMYFUNCTION("""COMPUTED_VALUE"""),2673.86)</f>
        <v>2673.86</v>
      </c>
      <c r="D12" s="2">
        <f>IFERROR(__xludf.DUMMYFUNCTION("""COMPUTED_VALUE"""),45308.66666666667)</f>
        <v>45308.66667</v>
      </c>
      <c r="E12" s="1">
        <f>IFERROR(__xludf.DUMMYFUNCTION("""COMPUTED_VALUE"""),2702.95)</f>
        <v>2702.95</v>
      </c>
      <c r="G12" s="2">
        <f>IFERROR(__xludf.DUMMYFUNCTION("""COMPUTED_VALUE"""),45308.66666666667)</f>
        <v>45308.66667</v>
      </c>
      <c r="H12" s="1">
        <f>IFERROR(__xludf.DUMMYFUNCTION("""COMPUTED_VALUE"""),2635.18)</f>
        <v>2635.18</v>
      </c>
      <c r="J12" s="2">
        <f>IFERROR(__xludf.DUMMYFUNCTION("""COMPUTED_VALUE"""),45308.66666666667)</f>
        <v>45308.66667</v>
      </c>
      <c r="K12" s="1">
        <f>IFERROR(__xludf.DUMMYFUNCTION("""COMPUTED_VALUE"""),2654.7)</f>
        <v>2654.7</v>
      </c>
      <c r="M12" s="2">
        <f>IFERROR(__xludf.DUMMYFUNCTION("""COMPUTED_VALUE"""),45308.66666666667)</f>
        <v>45308.66667</v>
      </c>
      <c r="N12" s="1">
        <f>IFERROR(__xludf.DUMMYFUNCTION("""COMPUTED_VALUE"""),3861108.0)</f>
        <v>3861108</v>
      </c>
    </row>
    <row r="13">
      <c r="A13" s="2">
        <f>IFERROR(__xludf.DUMMYFUNCTION("""COMPUTED_VALUE"""),45309.66666666667)</f>
        <v>45309.66667</v>
      </c>
      <c r="B13" s="1">
        <f>IFERROR(__xludf.DUMMYFUNCTION("""COMPUTED_VALUE"""),2643.76)</f>
        <v>2643.76</v>
      </c>
      <c r="D13" s="2">
        <f>IFERROR(__xludf.DUMMYFUNCTION("""COMPUTED_VALUE"""),45309.66666666667)</f>
        <v>45309.66667</v>
      </c>
      <c r="E13" s="1">
        <f>IFERROR(__xludf.DUMMYFUNCTION("""COMPUTED_VALUE"""),2648.81)</f>
        <v>2648.81</v>
      </c>
      <c r="G13" s="2">
        <f>IFERROR(__xludf.DUMMYFUNCTION("""COMPUTED_VALUE"""),45309.66666666667)</f>
        <v>45309.66667</v>
      </c>
      <c r="H13" s="1">
        <f>IFERROR(__xludf.DUMMYFUNCTION("""COMPUTED_VALUE"""),2598.59)</f>
        <v>2598.59</v>
      </c>
      <c r="J13" s="2">
        <f>IFERROR(__xludf.DUMMYFUNCTION("""COMPUTED_VALUE"""),45309.66666666667)</f>
        <v>45309.66667</v>
      </c>
      <c r="K13" s="1">
        <f>IFERROR(__xludf.DUMMYFUNCTION("""COMPUTED_VALUE"""),2607.17)</f>
        <v>2607.17</v>
      </c>
      <c r="M13" s="2">
        <f>IFERROR(__xludf.DUMMYFUNCTION("""COMPUTED_VALUE"""),45309.66666666667)</f>
        <v>45309.66667</v>
      </c>
      <c r="N13" s="1">
        <f>IFERROR(__xludf.DUMMYFUNCTION("""COMPUTED_VALUE"""),3470029.0)</f>
        <v>3470029</v>
      </c>
    </row>
    <row r="14">
      <c r="A14" s="2">
        <f>IFERROR(__xludf.DUMMYFUNCTION("""COMPUTED_VALUE"""),45310.66666666667)</f>
        <v>45310.66667</v>
      </c>
      <c r="B14" s="1">
        <f>IFERROR(__xludf.DUMMYFUNCTION("""COMPUTED_VALUE"""),2612.62)</f>
        <v>2612.62</v>
      </c>
      <c r="D14" s="2">
        <f>IFERROR(__xludf.DUMMYFUNCTION("""COMPUTED_VALUE"""),45310.66666666667)</f>
        <v>45310.66667</v>
      </c>
      <c r="E14" s="1">
        <f>IFERROR(__xludf.DUMMYFUNCTION("""COMPUTED_VALUE"""),2615.36)</f>
        <v>2615.36</v>
      </c>
      <c r="G14" s="2">
        <f>IFERROR(__xludf.DUMMYFUNCTION("""COMPUTED_VALUE"""),45310.66666666667)</f>
        <v>45310.66667</v>
      </c>
      <c r="H14" s="1">
        <f>IFERROR(__xludf.DUMMYFUNCTION("""COMPUTED_VALUE"""),2580.32)</f>
        <v>2580.32</v>
      </c>
      <c r="J14" s="2">
        <f>IFERROR(__xludf.DUMMYFUNCTION("""COMPUTED_VALUE"""),45310.66666666667)</f>
        <v>45310.66667</v>
      </c>
      <c r="K14" s="1">
        <f>IFERROR(__xludf.DUMMYFUNCTION("""COMPUTED_VALUE"""),2601.33)</f>
        <v>2601.33</v>
      </c>
      <c r="M14" s="2">
        <f>IFERROR(__xludf.DUMMYFUNCTION("""COMPUTED_VALUE"""),45310.66666666667)</f>
        <v>45310.66667</v>
      </c>
      <c r="N14" s="1">
        <f>IFERROR(__xludf.DUMMYFUNCTION("""COMPUTED_VALUE"""),4081714.0)</f>
        <v>4081714</v>
      </c>
    </row>
    <row r="15">
      <c r="A15" s="2">
        <f>IFERROR(__xludf.DUMMYFUNCTION("""COMPUTED_VALUE"""),45313.66666666667)</f>
        <v>45313.66667</v>
      </c>
      <c r="B15" s="1">
        <f>IFERROR(__xludf.DUMMYFUNCTION("""COMPUTED_VALUE"""),2606.34)</f>
        <v>2606.34</v>
      </c>
      <c r="D15" s="2">
        <f>IFERROR(__xludf.DUMMYFUNCTION("""COMPUTED_VALUE"""),45313.66666666667)</f>
        <v>45313.66667</v>
      </c>
      <c r="E15" s="1">
        <f>IFERROR(__xludf.DUMMYFUNCTION("""COMPUTED_VALUE"""),2651.7)</f>
        <v>2651.7</v>
      </c>
      <c r="G15" s="2">
        <f>IFERROR(__xludf.DUMMYFUNCTION("""COMPUTED_VALUE"""),45313.66666666667)</f>
        <v>45313.66667</v>
      </c>
      <c r="H15" s="1">
        <f>IFERROR(__xludf.DUMMYFUNCTION("""COMPUTED_VALUE"""),2603.48)</f>
        <v>2603.48</v>
      </c>
      <c r="J15" s="2">
        <f>IFERROR(__xludf.DUMMYFUNCTION("""COMPUTED_VALUE"""),45313.66666666667)</f>
        <v>45313.66667</v>
      </c>
      <c r="K15" s="1">
        <f>IFERROR(__xludf.DUMMYFUNCTION("""COMPUTED_VALUE"""),2638.99)</f>
        <v>2638.99</v>
      </c>
      <c r="M15" s="2">
        <f>IFERROR(__xludf.DUMMYFUNCTION("""COMPUTED_VALUE"""),45313.66666666667)</f>
        <v>45313.66667</v>
      </c>
      <c r="N15" s="1">
        <f>IFERROR(__xludf.DUMMYFUNCTION("""COMPUTED_VALUE"""),3038596.0)</f>
        <v>3038596</v>
      </c>
    </row>
    <row r="16">
      <c r="A16" s="2">
        <f>IFERROR(__xludf.DUMMYFUNCTION("""COMPUTED_VALUE"""),45314.66666666667)</f>
        <v>45314.66667</v>
      </c>
      <c r="B16" s="1">
        <f>IFERROR(__xludf.DUMMYFUNCTION("""COMPUTED_VALUE"""),2659.56)</f>
        <v>2659.56</v>
      </c>
      <c r="D16" s="2">
        <f>IFERROR(__xludf.DUMMYFUNCTION("""COMPUTED_VALUE"""),45314.66666666667)</f>
        <v>45314.66667</v>
      </c>
      <c r="E16" s="1">
        <f>IFERROR(__xludf.DUMMYFUNCTION("""COMPUTED_VALUE"""),2663.96)</f>
        <v>2663.96</v>
      </c>
      <c r="G16" s="2">
        <f>IFERROR(__xludf.DUMMYFUNCTION("""COMPUTED_VALUE"""),45314.66666666667)</f>
        <v>45314.66667</v>
      </c>
      <c r="H16" s="1">
        <f>IFERROR(__xludf.DUMMYFUNCTION("""COMPUTED_VALUE"""),2611.52)</f>
        <v>2611.52</v>
      </c>
      <c r="J16" s="2">
        <f>IFERROR(__xludf.DUMMYFUNCTION("""COMPUTED_VALUE"""),45314.66666666667)</f>
        <v>45314.66667</v>
      </c>
      <c r="K16" s="1">
        <f>IFERROR(__xludf.DUMMYFUNCTION("""COMPUTED_VALUE"""),2622.19)</f>
        <v>2622.19</v>
      </c>
      <c r="M16" s="2">
        <f>IFERROR(__xludf.DUMMYFUNCTION("""COMPUTED_VALUE"""),45314.66666666667)</f>
        <v>45314.66667</v>
      </c>
      <c r="N16" s="1">
        <f>IFERROR(__xludf.DUMMYFUNCTION("""COMPUTED_VALUE"""),3181329.0)</f>
        <v>3181329</v>
      </c>
    </row>
    <row r="17">
      <c r="A17" s="2">
        <f>IFERROR(__xludf.DUMMYFUNCTION("""COMPUTED_VALUE"""),45315.66666666667)</f>
        <v>45315.66667</v>
      </c>
      <c r="B17" s="1">
        <f>IFERROR(__xludf.DUMMYFUNCTION("""COMPUTED_VALUE"""),2640.92)</f>
        <v>2640.92</v>
      </c>
      <c r="D17" s="2">
        <f>IFERROR(__xludf.DUMMYFUNCTION("""COMPUTED_VALUE"""),45315.66666666667)</f>
        <v>45315.66667</v>
      </c>
      <c r="E17" s="1">
        <f>IFERROR(__xludf.DUMMYFUNCTION("""COMPUTED_VALUE"""),2643.23)</f>
        <v>2643.23</v>
      </c>
      <c r="G17" s="2">
        <f>IFERROR(__xludf.DUMMYFUNCTION("""COMPUTED_VALUE"""),45315.66666666667)</f>
        <v>45315.66667</v>
      </c>
      <c r="H17" s="1">
        <f>IFERROR(__xludf.DUMMYFUNCTION("""COMPUTED_VALUE"""),2523.1)</f>
        <v>2523.1</v>
      </c>
      <c r="J17" s="2">
        <f>IFERROR(__xludf.DUMMYFUNCTION("""COMPUTED_VALUE"""),45315.66666666667)</f>
        <v>45315.66667</v>
      </c>
      <c r="K17" s="1">
        <f>IFERROR(__xludf.DUMMYFUNCTION("""COMPUTED_VALUE"""),2530.36)</f>
        <v>2530.36</v>
      </c>
      <c r="M17" s="2">
        <f>IFERROR(__xludf.DUMMYFUNCTION("""COMPUTED_VALUE"""),45315.66666666667)</f>
        <v>45315.66667</v>
      </c>
      <c r="N17" s="1">
        <f>IFERROR(__xludf.DUMMYFUNCTION("""COMPUTED_VALUE"""),3481345.0)</f>
        <v>3481345</v>
      </c>
    </row>
    <row r="18">
      <c r="A18" s="2">
        <f>IFERROR(__xludf.DUMMYFUNCTION("""COMPUTED_VALUE"""),45316.66666666667)</f>
        <v>45316.66667</v>
      </c>
      <c r="B18" s="1">
        <f>IFERROR(__xludf.DUMMYFUNCTION("""COMPUTED_VALUE"""),2554.3)</f>
        <v>2554.3</v>
      </c>
      <c r="D18" s="2">
        <f>IFERROR(__xludf.DUMMYFUNCTION("""COMPUTED_VALUE"""),45316.66666666667)</f>
        <v>45316.66667</v>
      </c>
      <c r="E18" s="1">
        <f>IFERROR(__xludf.DUMMYFUNCTION("""COMPUTED_VALUE"""),2572.67)</f>
        <v>2572.67</v>
      </c>
      <c r="G18" s="2">
        <f>IFERROR(__xludf.DUMMYFUNCTION("""COMPUTED_VALUE"""),45316.66666666667)</f>
        <v>45316.66667</v>
      </c>
      <c r="H18" s="1">
        <f>IFERROR(__xludf.DUMMYFUNCTION("""COMPUTED_VALUE"""),2536.96)</f>
        <v>2536.96</v>
      </c>
      <c r="J18" s="2">
        <f>IFERROR(__xludf.DUMMYFUNCTION("""COMPUTED_VALUE"""),45316.66666666667)</f>
        <v>45316.66667</v>
      </c>
      <c r="K18" s="1">
        <f>IFERROR(__xludf.DUMMYFUNCTION("""COMPUTED_VALUE"""),2572.53)</f>
        <v>2572.53</v>
      </c>
      <c r="M18" s="2">
        <f>IFERROR(__xludf.DUMMYFUNCTION("""COMPUTED_VALUE"""),45316.66666666667)</f>
        <v>45316.66667</v>
      </c>
      <c r="N18" s="1">
        <f>IFERROR(__xludf.DUMMYFUNCTION("""COMPUTED_VALUE"""),2949381.0)</f>
        <v>2949381</v>
      </c>
    </row>
    <row r="19">
      <c r="A19" s="2">
        <f>IFERROR(__xludf.DUMMYFUNCTION("""COMPUTED_VALUE"""),45317.66666666667)</f>
        <v>45317.66667</v>
      </c>
      <c r="B19" s="1">
        <f>IFERROR(__xludf.DUMMYFUNCTION("""COMPUTED_VALUE"""),2585.36)</f>
        <v>2585.36</v>
      </c>
      <c r="D19" s="2">
        <f>IFERROR(__xludf.DUMMYFUNCTION("""COMPUTED_VALUE"""),45317.66666666667)</f>
        <v>45317.66667</v>
      </c>
      <c r="E19" s="1">
        <f>IFERROR(__xludf.DUMMYFUNCTION("""COMPUTED_VALUE"""),2592.05)</f>
        <v>2592.05</v>
      </c>
      <c r="G19" s="2">
        <f>IFERROR(__xludf.DUMMYFUNCTION("""COMPUTED_VALUE"""),45317.66666666667)</f>
        <v>45317.66667</v>
      </c>
      <c r="H19" s="1">
        <f>IFERROR(__xludf.DUMMYFUNCTION("""COMPUTED_VALUE"""),2559.01)</f>
        <v>2559.01</v>
      </c>
      <c r="J19" s="2">
        <f>IFERROR(__xludf.DUMMYFUNCTION("""COMPUTED_VALUE"""),45317.66666666667)</f>
        <v>45317.66667</v>
      </c>
      <c r="K19" s="1">
        <f>IFERROR(__xludf.DUMMYFUNCTION("""COMPUTED_VALUE"""),2564.46)</f>
        <v>2564.46</v>
      </c>
      <c r="M19" s="2">
        <f>IFERROR(__xludf.DUMMYFUNCTION("""COMPUTED_VALUE"""),45317.66666666667)</f>
        <v>45317.66667</v>
      </c>
      <c r="N19" s="1">
        <f>IFERROR(__xludf.DUMMYFUNCTION("""COMPUTED_VALUE"""),2613528.0)</f>
        <v>2613528</v>
      </c>
    </row>
    <row r="20">
      <c r="A20" s="2">
        <f>IFERROR(__xludf.DUMMYFUNCTION("""COMPUTED_VALUE"""),45320.66666666667)</f>
        <v>45320.66667</v>
      </c>
      <c r="B20" s="1">
        <f>IFERROR(__xludf.DUMMYFUNCTION("""COMPUTED_VALUE"""),2579.96)</f>
        <v>2579.96</v>
      </c>
      <c r="D20" s="2">
        <f>IFERROR(__xludf.DUMMYFUNCTION("""COMPUTED_VALUE"""),45320.66666666667)</f>
        <v>45320.66667</v>
      </c>
      <c r="E20" s="1">
        <f>IFERROR(__xludf.DUMMYFUNCTION("""COMPUTED_VALUE"""),2620.46)</f>
        <v>2620.46</v>
      </c>
      <c r="G20" s="2">
        <f>IFERROR(__xludf.DUMMYFUNCTION("""COMPUTED_VALUE"""),45320.66666666667)</f>
        <v>45320.66667</v>
      </c>
      <c r="H20" s="1">
        <f>IFERROR(__xludf.DUMMYFUNCTION("""COMPUTED_VALUE"""),2544.75)</f>
        <v>2544.75</v>
      </c>
      <c r="J20" s="2">
        <f>IFERROR(__xludf.DUMMYFUNCTION("""COMPUTED_VALUE"""),45320.66666666667)</f>
        <v>45320.66667</v>
      </c>
      <c r="K20" s="1">
        <f>IFERROR(__xludf.DUMMYFUNCTION("""COMPUTED_VALUE"""),2607.52)</f>
        <v>2607.52</v>
      </c>
      <c r="M20" s="2">
        <f>IFERROR(__xludf.DUMMYFUNCTION("""COMPUTED_VALUE"""),45320.66666666667)</f>
        <v>45320.66667</v>
      </c>
      <c r="N20" s="1">
        <f>IFERROR(__xludf.DUMMYFUNCTION("""COMPUTED_VALUE"""),3580027.0)</f>
        <v>3580027</v>
      </c>
    </row>
    <row r="21">
      <c r="A21" s="2">
        <f>IFERROR(__xludf.DUMMYFUNCTION("""COMPUTED_VALUE"""),45321.66666666667)</f>
        <v>45321.66667</v>
      </c>
      <c r="B21" s="1">
        <f>IFERROR(__xludf.DUMMYFUNCTION("""COMPUTED_VALUE"""),2590.6)</f>
        <v>2590.6</v>
      </c>
      <c r="D21" s="2">
        <f>IFERROR(__xludf.DUMMYFUNCTION("""COMPUTED_VALUE"""),45321.66666666667)</f>
        <v>45321.66667</v>
      </c>
      <c r="E21" s="1">
        <f>IFERROR(__xludf.DUMMYFUNCTION("""COMPUTED_VALUE"""),2600.01)</f>
        <v>2600.01</v>
      </c>
      <c r="G21" s="2">
        <f>IFERROR(__xludf.DUMMYFUNCTION("""COMPUTED_VALUE"""),45321.66666666667)</f>
        <v>45321.66667</v>
      </c>
      <c r="H21" s="1">
        <f>IFERROR(__xludf.DUMMYFUNCTION("""COMPUTED_VALUE"""),2571.77)</f>
        <v>2571.77</v>
      </c>
      <c r="J21" s="2">
        <f>IFERROR(__xludf.DUMMYFUNCTION("""COMPUTED_VALUE"""),45321.66666666667)</f>
        <v>45321.66667</v>
      </c>
      <c r="K21" s="1">
        <f>IFERROR(__xludf.DUMMYFUNCTION("""COMPUTED_VALUE"""),2575.55)</f>
        <v>2575.55</v>
      </c>
      <c r="M21" s="2">
        <f>IFERROR(__xludf.DUMMYFUNCTION("""COMPUTED_VALUE"""),45321.66666666667)</f>
        <v>45321.66667</v>
      </c>
      <c r="N21" s="1">
        <f>IFERROR(__xludf.DUMMYFUNCTION("""COMPUTED_VALUE"""),2990917.0)</f>
        <v>2990917</v>
      </c>
    </row>
    <row r="22">
      <c r="A22" s="2">
        <f>IFERROR(__xludf.DUMMYFUNCTION("""COMPUTED_VALUE"""),45322.66666666667)</f>
        <v>45322.66667</v>
      </c>
      <c r="B22" s="1">
        <f>IFERROR(__xludf.DUMMYFUNCTION("""COMPUTED_VALUE"""),2593.69)</f>
        <v>2593.69</v>
      </c>
      <c r="D22" s="2">
        <f>IFERROR(__xludf.DUMMYFUNCTION("""COMPUTED_VALUE"""),45322.66666666667)</f>
        <v>45322.66667</v>
      </c>
      <c r="E22" s="1">
        <f>IFERROR(__xludf.DUMMYFUNCTION("""COMPUTED_VALUE"""),2618.07)</f>
        <v>2618.07</v>
      </c>
      <c r="G22" s="2">
        <f>IFERROR(__xludf.DUMMYFUNCTION("""COMPUTED_VALUE"""),45322.66666666667)</f>
        <v>45322.66667</v>
      </c>
      <c r="H22" s="1">
        <f>IFERROR(__xludf.DUMMYFUNCTION("""COMPUTED_VALUE"""),2547.22)</f>
        <v>2547.22</v>
      </c>
      <c r="J22" s="2">
        <f>IFERROR(__xludf.DUMMYFUNCTION("""COMPUTED_VALUE"""),45322.66666666667)</f>
        <v>45322.66667</v>
      </c>
      <c r="K22" s="1">
        <f>IFERROR(__xludf.DUMMYFUNCTION("""COMPUTED_VALUE"""),2563.22)</f>
        <v>2563.22</v>
      </c>
      <c r="M22" s="2">
        <f>IFERROR(__xludf.DUMMYFUNCTION("""COMPUTED_VALUE"""),45322.66666666667)</f>
        <v>45322.66667</v>
      </c>
      <c r="N22" s="1">
        <f>IFERROR(__xludf.DUMMYFUNCTION("""COMPUTED_VALUE"""),4870037.0)</f>
        <v>4870037</v>
      </c>
    </row>
    <row r="23">
      <c r="A23" s="2">
        <f>IFERROR(__xludf.DUMMYFUNCTION("""COMPUTED_VALUE"""),45323.66666666667)</f>
        <v>45323.66667</v>
      </c>
      <c r="B23" s="1">
        <f>IFERROR(__xludf.DUMMYFUNCTION("""COMPUTED_VALUE"""),2563.15)</f>
        <v>2563.15</v>
      </c>
      <c r="D23" s="2">
        <f>IFERROR(__xludf.DUMMYFUNCTION("""COMPUTED_VALUE"""),45323.66666666667)</f>
        <v>45323.66667</v>
      </c>
      <c r="E23" s="1">
        <f>IFERROR(__xludf.DUMMYFUNCTION("""COMPUTED_VALUE"""),2597.77)</f>
        <v>2597.77</v>
      </c>
      <c r="G23" s="2">
        <f>IFERROR(__xludf.DUMMYFUNCTION("""COMPUTED_VALUE"""),45323.66666666667)</f>
        <v>45323.66667</v>
      </c>
      <c r="H23" s="1">
        <f>IFERROR(__xludf.DUMMYFUNCTION("""COMPUTED_VALUE"""),2543.75)</f>
        <v>2543.75</v>
      </c>
      <c r="J23" s="2">
        <f>IFERROR(__xludf.DUMMYFUNCTION("""COMPUTED_VALUE"""),45323.66666666667)</f>
        <v>45323.66667</v>
      </c>
      <c r="K23" s="1">
        <f>IFERROR(__xludf.DUMMYFUNCTION("""COMPUTED_VALUE"""),2596.16)</f>
        <v>2596.16</v>
      </c>
      <c r="M23" s="2">
        <f>IFERROR(__xludf.DUMMYFUNCTION("""COMPUTED_VALUE"""),45323.66666666667)</f>
        <v>45323.66667</v>
      </c>
      <c r="N23" s="1">
        <f>IFERROR(__xludf.DUMMYFUNCTION("""COMPUTED_VALUE"""),2761026.0)</f>
        <v>2761026</v>
      </c>
    </row>
    <row r="24">
      <c r="A24" s="2">
        <f>IFERROR(__xludf.DUMMYFUNCTION("""COMPUTED_VALUE"""),45324.66666666667)</f>
        <v>45324.66667</v>
      </c>
      <c r="B24" s="1">
        <f>IFERROR(__xludf.DUMMYFUNCTION("""COMPUTED_VALUE"""),2558.5)</f>
        <v>2558.5</v>
      </c>
      <c r="D24" s="2">
        <f>IFERROR(__xludf.DUMMYFUNCTION("""COMPUTED_VALUE"""),45324.66666666667)</f>
        <v>45324.66667</v>
      </c>
      <c r="E24" s="1">
        <f>IFERROR(__xludf.DUMMYFUNCTION("""COMPUTED_VALUE"""),2590.29)</f>
        <v>2590.29</v>
      </c>
      <c r="G24" s="2">
        <f>IFERROR(__xludf.DUMMYFUNCTION("""COMPUTED_VALUE"""),45324.66666666667)</f>
        <v>45324.66667</v>
      </c>
      <c r="H24" s="1">
        <f>IFERROR(__xludf.DUMMYFUNCTION("""COMPUTED_VALUE"""),2532.98)</f>
        <v>2532.98</v>
      </c>
      <c r="J24" s="2">
        <f>IFERROR(__xludf.DUMMYFUNCTION("""COMPUTED_VALUE"""),45324.66666666667)</f>
        <v>45324.66667</v>
      </c>
      <c r="K24" s="1">
        <f>IFERROR(__xludf.DUMMYFUNCTION("""COMPUTED_VALUE"""),2559.31)</f>
        <v>2559.31</v>
      </c>
      <c r="M24" s="2">
        <f>IFERROR(__xludf.DUMMYFUNCTION("""COMPUTED_VALUE"""),45324.66666666667)</f>
        <v>45324.66667</v>
      </c>
      <c r="N24" s="1">
        <f>IFERROR(__xludf.DUMMYFUNCTION("""COMPUTED_VALUE"""),2381527.0)</f>
        <v>2381527</v>
      </c>
    </row>
    <row r="25">
      <c r="A25" s="2">
        <f>IFERROR(__xludf.DUMMYFUNCTION("""COMPUTED_VALUE"""),45327.66666666667)</f>
        <v>45327.66667</v>
      </c>
      <c r="B25" s="1">
        <f>IFERROR(__xludf.DUMMYFUNCTION("""COMPUTED_VALUE"""),2536.68)</f>
        <v>2536.68</v>
      </c>
      <c r="D25" s="2">
        <f>IFERROR(__xludf.DUMMYFUNCTION("""COMPUTED_VALUE"""),45327.66666666667)</f>
        <v>45327.66667</v>
      </c>
      <c r="E25" s="1">
        <f>IFERROR(__xludf.DUMMYFUNCTION("""COMPUTED_VALUE"""),2539.0)</f>
        <v>2539</v>
      </c>
      <c r="G25" s="2">
        <f>IFERROR(__xludf.DUMMYFUNCTION("""COMPUTED_VALUE"""),45327.66666666667)</f>
        <v>45327.66667</v>
      </c>
      <c r="H25" s="1">
        <f>IFERROR(__xludf.DUMMYFUNCTION("""COMPUTED_VALUE"""),2514.03)</f>
        <v>2514.03</v>
      </c>
      <c r="J25" s="2">
        <f>IFERROR(__xludf.DUMMYFUNCTION("""COMPUTED_VALUE"""),45327.66666666667)</f>
        <v>45327.66667</v>
      </c>
      <c r="K25" s="1">
        <f>IFERROR(__xludf.DUMMYFUNCTION("""COMPUTED_VALUE"""),2516.66)</f>
        <v>2516.66</v>
      </c>
      <c r="M25" s="2">
        <f>IFERROR(__xludf.DUMMYFUNCTION("""COMPUTED_VALUE"""),45327.66666666667)</f>
        <v>45327.66667</v>
      </c>
      <c r="N25" s="1">
        <f>IFERROR(__xludf.DUMMYFUNCTION("""COMPUTED_VALUE"""),2957634.0)</f>
        <v>2957634</v>
      </c>
    </row>
    <row r="26">
      <c r="A26" s="2">
        <f>IFERROR(__xludf.DUMMYFUNCTION("""COMPUTED_VALUE"""),45328.66666666667)</f>
        <v>45328.66667</v>
      </c>
      <c r="B26" s="1">
        <f>IFERROR(__xludf.DUMMYFUNCTION("""COMPUTED_VALUE"""),2515.02)</f>
        <v>2515.02</v>
      </c>
      <c r="D26" s="2">
        <f>IFERROR(__xludf.DUMMYFUNCTION("""COMPUTED_VALUE"""),45328.66666666667)</f>
        <v>45328.66667</v>
      </c>
      <c r="E26" s="1">
        <f>IFERROR(__xludf.DUMMYFUNCTION("""COMPUTED_VALUE"""),2541.6)</f>
        <v>2541.6</v>
      </c>
      <c r="G26" s="2">
        <f>IFERROR(__xludf.DUMMYFUNCTION("""COMPUTED_VALUE"""),45328.66666666667)</f>
        <v>45328.66667</v>
      </c>
      <c r="H26" s="1">
        <f>IFERROR(__xludf.DUMMYFUNCTION("""COMPUTED_VALUE"""),2498.3)</f>
        <v>2498.3</v>
      </c>
      <c r="J26" s="2">
        <f>IFERROR(__xludf.DUMMYFUNCTION("""COMPUTED_VALUE"""),45328.66666666667)</f>
        <v>45328.66667</v>
      </c>
      <c r="K26" s="1">
        <f>IFERROR(__xludf.DUMMYFUNCTION("""COMPUTED_VALUE"""),2534.63)</f>
        <v>2534.63</v>
      </c>
      <c r="M26" s="2">
        <f>IFERROR(__xludf.DUMMYFUNCTION("""COMPUTED_VALUE"""),45328.66666666667)</f>
        <v>45328.66667</v>
      </c>
      <c r="N26" s="1">
        <f>IFERROR(__xludf.DUMMYFUNCTION("""COMPUTED_VALUE"""),3048191.0)</f>
        <v>3048191</v>
      </c>
    </row>
    <row r="27">
      <c r="A27" s="2">
        <f>IFERROR(__xludf.DUMMYFUNCTION("""COMPUTED_VALUE"""),45329.66666666667)</f>
        <v>45329.66667</v>
      </c>
      <c r="B27" s="1">
        <f>IFERROR(__xludf.DUMMYFUNCTION("""COMPUTED_VALUE"""),2537.43)</f>
        <v>2537.43</v>
      </c>
      <c r="D27" s="2">
        <f>IFERROR(__xludf.DUMMYFUNCTION("""COMPUTED_VALUE"""),45329.66666666667)</f>
        <v>45329.66667</v>
      </c>
      <c r="E27" s="1">
        <f>IFERROR(__xludf.DUMMYFUNCTION("""COMPUTED_VALUE"""),2545.54)</f>
        <v>2545.54</v>
      </c>
      <c r="G27" s="2">
        <f>IFERROR(__xludf.DUMMYFUNCTION("""COMPUTED_VALUE"""),45329.66666666667)</f>
        <v>45329.66667</v>
      </c>
      <c r="H27" s="1">
        <f>IFERROR(__xludf.DUMMYFUNCTION("""COMPUTED_VALUE"""),2512.24)</f>
        <v>2512.24</v>
      </c>
      <c r="J27" s="2">
        <f>IFERROR(__xludf.DUMMYFUNCTION("""COMPUTED_VALUE"""),45329.66666666667)</f>
        <v>45329.66667</v>
      </c>
      <c r="K27" s="1">
        <f>IFERROR(__xludf.DUMMYFUNCTION("""COMPUTED_VALUE"""),2527.02)</f>
        <v>2527.02</v>
      </c>
      <c r="M27" s="2">
        <f>IFERROR(__xludf.DUMMYFUNCTION("""COMPUTED_VALUE"""),45329.66666666667)</f>
        <v>45329.66667</v>
      </c>
      <c r="N27" s="1">
        <f>IFERROR(__xludf.DUMMYFUNCTION("""COMPUTED_VALUE"""),2629719.0)</f>
        <v>2629719</v>
      </c>
    </row>
    <row r="28">
      <c r="A28" s="2">
        <f>IFERROR(__xludf.DUMMYFUNCTION("""COMPUTED_VALUE"""),45330.66666666667)</f>
        <v>45330.66667</v>
      </c>
      <c r="B28" s="1">
        <f>IFERROR(__xludf.DUMMYFUNCTION("""COMPUTED_VALUE"""),2518.88)</f>
        <v>2518.88</v>
      </c>
      <c r="D28" s="2">
        <f>IFERROR(__xludf.DUMMYFUNCTION("""COMPUTED_VALUE"""),45330.66666666667)</f>
        <v>45330.66667</v>
      </c>
      <c r="E28" s="1">
        <f>IFERROR(__xludf.DUMMYFUNCTION("""COMPUTED_VALUE"""),2525.04)</f>
        <v>2525.04</v>
      </c>
      <c r="G28" s="2">
        <f>IFERROR(__xludf.DUMMYFUNCTION("""COMPUTED_VALUE"""),45330.66666666667)</f>
        <v>45330.66667</v>
      </c>
      <c r="H28" s="1">
        <f>IFERROR(__xludf.DUMMYFUNCTION("""COMPUTED_VALUE"""),2498.08)</f>
        <v>2498.08</v>
      </c>
      <c r="J28" s="2">
        <f>IFERROR(__xludf.DUMMYFUNCTION("""COMPUTED_VALUE"""),45330.66666666667)</f>
        <v>45330.66667</v>
      </c>
      <c r="K28" s="1">
        <f>IFERROR(__xludf.DUMMYFUNCTION("""COMPUTED_VALUE"""),2521.91)</f>
        <v>2521.91</v>
      </c>
      <c r="M28" s="2">
        <f>IFERROR(__xludf.DUMMYFUNCTION("""COMPUTED_VALUE"""),45330.66666666667)</f>
        <v>45330.66667</v>
      </c>
      <c r="N28" s="1">
        <f>IFERROR(__xludf.DUMMYFUNCTION("""COMPUTED_VALUE"""),2401348.0)</f>
        <v>2401348</v>
      </c>
    </row>
    <row r="29">
      <c r="A29" s="2">
        <f>IFERROR(__xludf.DUMMYFUNCTION("""COMPUTED_VALUE"""),45331.66666666667)</f>
        <v>45331.66667</v>
      </c>
      <c r="B29" s="1">
        <f>IFERROR(__xludf.DUMMYFUNCTION("""COMPUTED_VALUE"""),2513.8)</f>
        <v>2513.8</v>
      </c>
      <c r="D29" s="2">
        <f>IFERROR(__xludf.DUMMYFUNCTION("""COMPUTED_VALUE"""),45331.66666666667)</f>
        <v>45331.66667</v>
      </c>
      <c r="E29" s="1">
        <f>IFERROR(__xludf.DUMMYFUNCTION("""COMPUTED_VALUE"""),2533.92)</f>
        <v>2533.92</v>
      </c>
      <c r="G29" s="2">
        <f>IFERROR(__xludf.DUMMYFUNCTION("""COMPUTED_VALUE"""),45331.66666666667)</f>
        <v>45331.66667</v>
      </c>
      <c r="H29" s="1">
        <f>IFERROR(__xludf.DUMMYFUNCTION("""COMPUTED_VALUE"""),2501.72)</f>
        <v>2501.72</v>
      </c>
      <c r="J29" s="2">
        <f>IFERROR(__xludf.DUMMYFUNCTION("""COMPUTED_VALUE"""),45331.66666666667)</f>
        <v>45331.66667</v>
      </c>
      <c r="K29" s="1">
        <f>IFERROR(__xludf.DUMMYFUNCTION("""COMPUTED_VALUE"""),2524.95)</f>
        <v>2524.95</v>
      </c>
      <c r="M29" s="2">
        <f>IFERROR(__xludf.DUMMYFUNCTION("""COMPUTED_VALUE"""),45331.66666666667)</f>
        <v>45331.66667</v>
      </c>
      <c r="N29" s="1">
        <f>IFERROR(__xludf.DUMMYFUNCTION("""COMPUTED_VALUE"""),2842447.0)</f>
        <v>2842447</v>
      </c>
    </row>
    <row r="30">
      <c r="A30" s="2">
        <f>IFERROR(__xludf.DUMMYFUNCTION("""COMPUTED_VALUE"""),45334.66666666667)</f>
        <v>45334.66667</v>
      </c>
      <c r="B30" s="1">
        <f>IFERROR(__xludf.DUMMYFUNCTION("""COMPUTED_VALUE"""),2521.94)</f>
        <v>2521.94</v>
      </c>
      <c r="D30" s="2">
        <f>IFERROR(__xludf.DUMMYFUNCTION("""COMPUTED_VALUE"""),45334.66666666667)</f>
        <v>45334.66667</v>
      </c>
      <c r="E30" s="1">
        <f>IFERROR(__xludf.DUMMYFUNCTION("""COMPUTED_VALUE"""),2560.05)</f>
        <v>2560.05</v>
      </c>
      <c r="G30" s="2">
        <f>IFERROR(__xludf.DUMMYFUNCTION("""COMPUTED_VALUE"""),45334.66666666667)</f>
        <v>45334.66667</v>
      </c>
      <c r="H30" s="1">
        <f>IFERROR(__xludf.DUMMYFUNCTION("""COMPUTED_VALUE"""),2518.59)</f>
        <v>2518.59</v>
      </c>
      <c r="J30" s="2">
        <f>IFERROR(__xludf.DUMMYFUNCTION("""COMPUTED_VALUE"""),45334.66666666667)</f>
        <v>45334.66667</v>
      </c>
      <c r="K30" s="1">
        <f>IFERROR(__xludf.DUMMYFUNCTION("""COMPUTED_VALUE"""),2558.28)</f>
        <v>2558.28</v>
      </c>
      <c r="M30" s="2">
        <f>IFERROR(__xludf.DUMMYFUNCTION("""COMPUTED_VALUE"""),45334.66666666667)</f>
        <v>45334.66667</v>
      </c>
      <c r="N30" s="1">
        <f>IFERROR(__xludf.DUMMYFUNCTION("""COMPUTED_VALUE"""),3143935.0)</f>
        <v>3143935</v>
      </c>
    </row>
    <row r="31">
      <c r="A31" s="2">
        <f>IFERROR(__xludf.DUMMYFUNCTION("""COMPUTED_VALUE"""),45335.66666666667)</f>
        <v>45335.66667</v>
      </c>
      <c r="B31" s="1">
        <f>IFERROR(__xludf.DUMMYFUNCTION("""COMPUTED_VALUE"""),2520.25)</f>
        <v>2520.25</v>
      </c>
      <c r="D31" s="2">
        <f>IFERROR(__xludf.DUMMYFUNCTION("""COMPUTED_VALUE"""),45335.66666666667)</f>
        <v>45335.66667</v>
      </c>
      <c r="E31" s="1">
        <f>IFERROR(__xludf.DUMMYFUNCTION("""COMPUTED_VALUE"""),2530.65)</f>
        <v>2530.65</v>
      </c>
      <c r="G31" s="2">
        <f>IFERROR(__xludf.DUMMYFUNCTION("""COMPUTED_VALUE"""),45335.66666666667)</f>
        <v>45335.66667</v>
      </c>
      <c r="H31" s="1">
        <f>IFERROR(__xludf.DUMMYFUNCTION("""COMPUTED_VALUE"""),2464.5)</f>
        <v>2464.5</v>
      </c>
      <c r="J31" s="2">
        <f>IFERROR(__xludf.DUMMYFUNCTION("""COMPUTED_VALUE"""),45335.66666666667)</f>
        <v>45335.66667</v>
      </c>
      <c r="K31" s="1">
        <f>IFERROR(__xludf.DUMMYFUNCTION("""COMPUTED_VALUE"""),2482.12)</f>
        <v>2482.12</v>
      </c>
      <c r="M31" s="2">
        <f>IFERROR(__xludf.DUMMYFUNCTION("""COMPUTED_VALUE"""),45335.66666666667)</f>
        <v>45335.66667</v>
      </c>
      <c r="N31" s="1">
        <f>IFERROR(__xludf.DUMMYFUNCTION("""COMPUTED_VALUE"""),3925479.0)</f>
        <v>3925479</v>
      </c>
    </row>
    <row r="32">
      <c r="A32" s="2">
        <f>IFERROR(__xludf.DUMMYFUNCTION("""COMPUTED_VALUE"""),45336.66666666667)</f>
        <v>45336.66667</v>
      </c>
      <c r="B32" s="1">
        <f>IFERROR(__xludf.DUMMYFUNCTION("""COMPUTED_VALUE"""),2487.86)</f>
        <v>2487.86</v>
      </c>
      <c r="D32" s="2">
        <f>IFERROR(__xludf.DUMMYFUNCTION("""COMPUTED_VALUE"""),45336.66666666667)</f>
        <v>45336.66667</v>
      </c>
      <c r="E32" s="1">
        <f>IFERROR(__xludf.DUMMYFUNCTION("""COMPUTED_VALUE"""),2508.19)</f>
        <v>2508.19</v>
      </c>
      <c r="G32" s="2">
        <f>IFERROR(__xludf.DUMMYFUNCTION("""COMPUTED_VALUE"""),45336.66666666667)</f>
        <v>45336.66667</v>
      </c>
      <c r="H32" s="1">
        <f>IFERROR(__xludf.DUMMYFUNCTION("""COMPUTED_VALUE"""),2471.82)</f>
        <v>2471.82</v>
      </c>
      <c r="J32" s="2">
        <f>IFERROR(__xludf.DUMMYFUNCTION("""COMPUTED_VALUE"""),45336.66666666667)</f>
        <v>45336.66667</v>
      </c>
      <c r="K32" s="1">
        <f>IFERROR(__xludf.DUMMYFUNCTION("""COMPUTED_VALUE"""),2501.59)</f>
        <v>2501.59</v>
      </c>
      <c r="M32" s="2">
        <f>IFERROR(__xludf.DUMMYFUNCTION("""COMPUTED_VALUE"""),45336.66666666667)</f>
        <v>45336.66667</v>
      </c>
      <c r="N32" s="1">
        <f>IFERROR(__xludf.DUMMYFUNCTION("""COMPUTED_VALUE"""),2990980.0)</f>
        <v>2990980</v>
      </c>
    </row>
    <row r="33">
      <c r="A33" s="2">
        <f>IFERROR(__xludf.DUMMYFUNCTION("""COMPUTED_VALUE"""),45337.66666666667)</f>
        <v>45337.66667</v>
      </c>
      <c r="B33" s="1">
        <f>IFERROR(__xludf.DUMMYFUNCTION("""COMPUTED_VALUE"""),2534.71)</f>
        <v>2534.71</v>
      </c>
      <c r="D33" s="2">
        <f>IFERROR(__xludf.DUMMYFUNCTION("""COMPUTED_VALUE"""),45337.66666666667)</f>
        <v>45337.66667</v>
      </c>
      <c r="E33" s="1">
        <f>IFERROR(__xludf.DUMMYFUNCTION("""COMPUTED_VALUE"""),2574.49)</f>
        <v>2574.49</v>
      </c>
      <c r="G33" s="2">
        <f>IFERROR(__xludf.DUMMYFUNCTION("""COMPUTED_VALUE"""),45337.66666666667)</f>
        <v>45337.66667</v>
      </c>
      <c r="H33" s="1">
        <f>IFERROR(__xludf.DUMMYFUNCTION("""COMPUTED_VALUE"""),2511.02)</f>
        <v>2511.02</v>
      </c>
      <c r="J33" s="2">
        <f>IFERROR(__xludf.DUMMYFUNCTION("""COMPUTED_VALUE"""),45337.66666666667)</f>
        <v>45337.66667</v>
      </c>
      <c r="K33" s="1">
        <f>IFERROR(__xludf.DUMMYFUNCTION("""COMPUTED_VALUE"""),2573.44)</f>
        <v>2573.44</v>
      </c>
      <c r="M33" s="2">
        <f>IFERROR(__xludf.DUMMYFUNCTION("""COMPUTED_VALUE"""),45337.66666666667)</f>
        <v>45337.66667</v>
      </c>
      <c r="N33" s="1">
        <f>IFERROR(__xludf.DUMMYFUNCTION("""COMPUTED_VALUE"""),3741036.0)</f>
        <v>3741036</v>
      </c>
    </row>
    <row r="34">
      <c r="A34" s="2">
        <f>IFERROR(__xludf.DUMMYFUNCTION("""COMPUTED_VALUE"""),45338.66666666667)</f>
        <v>45338.66667</v>
      </c>
      <c r="B34" s="1">
        <f>IFERROR(__xludf.DUMMYFUNCTION("""COMPUTED_VALUE"""),2530.24)</f>
        <v>2530.24</v>
      </c>
      <c r="D34" s="2">
        <f>IFERROR(__xludf.DUMMYFUNCTION("""COMPUTED_VALUE"""),45338.66666666667)</f>
        <v>45338.66667</v>
      </c>
      <c r="E34" s="1">
        <f>IFERROR(__xludf.DUMMYFUNCTION("""COMPUTED_VALUE"""),2560.25)</f>
        <v>2560.25</v>
      </c>
      <c r="G34" s="2">
        <f>IFERROR(__xludf.DUMMYFUNCTION("""COMPUTED_VALUE"""),45338.66666666667)</f>
        <v>45338.66667</v>
      </c>
      <c r="H34" s="1">
        <f>IFERROR(__xludf.DUMMYFUNCTION("""COMPUTED_VALUE"""),2512.59)</f>
        <v>2512.59</v>
      </c>
      <c r="J34" s="2">
        <f>IFERROR(__xludf.DUMMYFUNCTION("""COMPUTED_VALUE"""),45338.66666666667)</f>
        <v>45338.66667</v>
      </c>
      <c r="K34" s="1">
        <f>IFERROR(__xludf.DUMMYFUNCTION("""COMPUTED_VALUE"""),2551.57)</f>
        <v>2551.57</v>
      </c>
      <c r="M34" s="2">
        <f>IFERROR(__xludf.DUMMYFUNCTION("""COMPUTED_VALUE"""),45338.66666666667)</f>
        <v>45338.66667</v>
      </c>
      <c r="N34" s="1">
        <f>IFERROR(__xludf.DUMMYFUNCTION("""COMPUTED_VALUE"""),3248265.0)</f>
        <v>3248265</v>
      </c>
    </row>
    <row r="35">
      <c r="A35" s="2">
        <f>IFERROR(__xludf.DUMMYFUNCTION("""COMPUTED_VALUE"""),45342.66666666667)</f>
        <v>45342.66667</v>
      </c>
      <c r="B35" s="1">
        <f>IFERROR(__xludf.DUMMYFUNCTION("""COMPUTED_VALUE"""),2535.35)</f>
        <v>2535.35</v>
      </c>
      <c r="D35" s="2">
        <f>IFERROR(__xludf.DUMMYFUNCTION("""COMPUTED_VALUE"""),45342.66666666667)</f>
        <v>45342.66667</v>
      </c>
      <c r="E35" s="1">
        <f>IFERROR(__xludf.DUMMYFUNCTION("""COMPUTED_VALUE"""),2565.03)</f>
        <v>2565.03</v>
      </c>
      <c r="G35" s="2">
        <f>IFERROR(__xludf.DUMMYFUNCTION("""COMPUTED_VALUE"""),45342.66666666667)</f>
        <v>45342.66667</v>
      </c>
      <c r="H35" s="1">
        <f>IFERROR(__xludf.DUMMYFUNCTION("""COMPUTED_VALUE"""),2511.22)</f>
        <v>2511.22</v>
      </c>
      <c r="J35" s="2">
        <f>IFERROR(__xludf.DUMMYFUNCTION("""COMPUTED_VALUE"""),45342.66666666667)</f>
        <v>45342.66667</v>
      </c>
      <c r="K35" s="1">
        <f>IFERROR(__xludf.DUMMYFUNCTION("""COMPUTED_VALUE"""),2526.01)</f>
        <v>2526.01</v>
      </c>
      <c r="M35" s="2">
        <f>IFERROR(__xludf.DUMMYFUNCTION("""COMPUTED_VALUE"""),45342.66666666667)</f>
        <v>45342.66667</v>
      </c>
      <c r="N35" s="1">
        <f>IFERROR(__xludf.DUMMYFUNCTION("""COMPUTED_VALUE"""),3806651.0)</f>
        <v>3806651</v>
      </c>
    </row>
    <row r="36">
      <c r="A36" s="2">
        <f>IFERROR(__xludf.DUMMYFUNCTION("""COMPUTED_VALUE"""),45343.66666666667)</f>
        <v>45343.66667</v>
      </c>
      <c r="B36" s="1">
        <f>IFERROR(__xludf.DUMMYFUNCTION("""COMPUTED_VALUE"""),2530.86)</f>
        <v>2530.86</v>
      </c>
      <c r="D36" s="2">
        <f>IFERROR(__xludf.DUMMYFUNCTION("""COMPUTED_VALUE"""),45343.66666666667)</f>
        <v>45343.66667</v>
      </c>
      <c r="E36" s="1">
        <f>IFERROR(__xludf.DUMMYFUNCTION("""COMPUTED_VALUE"""),2542.63)</f>
        <v>2542.63</v>
      </c>
      <c r="G36" s="2">
        <f>IFERROR(__xludf.DUMMYFUNCTION("""COMPUTED_VALUE"""),45343.66666666667)</f>
        <v>45343.66667</v>
      </c>
      <c r="H36" s="1">
        <f>IFERROR(__xludf.DUMMYFUNCTION("""COMPUTED_VALUE"""),2515.88)</f>
        <v>2515.88</v>
      </c>
      <c r="J36" s="2">
        <f>IFERROR(__xludf.DUMMYFUNCTION("""COMPUTED_VALUE"""),45343.66666666667)</f>
        <v>45343.66667</v>
      </c>
      <c r="K36" s="1">
        <f>IFERROR(__xludf.DUMMYFUNCTION("""COMPUTED_VALUE"""),2538.47)</f>
        <v>2538.47</v>
      </c>
      <c r="M36" s="2">
        <f>IFERROR(__xludf.DUMMYFUNCTION("""COMPUTED_VALUE"""),45343.66666666667)</f>
        <v>45343.66667</v>
      </c>
      <c r="N36" s="1">
        <f>IFERROR(__xludf.DUMMYFUNCTION("""COMPUTED_VALUE"""),4082241.0)</f>
        <v>4082241</v>
      </c>
    </row>
    <row r="37">
      <c r="A37" s="2">
        <f>IFERROR(__xludf.DUMMYFUNCTION("""COMPUTED_VALUE"""),45344.66666666667)</f>
        <v>45344.66667</v>
      </c>
      <c r="B37" s="1">
        <f>IFERROR(__xludf.DUMMYFUNCTION("""COMPUTED_VALUE"""),2533.57)</f>
        <v>2533.57</v>
      </c>
      <c r="D37" s="2">
        <f>IFERROR(__xludf.DUMMYFUNCTION("""COMPUTED_VALUE"""),45344.66666666667)</f>
        <v>45344.66667</v>
      </c>
      <c r="E37" s="1">
        <f>IFERROR(__xludf.DUMMYFUNCTION("""COMPUTED_VALUE"""),2534.6)</f>
        <v>2534.6</v>
      </c>
      <c r="G37" s="2">
        <f>IFERROR(__xludf.DUMMYFUNCTION("""COMPUTED_VALUE"""),45344.66666666667)</f>
        <v>45344.66667</v>
      </c>
      <c r="H37" s="1">
        <f>IFERROR(__xludf.DUMMYFUNCTION("""COMPUTED_VALUE"""),2467.43)</f>
        <v>2467.43</v>
      </c>
      <c r="J37" s="2">
        <f>IFERROR(__xludf.DUMMYFUNCTION("""COMPUTED_VALUE"""),45344.66666666667)</f>
        <v>45344.66667</v>
      </c>
      <c r="K37" s="1">
        <f>IFERROR(__xludf.DUMMYFUNCTION("""COMPUTED_VALUE"""),2502.76)</f>
        <v>2502.76</v>
      </c>
      <c r="M37" s="2">
        <f>IFERROR(__xludf.DUMMYFUNCTION("""COMPUTED_VALUE"""),45344.66666666667)</f>
        <v>45344.66667</v>
      </c>
      <c r="N37" s="1">
        <f>IFERROR(__xludf.DUMMYFUNCTION("""COMPUTED_VALUE"""),3898264.0)</f>
        <v>3898264</v>
      </c>
    </row>
    <row r="38">
      <c r="A38" s="2">
        <f>IFERROR(__xludf.DUMMYFUNCTION("""COMPUTED_VALUE"""),45345.66666666667)</f>
        <v>45345.66667</v>
      </c>
      <c r="B38" s="1">
        <f>IFERROR(__xludf.DUMMYFUNCTION("""COMPUTED_VALUE"""),2499.83)</f>
        <v>2499.83</v>
      </c>
      <c r="D38" s="2">
        <f>IFERROR(__xludf.DUMMYFUNCTION("""COMPUTED_VALUE"""),45345.66666666667)</f>
        <v>45345.66667</v>
      </c>
      <c r="E38" s="1">
        <f>IFERROR(__xludf.DUMMYFUNCTION("""COMPUTED_VALUE"""),2501.86)</f>
        <v>2501.86</v>
      </c>
      <c r="G38" s="2">
        <f>IFERROR(__xludf.DUMMYFUNCTION("""COMPUTED_VALUE"""),45345.66666666667)</f>
        <v>45345.66667</v>
      </c>
      <c r="H38" s="1">
        <f>IFERROR(__xludf.DUMMYFUNCTION("""COMPUTED_VALUE"""),2462.97)</f>
        <v>2462.97</v>
      </c>
      <c r="J38" s="2">
        <f>IFERROR(__xludf.DUMMYFUNCTION("""COMPUTED_VALUE"""),45345.66666666667)</f>
        <v>45345.66667</v>
      </c>
      <c r="K38" s="1">
        <f>IFERROR(__xludf.DUMMYFUNCTION("""COMPUTED_VALUE"""),2472.89)</f>
        <v>2472.89</v>
      </c>
      <c r="M38" s="2">
        <f>IFERROR(__xludf.DUMMYFUNCTION("""COMPUTED_VALUE"""),45345.66666666667)</f>
        <v>45345.66667</v>
      </c>
      <c r="N38" s="1">
        <f>IFERROR(__xludf.DUMMYFUNCTION("""COMPUTED_VALUE"""),3294755.0)</f>
        <v>3294755</v>
      </c>
    </row>
    <row r="39">
      <c r="A39" s="2">
        <f>IFERROR(__xludf.DUMMYFUNCTION("""COMPUTED_VALUE"""),45348.66666666667)</f>
        <v>45348.66667</v>
      </c>
      <c r="B39" s="1">
        <f>IFERROR(__xludf.DUMMYFUNCTION("""COMPUTED_VALUE"""),2466.36)</f>
        <v>2466.36</v>
      </c>
      <c r="D39" s="2">
        <f>IFERROR(__xludf.DUMMYFUNCTION("""COMPUTED_VALUE"""),45348.66666666667)</f>
        <v>45348.66667</v>
      </c>
      <c r="E39" s="1">
        <f>IFERROR(__xludf.DUMMYFUNCTION("""COMPUTED_VALUE"""),2466.36)</f>
        <v>2466.36</v>
      </c>
      <c r="G39" s="2">
        <f>IFERROR(__xludf.DUMMYFUNCTION("""COMPUTED_VALUE"""),45348.66666666667)</f>
        <v>45348.66667</v>
      </c>
      <c r="H39" s="1">
        <f>IFERROR(__xludf.DUMMYFUNCTION("""COMPUTED_VALUE"""),2416.73)</f>
        <v>2416.73</v>
      </c>
      <c r="J39" s="2">
        <f>IFERROR(__xludf.DUMMYFUNCTION("""COMPUTED_VALUE"""),45348.66666666667)</f>
        <v>45348.66667</v>
      </c>
      <c r="K39" s="1">
        <f>IFERROR(__xludf.DUMMYFUNCTION("""COMPUTED_VALUE"""),2431.4)</f>
        <v>2431.4</v>
      </c>
      <c r="M39" s="2">
        <f>IFERROR(__xludf.DUMMYFUNCTION("""COMPUTED_VALUE"""),45348.66666666667)</f>
        <v>45348.66667</v>
      </c>
      <c r="N39" s="1">
        <f>IFERROR(__xludf.DUMMYFUNCTION("""COMPUTED_VALUE"""),4188038.0)</f>
        <v>4188038</v>
      </c>
    </row>
    <row r="40">
      <c r="A40" s="2">
        <f>IFERROR(__xludf.DUMMYFUNCTION("""COMPUTED_VALUE"""),45349.66666666667)</f>
        <v>45349.66667</v>
      </c>
      <c r="B40" s="1">
        <f>IFERROR(__xludf.DUMMYFUNCTION("""COMPUTED_VALUE"""),2446.63)</f>
        <v>2446.63</v>
      </c>
      <c r="D40" s="2">
        <f>IFERROR(__xludf.DUMMYFUNCTION("""COMPUTED_VALUE"""),45349.66666666667)</f>
        <v>45349.66667</v>
      </c>
      <c r="E40" s="1">
        <f>IFERROR(__xludf.DUMMYFUNCTION("""COMPUTED_VALUE"""),2453.57)</f>
        <v>2453.57</v>
      </c>
      <c r="G40" s="2">
        <f>IFERROR(__xludf.DUMMYFUNCTION("""COMPUTED_VALUE"""),45349.66666666667)</f>
        <v>45349.66667</v>
      </c>
      <c r="H40" s="1">
        <f>IFERROR(__xludf.DUMMYFUNCTION("""COMPUTED_VALUE"""),2426.33)</f>
        <v>2426.33</v>
      </c>
      <c r="J40" s="2">
        <f>IFERROR(__xludf.DUMMYFUNCTION("""COMPUTED_VALUE"""),45349.66666666667)</f>
        <v>45349.66667</v>
      </c>
      <c r="K40" s="1">
        <f>IFERROR(__xludf.DUMMYFUNCTION("""COMPUTED_VALUE"""),2452.28)</f>
        <v>2452.28</v>
      </c>
      <c r="M40" s="2">
        <f>IFERROR(__xludf.DUMMYFUNCTION("""COMPUTED_VALUE"""),45349.66666666667)</f>
        <v>45349.66667</v>
      </c>
      <c r="N40" s="1">
        <f>IFERROR(__xludf.DUMMYFUNCTION("""COMPUTED_VALUE"""),2732998.0)</f>
        <v>2732998</v>
      </c>
    </row>
    <row r="41">
      <c r="A41" s="2">
        <f>IFERROR(__xludf.DUMMYFUNCTION("""COMPUTED_VALUE"""),45350.66666666667)</f>
        <v>45350.66667</v>
      </c>
      <c r="B41" s="1">
        <f>IFERROR(__xludf.DUMMYFUNCTION("""COMPUTED_VALUE"""),2453.3)</f>
        <v>2453.3</v>
      </c>
      <c r="D41" s="2">
        <f>IFERROR(__xludf.DUMMYFUNCTION("""COMPUTED_VALUE"""),45350.66666666667)</f>
        <v>45350.66667</v>
      </c>
      <c r="E41" s="1">
        <f>IFERROR(__xludf.DUMMYFUNCTION("""COMPUTED_VALUE"""),2475.97)</f>
        <v>2475.97</v>
      </c>
      <c r="G41" s="2">
        <f>IFERROR(__xludf.DUMMYFUNCTION("""COMPUTED_VALUE"""),45350.66666666667)</f>
        <v>45350.66667</v>
      </c>
      <c r="H41" s="1">
        <f>IFERROR(__xludf.DUMMYFUNCTION("""COMPUTED_VALUE"""),2442.93)</f>
        <v>2442.93</v>
      </c>
      <c r="J41" s="2">
        <f>IFERROR(__xludf.DUMMYFUNCTION("""COMPUTED_VALUE"""),45350.66666666667)</f>
        <v>45350.66667</v>
      </c>
      <c r="K41" s="1">
        <f>IFERROR(__xludf.DUMMYFUNCTION("""COMPUTED_VALUE"""),2450.87)</f>
        <v>2450.87</v>
      </c>
      <c r="M41" s="2">
        <f>IFERROR(__xludf.DUMMYFUNCTION("""COMPUTED_VALUE"""),45350.66666666667)</f>
        <v>45350.66667</v>
      </c>
      <c r="N41" s="1">
        <f>IFERROR(__xludf.DUMMYFUNCTION("""COMPUTED_VALUE"""),2832646.0)</f>
        <v>2832646</v>
      </c>
    </row>
    <row r="42">
      <c r="A42" s="2">
        <f>IFERROR(__xludf.DUMMYFUNCTION("""COMPUTED_VALUE"""),45351.66666666667)</f>
        <v>45351.66667</v>
      </c>
      <c r="B42" s="1">
        <f>IFERROR(__xludf.DUMMYFUNCTION("""COMPUTED_VALUE"""),2470.99)</f>
        <v>2470.99</v>
      </c>
      <c r="D42" s="2">
        <f>IFERROR(__xludf.DUMMYFUNCTION("""COMPUTED_VALUE"""),45351.66666666667)</f>
        <v>45351.66667</v>
      </c>
      <c r="E42" s="1">
        <f>IFERROR(__xludf.DUMMYFUNCTION("""COMPUTED_VALUE"""),2482.18)</f>
        <v>2482.18</v>
      </c>
      <c r="G42" s="2">
        <f>IFERROR(__xludf.DUMMYFUNCTION("""COMPUTED_VALUE"""),45351.66666666667)</f>
        <v>45351.66667</v>
      </c>
      <c r="H42" s="1">
        <f>IFERROR(__xludf.DUMMYFUNCTION("""COMPUTED_VALUE"""),2442.78)</f>
        <v>2442.78</v>
      </c>
      <c r="J42" s="2">
        <f>IFERROR(__xludf.DUMMYFUNCTION("""COMPUTED_VALUE"""),45351.66666666667)</f>
        <v>45351.66667</v>
      </c>
      <c r="K42" s="1">
        <f>IFERROR(__xludf.DUMMYFUNCTION("""COMPUTED_VALUE"""),2459.77)</f>
        <v>2459.77</v>
      </c>
      <c r="M42" s="2">
        <f>IFERROR(__xludf.DUMMYFUNCTION("""COMPUTED_VALUE"""),45351.66666666667)</f>
        <v>45351.66667</v>
      </c>
      <c r="N42" s="1">
        <f>IFERROR(__xludf.DUMMYFUNCTION("""COMPUTED_VALUE"""),5497804.0)</f>
        <v>5497804</v>
      </c>
    </row>
    <row r="43">
      <c r="A43" s="2">
        <f>IFERROR(__xludf.DUMMYFUNCTION("""COMPUTED_VALUE"""),45352.66666666667)</f>
        <v>45352.66667</v>
      </c>
      <c r="B43" s="1">
        <f>IFERROR(__xludf.DUMMYFUNCTION("""COMPUTED_VALUE"""),2457.92)</f>
        <v>2457.92</v>
      </c>
      <c r="D43" s="2">
        <f>IFERROR(__xludf.DUMMYFUNCTION("""COMPUTED_VALUE"""),45352.66666666667)</f>
        <v>45352.66667</v>
      </c>
      <c r="E43" s="1">
        <f>IFERROR(__xludf.DUMMYFUNCTION("""COMPUTED_VALUE"""),2489.74)</f>
        <v>2489.74</v>
      </c>
      <c r="G43" s="2">
        <f>IFERROR(__xludf.DUMMYFUNCTION("""COMPUTED_VALUE"""),45352.66666666667)</f>
        <v>45352.66667</v>
      </c>
      <c r="H43" s="1">
        <f>IFERROR(__xludf.DUMMYFUNCTION("""COMPUTED_VALUE"""),2424.32)</f>
        <v>2424.32</v>
      </c>
      <c r="J43" s="2">
        <f>IFERROR(__xludf.DUMMYFUNCTION("""COMPUTED_VALUE"""),45352.66666666667)</f>
        <v>45352.66667</v>
      </c>
      <c r="K43" s="1">
        <f>IFERROR(__xludf.DUMMYFUNCTION("""COMPUTED_VALUE"""),2478.48)</f>
        <v>2478.48</v>
      </c>
      <c r="M43" s="2">
        <f>IFERROR(__xludf.DUMMYFUNCTION("""COMPUTED_VALUE"""),45352.66666666667)</f>
        <v>45352.66667</v>
      </c>
      <c r="N43" s="1">
        <f>IFERROR(__xludf.DUMMYFUNCTION("""COMPUTED_VALUE"""),2973665.0)</f>
        <v>2973665</v>
      </c>
    </row>
    <row r="44">
      <c r="A44" s="2">
        <f>IFERROR(__xludf.DUMMYFUNCTION("""COMPUTED_VALUE"""),45355.66666666667)</f>
        <v>45355.66667</v>
      </c>
      <c r="B44" s="1">
        <f>IFERROR(__xludf.DUMMYFUNCTION("""COMPUTED_VALUE"""),2463.84)</f>
        <v>2463.84</v>
      </c>
      <c r="D44" s="2">
        <f>IFERROR(__xludf.DUMMYFUNCTION("""COMPUTED_VALUE"""),45355.66666666667)</f>
        <v>45355.66667</v>
      </c>
      <c r="E44" s="1">
        <f>IFERROR(__xludf.DUMMYFUNCTION("""COMPUTED_VALUE"""),2524.92)</f>
        <v>2524.92</v>
      </c>
      <c r="G44" s="2">
        <f>IFERROR(__xludf.DUMMYFUNCTION("""COMPUTED_VALUE"""),45355.66666666667)</f>
        <v>45355.66667</v>
      </c>
      <c r="H44" s="1">
        <f>IFERROR(__xludf.DUMMYFUNCTION("""COMPUTED_VALUE"""),2463.84)</f>
        <v>2463.84</v>
      </c>
      <c r="J44" s="2">
        <f>IFERROR(__xludf.DUMMYFUNCTION("""COMPUTED_VALUE"""),45355.66666666667)</f>
        <v>45355.66667</v>
      </c>
      <c r="K44" s="1">
        <f>IFERROR(__xludf.DUMMYFUNCTION("""COMPUTED_VALUE"""),2520.54)</f>
        <v>2520.54</v>
      </c>
      <c r="M44" s="2">
        <f>IFERROR(__xludf.DUMMYFUNCTION("""COMPUTED_VALUE"""),45355.66666666667)</f>
        <v>45355.66667</v>
      </c>
      <c r="N44" s="1">
        <f>IFERROR(__xludf.DUMMYFUNCTION("""COMPUTED_VALUE"""),2453687.0)</f>
        <v>2453687</v>
      </c>
    </row>
    <row r="45">
      <c r="A45" s="2">
        <f>IFERROR(__xludf.DUMMYFUNCTION("""COMPUTED_VALUE"""),45356.66666666667)</f>
        <v>45356.66667</v>
      </c>
      <c r="B45" s="1">
        <f>IFERROR(__xludf.DUMMYFUNCTION("""COMPUTED_VALUE"""),2527.77)</f>
        <v>2527.77</v>
      </c>
      <c r="D45" s="2">
        <f>IFERROR(__xludf.DUMMYFUNCTION("""COMPUTED_VALUE"""),45356.66666666667)</f>
        <v>45356.66667</v>
      </c>
      <c r="E45" s="1">
        <f>IFERROR(__xludf.DUMMYFUNCTION("""COMPUTED_VALUE"""),2535.3)</f>
        <v>2535.3</v>
      </c>
      <c r="G45" s="2">
        <f>IFERROR(__xludf.DUMMYFUNCTION("""COMPUTED_VALUE"""),45356.66666666667)</f>
        <v>45356.66667</v>
      </c>
      <c r="H45" s="1">
        <f>IFERROR(__xludf.DUMMYFUNCTION("""COMPUTED_VALUE"""),2454.97)</f>
        <v>2454.97</v>
      </c>
      <c r="J45" s="2">
        <f>IFERROR(__xludf.DUMMYFUNCTION("""COMPUTED_VALUE"""),45356.66666666667)</f>
        <v>45356.66667</v>
      </c>
      <c r="K45" s="1">
        <f>IFERROR(__xludf.DUMMYFUNCTION("""COMPUTED_VALUE"""),2466.13)</f>
        <v>2466.13</v>
      </c>
      <c r="M45" s="2">
        <f>IFERROR(__xludf.DUMMYFUNCTION("""COMPUTED_VALUE"""),45356.66666666667)</f>
        <v>45356.66667</v>
      </c>
      <c r="N45" s="1">
        <f>IFERROR(__xludf.DUMMYFUNCTION("""COMPUTED_VALUE"""),2987219.0)</f>
        <v>2987219</v>
      </c>
    </row>
    <row r="46">
      <c r="A46" s="2">
        <f>IFERROR(__xludf.DUMMYFUNCTION("""COMPUTED_VALUE"""),45357.66666666667)</f>
        <v>45357.66667</v>
      </c>
      <c r="B46" s="1">
        <f>IFERROR(__xludf.DUMMYFUNCTION("""COMPUTED_VALUE"""),2489.28)</f>
        <v>2489.28</v>
      </c>
      <c r="D46" s="2">
        <f>IFERROR(__xludf.DUMMYFUNCTION("""COMPUTED_VALUE"""),45357.66666666667)</f>
        <v>45357.66667</v>
      </c>
      <c r="E46" s="1">
        <f>IFERROR(__xludf.DUMMYFUNCTION("""COMPUTED_VALUE"""),2502.19)</f>
        <v>2502.19</v>
      </c>
      <c r="G46" s="2">
        <f>IFERROR(__xludf.DUMMYFUNCTION("""COMPUTED_VALUE"""),45357.66666666667)</f>
        <v>45357.66667</v>
      </c>
      <c r="H46" s="1">
        <f>IFERROR(__xludf.DUMMYFUNCTION("""COMPUTED_VALUE"""),2470.47)</f>
        <v>2470.47</v>
      </c>
      <c r="J46" s="2">
        <f>IFERROR(__xludf.DUMMYFUNCTION("""COMPUTED_VALUE"""),45357.66666666667)</f>
        <v>45357.66667</v>
      </c>
      <c r="K46" s="1">
        <f>IFERROR(__xludf.DUMMYFUNCTION("""COMPUTED_VALUE"""),2489.32)</f>
        <v>2489.32</v>
      </c>
      <c r="M46" s="2">
        <f>IFERROR(__xludf.DUMMYFUNCTION("""COMPUTED_VALUE"""),45357.66666666667)</f>
        <v>45357.66667</v>
      </c>
      <c r="N46" s="1">
        <f>IFERROR(__xludf.DUMMYFUNCTION("""COMPUTED_VALUE"""),2912759.0)</f>
        <v>2912759</v>
      </c>
    </row>
    <row r="47">
      <c r="A47" s="2">
        <f>IFERROR(__xludf.DUMMYFUNCTION("""COMPUTED_VALUE"""),45358.66666666667)</f>
        <v>45358.66667</v>
      </c>
      <c r="B47" s="1">
        <f>IFERROR(__xludf.DUMMYFUNCTION("""COMPUTED_VALUE"""),2478.88)</f>
        <v>2478.88</v>
      </c>
      <c r="D47" s="2">
        <f>IFERROR(__xludf.DUMMYFUNCTION("""COMPUTED_VALUE"""),45358.66666666667)</f>
        <v>45358.66667</v>
      </c>
      <c r="E47" s="1">
        <f>IFERROR(__xludf.DUMMYFUNCTION("""COMPUTED_VALUE"""),2496.31)</f>
        <v>2496.31</v>
      </c>
      <c r="G47" s="2">
        <f>IFERROR(__xludf.DUMMYFUNCTION("""COMPUTED_VALUE"""),45358.66666666667)</f>
        <v>45358.66667</v>
      </c>
      <c r="H47" s="1">
        <f>IFERROR(__xludf.DUMMYFUNCTION("""COMPUTED_VALUE"""),2457.7)</f>
        <v>2457.7</v>
      </c>
      <c r="J47" s="2">
        <f>IFERROR(__xludf.DUMMYFUNCTION("""COMPUTED_VALUE"""),45358.66666666667)</f>
        <v>45358.66667</v>
      </c>
      <c r="K47" s="1">
        <f>IFERROR(__xludf.DUMMYFUNCTION("""COMPUTED_VALUE"""),2468.01)</f>
        <v>2468.01</v>
      </c>
      <c r="M47" s="2">
        <f>IFERROR(__xludf.DUMMYFUNCTION("""COMPUTED_VALUE"""),45358.66666666667)</f>
        <v>45358.66667</v>
      </c>
      <c r="N47" s="1">
        <f>IFERROR(__xludf.DUMMYFUNCTION("""COMPUTED_VALUE"""),3311765.0)</f>
        <v>3311765</v>
      </c>
    </row>
    <row r="48">
      <c r="A48" s="2">
        <f>IFERROR(__xludf.DUMMYFUNCTION("""COMPUTED_VALUE"""),45359.66666666667)</f>
        <v>45359.66667</v>
      </c>
      <c r="B48" s="1">
        <f>IFERROR(__xludf.DUMMYFUNCTION("""COMPUTED_VALUE"""),2493.37)</f>
        <v>2493.37</v>
      </c>
      <c r="D48" s="2">
        <f>IFERROR(__xludf.DUMMYFUNCTION("""COMPUTED_VALUE"""),45359.66666666667)</f>
        <v>45359.66667</v>
      </c>
      <c r="E48" s="1">
        <f>IFERROR(__xludf.DUMMYFUNCTION("""COMPUTED_VALUE"""),2493.37)</f>
        <v>2493.37</v>
      </c>
      <c r="G48" s="2">
        <f>IFERROR(__xludf.DUMMYFUNCTION("""COMPUTED_VALUE"""),45359.66666666667)</f>
        <v>45359.66667</v>
      </c>
      <c r="H48" s="1">
        <f>IFERROR(__xludf.DUMMYFUNCTION("""COMPUTED_VALUE"""),2459.68)</f>
        <v>2459.68</v>
      </c>
      <c r="J48" s="2">
        <f>IFERROR(__xludf.DUMMYFUNCTION("""COMPUTED_VALUE"""),45359.66666666667)</f>
        <v>45359.66667</v>
      </c>
      <c r="K48" s="1">
        <f>IFERROR(__xludf.DUMMYFUNCTION("""COMPUTED_VALUE"""),2471.28)</f>
        <v>2471.28</v>
      </c>
      <c r="M48" s="2">
        <f>IFERROR(__xludf.DUMMYFUNCTION("""COMPUTED_VALUE"""),45359.66666666667)</f>
        <v>45359.66667</v>
      </c>
      <c r="N48" s="1">
        <f>IFERROR(__xludf.DUMMYFUNCTION("""COMPUTED_VALUE"""),4037800.0)</f>
        <v>4037800</v>
      </c>
    </row>
    <row r="49">
      <c r="A49" s="2">
        <f>IFERROR(__xludf.DUMMYFUNCTION("""COMPUTED_VALUE"""),45362.66666666667)</f>
        <v>45362.66667</v>
      </c>
      <c r="B49" s="1">
        <f>IFERROR(__xludf.DUMMYFUNCTION("""COMPUTED_VALUE"""),2466.61)</f>
        <v>2466.61</v>
      </c>
      <c r="D49" s="2">
        <f>IFERROR(__xludf.DUMMYFUNCTION("""COMPUTED_VALUE"""),45362.66666666667)</f>
        <v>45362.66667</v>
      </c>
      <c r="E49" s="1">
        <f>IFERROR(__xludf.DUMMYFUNCTION("""COMPUTED_VALUE"""),2522.42)</f>
        <v>2522.42</v>
      </c>
      <c r="G49" s="2">
        <f>IFERROR(__xludf.DUMMYFUNCTION("""COMPUTED_VALUE"""),45362.66666666667)</f>
        <v>45362.66667</v>
      </c>
      <c r="H49" s="1">
        <f>IFERROR(__xludf.DUMMYFUNCTION("""COMPUTED_VALUE"""),2464.35)</f>
        <v>2464.35</v>
      </c>
      <c r="J49" s="2">
        <f>IFERROR(__xludf.DUMMYFUNCTION("""COMPUTED_VALUE"""),45362.66666666667)</f>
        <v>45362.66667</v>
      </c>
      <c r="K49" s="1">
        <f>IFERROR(__xludf.DUMMYFUNCTION("""COMPUTED_VALUE"""),2510.41)</f>
        <v>2510.41</v>
      </c>
      <c r="M49" s="2">
        <f>IFERROR(__xludf.DUMMYFUNCTION("""COMPUTED_VALUE"""),45362.66666666667)</f>
        <v>45362.66667</v>
      </c>
      <c r="N49" s="1">
        <f>IFERROR(__xludf.DUMMYFUNCTION("""COMPUTED_VALUE"""),2974234.0)</f>
        <v>2974234</v>
      </c>
    </row>
    <row r="50">
      <c r="A50" s="2">
        <f>IFERROR(__xludf.DUMMYFUNCTION("""COMPUTED_VALUE"""),45363.66666666667)</f>
        <v>45363.66667</v>
      </c>
      <c r="B50" s="1">
        <f>IFERROR(__xludf.DUMMYFUNCTION("""COMPUTED_VALUE"""),2494.36)</f>
        <v>2494.36</v>
      </c>
      <c r="D50" s="2">
        <f>IFERROR(__xludf.DUMMYFUNCTION("""COMPUTED_VALUE"""),45363.66666666667)</f>
        <v>45363.66667</v>
      </c>
      <c r="E50" s="1">
        <f>IFERROR(__xludf.DUMMYFUNCTION("""COMPUTED_VALUE"""),2518.79)</f>
        <v>2518.79</v>
      </c>
      <c r="G50" s="2">
        <f>IFERROR(__xludf.DUMMYFUNCTION("""COMPUTED_VALUE"""),45363.66666666667)</f>
        <v>45363.66667</v>
      </c>
      <c r="H50" s="1">
        <f>IFERROR(__xludf.DUMMYFUNCTION("""COMPUTED_VALUE"""),2468.7)</f>
        <v>2468.7</v>
      </c>
      <c r="J50" s="2">
        <f>IFERROR(__xludf.DUMMYFUNCTION("""COMPUTED_VALUE"""),45363.66666666667)</f>
        <v>45363.66667</v>
      </c>
      <c r="K50" s="1">
        <f>IFERROR(__xludf.DUMMYFUNCTION("""COMPUTED_VALUE"""),2489.6)</f>
        <v>2489.6</v>
      </c>
      <c r="M50" s="2">
        <f>IFERROR(__xludf.DUMMYFUNCTION("""COMPUTED_VALUE"""),45363.66666666667)</f>
        <v>45363.66667</v>
      </c>
      <c r="N50" s="1">
        <f>IFERROR(__xludf.DUMMYFUNCTION("""COMPUTED_VALUE"""),4855068.0)</f>
        <v>4855068</v>
      </c>
    </row>
    <row r="51">
      <c r="A51" s="2">
        <f>IFERROR(__xludf.DUMMYFUNCTION("""COMPUTED_VALUE"""),45364.66666666667)</f>
        <v>45364.66667</v>
      </c>
      <c r="B51" s="1">
        <f>IFERROR(__xludf.DUMMYFUNCTION("""COMPUTED_VALUE"""),2488.88)</f>
        <v>2488.88</v>
      </c>
      <c r="D51" s="2">
        <f>IFERROR(__xludf.DUMMYFUNCTION("""COMPUTED_VALUE"""),45364.66666666667)</f>
        <v>45364.66667</v>
      </c>
      <c r="E51" s="1">
        <f>IFERROR(__xludf.DUMMYFUNCTION("""COMPUTED_VALUE"""),2539.0)</f>
        <v>2539</v>
      </c>
      <c r="G51" s="2">
        <f>IFERROR(__xludf.DUMMYFUNCTION("""COMPUTED_VALUE"""),45364.66666666667)</f>
        <v>45364.66667</v>
      </c>
      <c r="H51" s="1">
        <f>IFERROR(__xludf.DUMMYFUNCTION("""COMPUTED_VALUE"""),2483.67)</f>
        <v>2483.67</v>
      </c>
      <c r="J51" s="2">
        <f>IFERROR(__xludf.DUMMYFUNCTION("""COMPUTED_VALUE"""),45364.66666666667)</f>
        <v>45364.66667</v>
      </c>
      <c r="K51" s="1">
        <f>IFERROR(__xludf.DUMMYFUNCTION("""COMPUTED_VALUE"""),2522.7)</f>
        <v>2522.7</v>
      </c>
      <c r="M51" s="2">
        <f>IFERROR(__xludf.DUMMYFUNCTION("""COMPUTED_VALUE"""),45364.66666666667)</f>
        <v>45364.66667</v>
      </c>
      <c r="N51" s="1">
        <f>IFERROR(__xludf.DUMMYFUNCTION("""COMPUTED_VALUE"""),3498344.0)</f>
        <v>3498344</v>
      </c>
    </row>
    <row r="52">
      <c r="A52" s="2">
        <f>IFERROR(__xludf.DUMMYFUNCTION("""COMPUTED_VALUE"""),45365.66666666667)</f>
        <v>45365.66667</v>
      </c>
      <c r="B52" s="1">
        <f>IFERROR(__xludf.DUMMYFUNCTION("""COMPUTED_VALUE"""),2512.88)</f>
        <v>2512.88</v>
      </c>
      <c r="D52" s="2">
        <f>IFERROR(__xludf.DUMMYFUNCTION("""COMPUTED_VALUE"""),45365.66666666667)</f>
        <v>45365.66667</v>
      </c>
      <c r="E52" s="1">
        <f>IFERROR(__xludf.DUMMYFUNCTION("""COMPUTED_VALUE"""),2521.69)</f>
        <v>2521.69</v>
      </c>
      <c r="G52" s="2">
        <f>IFERROR(__xludf.DUMMYFUNCTION("""COMPUTED_VALUE"""),45365.66666666667)</f>
        <v>45365.66667</v>
      </c>
      <c r="H52" s="1">
        <f>IFERROR(__xludf.DUMMYFUNCTION("""COMPUTED_VALUE"""),2459.41)</f>
        <v>2459.41</v>
      </c>
      <c r="J52" s="2">
        <f>IFERROR(__xludf.DUMMYFUNCTION("""COMPUTED_VALUE"""),45365.66666666667)</f>
        <v>45365.66667</v>
      </c>
      <c r="K52" s="1">
        <f>IFERROR(__xludf.DUMMYFUNCTION("""COMPUTED_VALUE"""),2482.37)</f>
        <v>2482.37</v>
      </c>
      <c r="M52" s="2">
        <f>IFERROR(__xludf.DUMMYFUNCTION("""COMPUTED_VALUE"""),45365.66666666667)</f>
        <v>45365.66667</v>
      </c>
      <c r="N52" s="1">
        <f>IFERROR(__xludf.DUMMYFUNCTION("""COMPUTED_VALUE"""),3403281.0)</f>
        <v>3403281</v>
      </c>
    </row>
    <row r="53">
      <c r="A53" s="2">
        <f>IFERROR(__xludf.DUMMYFUNCTION("""COMPUTED_VALUE"""),45366.66666666667)</f>
        <v>45366.66667</v>
      </c>
      <c r="B53" s="1">
        <f>IFERROR(__xludf.DUMMYFUNCTION("""COMPUTED_VALUE"""),2456.27)</f>
        <v>2456.27</v>
      </c>
      <c r="D53" s="2">
        <f>IFERROR(__xludf.DUMMYFUNCTION("""COMPUTED_VALUE"""),45366.66666666667)</f>
        <v>45366.66667</v>
      </c>
      <c r="E53" s="1">
        <f>IFERROR(__xludf.DUMMYFUNCTION("""COMPUTED_VALUE"""),2482.66)</f>
        <v>2482.66</v>
      </c>
      <c r="G53" s="2">
        <f>IFERROR(__xludf.DUMMYFUNCTION("""COMPUTED_VALUE"""),45366.66666666667)</f>
        <v>45366.66667</v>
      </c>
      <c r="H53" s="1">
        <f>IFERROR(__xludf.DUMMYFUNCTION("""COMPUTED_VALUE"""),2454.15)</f>
        <v>2454.15</v>
      </c>
      <c r="J53" s="2">
        <f>IFERROR(__xludf.DUMMYFUNCTION("""COMPUTED_VALUE"""),45366.66666666667)</f>
        <v>45366.66667</v>
      </c>
      <c r="K53" s="1">
        <f>IFERROR(__xludf.DUMMYFUNCTION("""COMPUTED_VALUE"""),2462.4)</f>
        <v>2462.4</v>
      </c>
      <c r="M53" s="2">
        <f>IFERROR(__xludf.DUMMYFUNCTION("""COMPUTED_VALUE"""),45366.66666666667)</f>
        <v>45366.66667</v>
      </c>
      <c r="N53" s="1">
        <f>IFERROR(__xludf.DUMMYFUNCTION("""COMPUTED_VALUE"""),1.067941E7)</f>
        <v>10679410</v>
      </c>
    </row>
    <row r="54">
      <c r="A54" s="2">
        <f>IFERROR(__xludf.DUMMYFUNCTION("""COMPUTED_VALUE"""),45369.66666666667)</f>
        <v>45369.66667</v>
      </c>
      <c r="B54" s="1">
        <f>IFERROR(__xludf.DUMMYFUNCTION("""COMPUTED_VALUE"""),2462.93)</f>
        <v>2462.93</v>
      </c>
      <c r="D54" s="2">
        <f>IFERROR(__xludf.DUMMYFUNCTION("""COMPUTED_VALUE"""),45369.66666666667)</f>
        <v>45369.66667</v>
      </c>
      <c r="E54" s="1">
        <f>IFERROR(__xludf.DUMMYFUNCTION("""COMPUTED_VALUE"""),2475.83)</f>
        <v>2475.83</v>
      </c>
      <c r="G54" s="2">
        <f>IFERROR(__xludf.DUMMYFUNCTION("""COMPUTED_VALUE"""),45369.66666666667)</f>
        <v>45369.66667</v>
      </c>
      <c r="H54" s="1">
        <f>IFERROR(__xludf.DUMMYFUNCTION("""COMPUTED_VALUE"""),2443.85)</f>
        <v>2443.85</v>
      </c>
      <c r="J54" s="2">
        <f>IFERROR(__xludf.DUMMYFUNCTION("""COMPUTED_VALUE"""),45369.66666666667)</f>
        <v>45369.66667</v>
      </c>
      <c r="K54" s="1">
        <f>IFERROR(__xludf.DUMMYFUNCTION("""COMPUTED_VALUE"""),2459.09)</f>
        <v>2459.09</v>
      </c>
      <c r="M54" s="2">
        <f>IFERROR(__xludf.DUMMYFUNCTION("""COMPUTED_VALUE"""),45369.66666666667)</f>
        <v>45369.66667</v>
      </c>
      <c r="N54" s="1">
        <f>IFERROR(__xludf.DUMMYFUNCTION("""COMPUTED_VALUE"""),3079460.0)</f>
        <v>3079460</v>
      </c>
    </row>
    <row r="55">
      <c r="A55" s="2">
        <f>IFERROR(__xludf.DUMMYFUNCTION("""COMPUTED_VALUE"""),45370.66666666667)</f>
        <v>45370.66667</v>
      </c>
      <c r="B55" s="1">
        <f>IFERROR(__xludf.DUMMYFUNCTION("""COMPUTED_VALUE"""),2463.42)</f>
        <v>2463.42</v>
      </c>
      <c r="D55" s="2">
        <f>IFERROR(__xludf.DUMMYFUNCTION("""COMPUTED_VALUE"""),45370.66666666667)</f>
        <v>45370.66667</v>
      </c>
      <c r="E55" s="1">
        <f>IFERROR(__xludf.DUMMYFUNCTION("""COMPUTED_VALUE"""),2481.95)</f>
        <v>2481.95</v>
      </c>
      <c r="G55" s="2">
        <f>IFERROR(__xludf.DUMMYFUNCTION("""COMPUTED_VALUE"""),45370.66666666667)</f>
        <v>45370.66667</v>
      </c>
      <c r="H55" s="1">
        <f>IFERROR(__xludf.DUMMYFUNCTION("""COMPUTED_VALUE"""),2458.85)</f>
        <v>2458.85</v>
      </c>
      <c r="J55" s="2">
        <f>IFERROR(__xludf.DUMMYFUNCTION("""COMPUTED_VALUE"""),45370.66666666667)</f>
        <v>45370.66667</v>
      </c>
      <c r="K55" s="1">
        <f>IFERROR(__xludf.DUMMYFUNCTION("""COMPUTED_VALUE"""),2475.34)</f>
        <v>2475.34</v>
      </c>
      <c r="M55" s="2">
        <f>IFERROR(__xludf.DUMMYFUNCTION("""COMPUTED_VALUE"""),45370.66666666667)</f>
        <v>45370.66667</v>
      </c>
      <c r="N55" s="1">
        <f>IFERROR(__xludf.DUMMYFUNCTION("""COMPUTED_VALUE"""),2705996.0)</f>
        <v>2705996</v>
      </c>
    </row>
    <row r="56">
      <c r="A56" s="2">
        <f>IFERROR(__xludf.DUMMYFUNCTION("""COMPUTED_VALUE"""),45371.66666666667)</f>
        <v>45371.66667</v>
      </c>
      <c r="B56" s="1">
        <f>IFERROR(__xludf.DUMMYFUNCTION("""COMPUTED_VALUE"""),2469.2)</f>
        <v>2469.2</v>
      </c>
      <c r="D56" s="2">
        <f>IFERROR(__xludf.DUMMYFUNCTION("""COMPUTED_VALUE"""),45371.66666666667)</f>
        <v>45371.66667</v>
      </c>
      <c r="E56" s="1">
        <f>IFERROR(__xludf.DUMMYFUNCTION("""COMPUTED_VALUE"""),2486.28)</f>
        <v>2486.28</v>
      </c>
      <c r="G56" s="2">
        <f>IFERROR(__xludf.DUMMYFUNCTION("""COMPUTED_VALUE"""),45371.66666666667)</f>
        <v>45371.66667</v>
      </c>
      <c r="H56" s="1">
        <f>IFERROR(__xludf.DUMMYFUNCTION("""COMPUTED_VALUE"""),2456.55)</f>
        <v>2456.55</v>
      </c>
      <c r="J56" s="2">
        <f>IFERROR(__xludf.DUMMYFUNCTION("""COMPUTED_VALUE"""),45371.66666666667)</f>
        <v>45371.66667</v>
      </c>
      <c r="K56" s="1">
        <f>IFERROR(__xludf.DUMMYFUNCTION("""COMPUTED_VALUE"""),2485.63)</f>
        <v>2485.63</v>
      </c>
      <c r="M56" s="2">
        <f>IFERROR(__xludf.DUMMYFUNCTION("""COMPUTED_VALUE"""),45371.66666666667)</f>
        <v>45371.66667</v>
      </c>
      <c r="N56" s="1">
        <f>IFERROR(__xludf.DUMMYFUNCTION("""COMPUTED_VALUE"""),2715501.0)</f>
        <v>2715501</v>
      </c>
    </row>
    <row r="57">
      <c r="A57" s="2">
        <f>IFERROR(__xludf.DUMMYFUNCTION("""COMPUTED_VALUE"""),45372.66666666667)</f>
        <v>45372.66667</v>
      </c>
      <c r="B57" s="1">
        <f>IFERROR(__xludf.DUMMYFUNCTION("""COMPUTED_VALUE"""),2502.91)</f>
        <v>2502.91</v>
      </c>
      <c r="D57" s="2">
        <f>IFERROR(__xludf.DUMMYFUNCTION("""COMPUTED_VALUE"""),45372.66666666667)</f>
        <v>45372.66667</v>
      </c>
      <c r="E57" s="1">
        <f>IFERROR(__xludf.DUMMYFUNCTION("""COMPUTED_VALUE"""),2526.94)</f>
        <v>2526.94</v>
      </c>
      <c r="G57" s="2">
        <f>IFERROR(__xludf.DUMMYFUNCTION("""COMPUTED_VALUE"""),45372.66666666667)</f>
        <v>45372.66667</v>
      </c>
      <c r="H57" s="1">
        <f>IFERROR(__xludf.DUMMYFUNCTION("""COMPUTED_VALUE"""),2486.9)</f>
        <v>2486.9</v>
      </c>
      <c r="J57" s="2">
        <f>IFERROR(__xludf.DUMMYFUNCTION("""COMPUTED_VALUE"""),45372.66666666667)</f>
        <v>45372.66667</v>
      </c>
      <c r="K57" s="1">
        <f>IFERROR(__xludf.DUMMYFUNCTION("""COMPUTED_VALUE"""),2488.99)</f>
        <v>2488.99</v>
      </c>
      <c r="M57" s="2">
        <f>IFERROR(__xludf.DUMMYFUNCTION("""COMPUTED_VALUE"""),45372.66666666667)</f>
        <v>45372.66667</v>
      </c>
      <c r="N57" s="1">
        <f>IFERROR(__xludf.DUMMYFUNCTION("""COMPUTED_VALUE"""),2719322.0)</f>
        <v>2719322</v>
      </c>
    </row>
    <row r="58">
      <c r="A58" s="2">
        <f>IFERROR(__xludf.DUMMYFUNCTION("""COMPUTED_VALUE"""),45373.66666666667)</f>
        <v>45373.66667</v>
      </c>
      <c r="B58" s="1">
        <f>IFERROR(__xludf.DUMMYFUNCTION("""COMPUTED_VALUE"""),2507.03)</f>
        <v>2507.03</v>
      </c>
      <c r="D58" s="2">
        <f>IFERROR(__xludf.DUMMYFUNCTION("""COMPUTED_VALUE"""),45373.66666666667)</f>
        <v>45373.66667</v>
      </c>
      <c r="E58" s="1">
        <f>IFERROR(__xludf.DUMMYFUNCTION("""COMPUTED_VALUE"""),2507.03)</f>
        <v>2507.03</v>
      </c>
      <c r="G58" s="2">
        <f>IFERROR(__xludf.DUMMYFUNCTION("""COMPUTED_VALUE"""),45373.66666666667)</f>
        <v>45373.66667</v>
      </c>
      <c r="H58" s="1">
        <f>IFERROR(__xludf.DUMMYFUNCTION("""COMPUTED_VALUE"""),2477.06)</f>
        <v>2477.06</v>
      </c>
      <c r="J58" s="2">
        <f>IFERROR(__xludf.DUMMYFUNCTION("""COMPUTED_VALUE"""),45373.66666666667)</f>
        <v>45373.66667</v>
      </c>
      <c r="K58" s="1">
        <f>IFERROR(__xludf.DUMMYFUNCTION("""COMPUTED_VALUE"""),2483.82)</f>
        <v>2483.82</v>
      </c>
      <c r="M58" s="2">
        <f>IFERROR(__xludf.DUMMYFUNCTION("""COMPUTED_VALUE"""),45373.66666666667)</f>
        <v>45373.66667</v>
      </c>
      <c r="N58" s="1">
        <f>IFERROR(__xludf.DUMMYFUNCTION("""COMPUTED_VALUE"""),2160772.0)</f>
        <v>2160772</v>
      </c>
    </row>
    <row r="59">
      <c r="A59" s="2">
        <f>IFERROR(__xludf.DUMMYFUNCTION("""COMPUTED_VALUE"""),45376.66666666667)</f>
        <v>45376.66667</v>
      </c>
      <c r="B59" s="1">
        <f>IFERROR(__xludf.DUMMYFUNCTION("""COMPUTED_VALUE"""),2487.29)</f>
        <v>2487.29</v>
      </c>
      <c r="D59" s="2">
        <f>IFERROR(__xludf.DUMMYFUNCTION("""COMPUTED_VALUE"""),45376.66666666667)</f>
        <v>45376.66667</v>
      </c>
      <c r="E59" s="1">
        <f>IFERROR(__xludf.DUMMYFUNCTION("""COMPUTED_VALUE"""),2498.63)</f>
        <v>2498.63</v>
      </c>
      <c r="G59" s="2">
        <f>IFERROR(__xludf.DUMMYFUNCTION("""COMPUTED_VALUE"""),45376.66666666667)</f>
        <v>45376.66667</v>
      </c>
      <c r="H59" s="1">
        <f>IFERROR(__xludf.DUMMYFUNCTION("""COMPUTED_VALUE"""),2467.05)</f>
        <v>2467.05</v>
      </c>
      <c r="J59" s="2">
        <f>IFERROR(__xludf.DUMMYFUNCTION("""COMPUTED_VALUE"""),45376.66666666667)</f>
        <v>45376.66667</v>
      </c>
      <c r="K59" s="1">
        <f>IFERROR(__xludf.DUMMYFUNCTION("""COMPUTED_VALUE"""),2469.2)</f>
        <v>2469.2</v>
      </c>
      <c r="M59" s="2">
        <f>IFERROR(__xludf.DUMMYFUNCTION("""COMPUTED_VALUE"""),45376.66666666667)</f>
        <v>45376.66667</v>
      </c>
      <c r="N59" s="1">
        <f>IFERROR(__xludf.DUMMYFUNCTION("""COMPUTED_VALUE"""),2504949.0)</f>
        <v>2504949</v>
      </c>
    </row>
    <row r="60">
      <c r="A60" s="2">
        <f>IFERROR(__xludf.DUMMYFUNCTION("""COMPUTED_VALUE"""),45377.66666666667)</f>
        <v>45377.66667</v>
      </c>
      <c r="B60" s="1">
        <f>IFERROR(__xludf.DUMMYFUNCTION("""COMPUTED_VALUE"""),2468.15)</f>
        <v>2468.15</v>
      </c>
      <c r="D60" s="2">
        <f>IFERROR(__xludf.DUMMYFUNCTION("""COMPUTED_VALUE"""),45377.66666666667)</f>
        <v>45377.66667</v>
      </c>
      <c r="E60" s="1">
        <f>IFERROR(__xludf.DUMMYFUNCTION("""COMPUTED_VALUE"""),2469.05)</f>
        <v>2469.05</v>
      </c>
      <c r="G60" s="2">
        <f>IFERROR(__xludf.DUMMYFUNCTION("""COMPUTED_VALUE"""),45377.66666666667)</f>
        <v>45377.66667</v>
      </c>
      <c r="H60" s="1">
        <f>IFERROR(__xludf.DUMMYFUNCTION("""COMPUTED_VALUE"""),2452.47)</f>
        <v>2452.47</v>
      </c>
      <c r="J60" s="2">
        <f>IFERROR(__xludf.DUMMYFUNCTION("""COMPUTED_VALUE"""),45377.66666666667)</f>
        <v>45377.66667</v>
      </c>
      <c r="K60" s="1">
        <f>IFERROR(__xludf.DUMMYFUNCTION("""COMPUTED_VALUE"""),2464.96)</f>
        <v>2464.96</v>
      </c>
      <c r="M60" s="2">
        <f>IFERROR(__xludf.DUMMYFUNCTION("""COMPUTED_VALUE"""),45377.66666666667)</f>
        <v>45377.66667</v>
      </c>
      <c r="N60" s="1">
        <f>IFERROR(__xludf.DUMMYFUNCTION("""COMPUTED_VALUE"""),3095333.0)</f>
        <v>3095333</v>
      </c>
    </row>
    <row r="61">
      <c r="A61" s="2">
        <f>IFERROR(__xludf.DUMMYFUNCTION("""COMPUTED_VALUE"""),45378.66666666667)</f>
        <v>45378.66667</v>
      </c>
      <c r="B61" s="1">
        <f>IFERROR(__xludf.DUMMYFUNCTION("""COMPUTED_VALUE"""),2472.25)</f>
        <v>2472.25</v>
      </c>
      <c r="D61" s="2">
        <f>IFERROR(__xludf.DUMMYFUNCTION("""COMPUTED_VALUE"""),45378.66666666667)</f>
        <v>45378.66667</v>
      </c>
      <c r="E61" s="1">
        <f>IFERROR(__xludf.DUMMYFUNCTION("""COMPUTED_VALUE"""),2545.02)</f>
        <v>2545.02</v>
      </c>
      <c r="G61" s="2">
        <f>IFERROR(__xludf.DUMMYFUNCTION("""COMPUTED_VALUE"""),45378.66666666667)</f>
        <v>45378.66667</v>
      </c>
      <c r="H61" s="1">
        <f>IFERROR(__xludf.DUMMYFUNCTION("""COMPUTED_VALUE"""),2471.65)</f>
        <v>2471.65</v>
      </c>
      <c r="J61" s="2">
        <f>IFERROR(__xludf.DUMMYFUNCTION("""COMPUTED_VALUE"""),45378.66666666667)</f>
        <v>45378.66667</v>
      </c>
      <c r="K61" s="1">
        <f>IFERROR(__xludf.DUMMYFUNCTION("""COMPUTED_VALUE"""),2543.55)</f>
        <v>2543.55</v>
      </c>
      <c r="M61" s="2">
        <f>IFERROR(__xludf.DUMMYFUNCTION("""COMPUTED_VALUE"""),45378.66666666667)</f>
        <v>45378.66667</v>
      </c>
      <c r="N61" s="1">
        <f>IFERROR(__xludf.DUMMYFUNCTION("""COMPUTED_VALUE"""),3165393.0)</f>
        <v>3165393</v>
      </c>
    </row>
    <row r="62">
      <c r="A62" s="2">
        <f>IFERROR(__xludf.DUMMYFUNCTION("""COMPUTED_VALUE"""),45379.66666666667)</f>
        <v>45379.66667</v>
      </c>
      <c r="B62" s="1">
        <f>IFERROR(__xludf.DUMMYFUNCTION("""COMPUTED_VALUE"""),2546.02)</f>
        <v>2546.02</v>
      </c>
      <c r="D62" s="2">
        <f>IFERROR(__xludf.DUMMYFUNCTION("""COMPUTED_VALUE"""),45379.66666666667)</f>
        <v>45379.66667</v>
      </c>
      <c r="E62" s="1">
        <f>IFERROR(__xludf.DUMMYFUNCTION("""COMPUTED_VALUE"""),2562.57)</f>
        <v>2562.57</v>
      </c>
      <c r="G62" s="2">
        <f>IFERROR(__xludf.DUMMYFUNCTION("""COMPUTED_VALUE"""),45379.66666666667)</f>
        <v>45379.66667</v>
      </c>
      <c r="H62" s="1">
        <f>IFERROR(__xludf.DUMMYFUNCTION("""COMPUTED_VALUE"""),2525.03)</f>
        <v>2525.03</v>
      </c>
      <c r="J62" s="2">
        <f>IFERROR(__xludf.DUMMYFUNCTION("""COMPUTED_VALUE"""),45379.66666666667)</f>
        <v>45379.66667</v>
      </c>
      <c r="K62" s="1">
        <f>IFERROR(__xludf.DUMMYFUNCTION("""COMPUTED_VALUE"""),2559.1)</f>
        <v>2559.1</v>
      </c>
      <c r="M62" s="2">
        <f>IFERROR(__xludf.DUMMYFUNCTION("""COMPUTED_VALUE"""),45379.66666666667)</f>
        <v>45379.66667</v>
      </c>
      <c r="N62" s="1">
        <f>IFERROR(__xludf.DUMMYFUNCTION("""COMPUTED_VALUE"""),3288067.0)</f>
        <v>3288067</v>
      </c>
    </row>
    <row r="63">
      <c r="A63" s="2">
        <f>IFERROR(__xludf.DUMMYFUNCTION("""COMPUTED_VALUE"""),45383.66666666667)</f>
        <v>45383.66667</v>
      </c>
      <c r="B63" s="1">
        <f>IFERROR(__xludf.DUMMYFUNCTION("""COMPUTED_VALUE"""),2566.41)</f>
        <v>2566.41</v>
      </c>
      <c r="D63" s="2">
        <f>IFERROR(__xludf.DUMMYFUNCTION("""COMPUTED_VALUE"""),45383.66666666667)</f>
        <v>45383.66667</v>
      </c>
      <c r="E63" s="1">
        <f>IFERROR(__xludf.DUMMYFUNCTION("""COMPUTED_VALUE"""),2566.41)</f>
        <v>2566.41</v>
      </c>
      <c r="G63" s="2">
        <f>IFERROR(__xludf.DUMMYFUNCTION("""COMPUTED_VALUE"""),45383.66666666667)</f>
        <v>45383.66667</v>
      </c>
      <c r="H63" s="1">
        <f>IFERROR(__xludf.DUMMYFUNCTION("""COMPUTED_VALUE"""),2506.48)</f>
        <v>2506.48</v>
      </c>
      <c r="J63" s="2">
        <f>IFERROR(__xludf.DUMMYFUNCTION("""COMPUTED_VALUE"""),45383.66666666667)</f>
        <v>45383.66667</v>
      </c>
      <c r="K63" s="1">
        <f>IFERROR(__xludf.DUMMYFUNCTION("""COMPUTED_VALUE"""),2524.91)</f>
        <v>2524.91</v>
      </c>
      <c r="M63" s="2">
        <f>IFERROR(__xludf.DUMMYFUNCTION("""COMPUTED_VALUE"""),45383.66666666667)</f>
        <v>45383.66667</v>
      </c>
      <c r="N63" s="1">
        <f>IFERROR(__xludf.DUMMYFUNCTION("""COMPUTED_VALUE"""),1731481.0)</f>
        <v>1731481</v>
      </c>
    </row>
    <row r="64">
      <c r="A64" s="2">
        <f>IFERROR(__xludf.DUMMYFUNCTION("""COMPUTED_VALUE"""),45384.66666666667)</f>
        <v>45384.66667</v>
      </c>
      <c r="B64" s="1">
        <f>IFERROR(__xludf.DUMMYFUNCTION("""COMPUTED_VALUE"""),2523.28)</f>
        <v>2523.28</v>
      </c>
      <c r="D64" s="2">
        <f>IFERROR(__xludf.DUMMYFUNCTION("""COMPUTED_VALUE"""),45384.66666666667)</f>
        <v>45384.66667</v>
      </c>
      <c r="E64" s="1">
        <f>IFERROR(__xludf.DUMMYFUNCTION("""COMPUTED_VALUE"""),2544.9)</f>
        <v>2544.9</v>
      </c>
      <c r="G64" s="2">
        <f>IFERROR(__xludf.DUMMYFUNCTION("""COMPUTED_VALUE"""),45384.66666666667)</f>
        <v>45384.66667</v>
      </c>
      <c r="H64" s="1">
        <f>IFERROR(__xludf.DUMMYFUNCTION("""COMPUTED_VALUE"""),2491.9)</f>
        <v>2491.9</v>
      </c>
      <c r="J64" s="2">
        <f>IFERROR(__xludf.DUMMYFUNCTION("""COMPUTED_VALUE"""),45384.66666666667)</f>
        <v>45384.66667</v>
      </c>
      <c r="K64" s="1">
        <f>IFERROR(__xludf.DUMMYFUNCTION("""COMPUTED_VALUE"""),2505.23)</f>
        <v>2505.23</v>
      </c>
      <c r="M64" s="2">
        <f>IFERROR(__xludf.DUMMYFUNCTION("""COMPUTED_VALUE"""),45384.66666666667)</f>
        <v>45384.66667</v>
      </c>
      <c r="N64" s="1">
        <f>IFERROR(__xludf.DUMMYFUNCTION("""COMPUTED_VALUE"""),2446836.0)</f>
        <v>2446836</v>
      </c>
    </row>
    <row r="65">
      <c r="A65" s="2">
        <f>IFERROR(__xludf.DUMMYFUNCTION("""COMPUTED_VALUE"""),45385.66666666667)</f>
        <v>45385.66667</v>
      </c>
      <c r="B65" s="1">
        <f>IFERROR(__xludf.DUMMYFUNCTION("""COMPUTED_VALUE"""),2494.8)</f>
        <v>2494.8</v>
      </c>
      <c r="D65" s="2">
        <f>IFERROR(__xludf.DUMMYFUNCTION("""COMPUTED_VALUE"""),45385.66666666667)</f>
        <v>45385.66667</v>
      </c>
      <c r="E65" s="1">
        <f>IFERROR(__xludf.DUMMYFUNCTION("""COMPUTED_VALUE"""),2505.55)</f>
        <v>2505.55</v>
      </c>
      <c r="G65" s="2">
        <f>IFERROR(__xludf.DUMMYFUNCTION("""COMPUTED_VALUE"""),45385.66666666667)</f>
        <v>45385.66667</v>
      </c>
      <c r="H65" s="1">
        <f>IFERROR(__xludf.DUMMYFUNCTION("""COMPUTED_VALUE"""),2475.5)</f>
        <v>2475.5</v>
      </c>
      <c r="J65" s="2">
        <f>IFERROR(__xludf.DUMMYFUNCTION("""COMPUTED_VALUE"""),45385.66666666667)</f>
        <v>45385.66667</v>
      </c>
      <c r="K65" s="1">
        <f>IFERROR(__xludf.DUMMYFUNCTION("""COMPUTED_VALUE"""),2489.92)</f>
        <v>2489.92</v>
      </c>
      <c r="M65" s="2">
        <f>IFERROR(__xludf.DUMMYFUNCTION("""COMPUTED_VALUE"""),45385.66666666667)</f>
        <v>45385.66667</v>
      </c>
      <c r="N65" s="1">
        <f>IFERROR(__xludf.DUMMYFUNCTION("""COMPUTED_VALUE"""),2090792.0)</f>
        <v>2090792</v>
      </c>
    </row>
    <row r="66">
      <c r="A66" s="2">
        <f>IFERROR(__xludf.DUMMYFUNCTION("""COMPUTED_VALUE"""),45386.66666666667)</f>
        <v>45386.66667</v>
      </c>
      <c r="B66" s="1">
        <f>IFERROR(__xludf.DUMMYFUNCTION("""COMPUTED_VALUE"""),2515.1)</f>
        <v>2515.1</v>
      </c>
      <c r="D66" s="2">
        <f>IFERROR(__xludf.DUMMYFUNCTION("""COMPUTED_VALUE"""),45386.66666666667)</f>
        <v>45386.66667</v>
      </c>
      <c r="E66" s="1">
        <f>IFERROR(__xludf.DUMMYFUNCTION("""COMPUTED_VALUE"""),2530.76)</f>
        <v>2530.76</v>
      </c>
      <c r="G66" s="2">
        <f>IFERROR(__xludf.DUMMYFUNCTION("""COMPUTED_VALUE"""),45386.66666666667)</f>
        <v>45386.66667</v>
      </c>
      <c r="H66" s="1">
        <f>IFERROR(__xludf.DUMMYFUNCTION("""COMPUTED_VALUE"""),2498.11)</f>
        <v>2498.11</v>
      </c>
      <c r="J66" s="2">
        <f>IFERROR(__xludf.DUMMYFUNCTION("""COMPUTED_VALUE"""),45386.66666666667)</f>
        <v>45386.66667</v>
      </c>
      <c r="K66" s="1">
        <f>IFERROR(__xludf.DUMMYFUNCTION("""COMPUTED_VALUE"""),2520.87)</f>
        <v>2520.87</v>
      </c>
      <c r="M66" s="2">
        <f>IFERROR(__xludf.DUMMYFUNCTION("""COMPUTED_VALUE"""),45386.66666666667)</f>
        <v>45386.66667</v>
      </c>
      <c r="N66" s="1">
        <f>IFERROR(__xludf.DUMMYFUNCTION("""COMPUTED_VALUE"""),2299549.0)</f>
        <v>2299549</v>
      </c>
    </row>
    <row r="67">
      <c r="A67" s="2">
        <f>IFERROR(__xludf.DUMMYFUNCTION("""COMPUTED_VALUE"""),45387.66666666667)</f>
        <v>45387.66667</v>
      </c>
      <c r="B67" s="1">
        <f>IFERROR(__xludf.DUMMYFUNCTION("""COMPUTED_VALUE"""),2497.3)</f>
        <v>2497.3</v>
      </c>
      <c r="D67" s="2">
        <f>IFERROR(__xludf.DUMMYFUNCTION("""COMPUTED_VALUE"""),45387.66666666667)</f>
        <v>45387.66667</v>
      </c>
      <c r="E67" s="1">
        <f>IFERROR(__xludf.DUMMYFUNCTION("""COMPUTED_VALUE"""),2511.52)</f>
        <v>2511.52</v>
      </c>
      <c r="G67" s="2">
        <f>IFERROR(__xludf.DUMMYFUNCTION("""COMPUTED_VALUE"""),45387.66666666667)</f>
        <v>45387.66667</v>
      </c>
      <c r="H67" s="1">
        <f>IFERROR(__xludf.DUMMYFUNCTION("""COMPUTED_VALUE"""),2467.23)</f>
        <v>2467.23</v>
      </c>
      <c r="J67" s="2">
        <f>IFERROR(__xludf.DUMMYFUNCTION("""COMPUTED_VALUE"""),45387.66666666667)</f>
        <v>45387.66667</v>
      </c>
      <c r="K67" s="1">
        <f>IFERROR(__xludf.DUMMYFUNCTION("""COMPUTED_VALUE"""),2479.86)</f>
        <v>2479.86</v>
      </c>
      <c r="M67" s="2">
        <f>IFERROR(__xludf.DUMMYFUNCTION("""COMPUTED_VALUE"""),45387.66666666667)</f>
        <v>45387.66667</v>
      </c>
      <c r="N67" s="1">
        <f>IFERROR(__xludf.DUMMYFUNCTION("""COMPUTED_VALUE"""),2661432.0)</f>
        <v>2661432</v>
      </c>
    </row>
    <row r="68">
      <c r="A68" s="2">
        <f>IFERROR(__xludf.DUMMYFUNCTION("""COMPUTED_VALUE"""),45390.66666666667)</f>
        <v>45390.66667</v>
      </c>
      <c r="B68" s="1">
        <f>IFERROR(__xludf.DUMMYFUNCTION("""COMPUTED_VALUE"""),2487.01)</f>
        <v>2487.01</v>
      </c>
      <c r="D68" s="2">
        <f>IFERROR(__xludf.DUMMYFUNCTION("""COMPUTED_VALUE"""),45390.66666666667)</f>
        <v>45390.66667</v>
      </c>
      <c r="E68" s="1">
        <f>IFERROR(__xludf.DUMMYFUNCTION("""COMPUTED_VALUE"""),2516.87)</f>
        <v>2516.87</v>
      </c>
      <c r="G68" s="2">
        <f>IFERROR(__xludf.DUMMYFUNCTION("""COMPUTED_VALUE"""),45390.66666666667)</f>
        <v>45390.66667</v>
      </c>
      <c r="H68" s="1">
        <f>IFERROR(__xludf.DUMMYFUNCTION("""COMPUTED_VALUE"""),2484.09)</f>
        <v>2484.09</v>
      </c>
      <c r="J68" s="2">
        <f>IFERROR(__xludf.DUMMYFUNCTION("""COMPUTED_VALUE"""),45390.66666666667)</f>
        <v>45390.66667</v>
      </c>
      <c r="K68" s="1">
        <f>IFERROR(__xludf.DUMMYFUNCTION("""COMPUTED_VALUE"""),2511.18)</f>
        <v>2511.18</v>
      </c>
      <c r="M68" s="2">
        <f>IFERROR(__xludf.DUMMYFUNCTION("""COMPUTED_VALUE"""),45390.66666666667)</f>
        <v>45390.66667</v>
      </c>
      <c r="N68" s="1">
        <f>IFERROR(__xludf.DUMMYFUNCTION("""COMPUTED_VALUE"""),2849642.0)</f>
        <v>2849642</v>
      </c>
    </row>
    <row r="69">
      <c r="A69" s="2">
        <f>IFERROR(__xludf.DUMMYFUNCTION("""COMPUTED_VALUE"""),45391.66666666667)</f>
        <v>45391.66667</v>
      </c>
      <c r="B69" s="1">
        <f>IFERROR(__xludf.DUMMYFUNCTION("""COMPUTED_VALUE"""),2515.92)</f>
        <v>2515.92</v>
      </c>
      <c r="D69" s="2">
        <f>IFERROR(__xludf.DUMMYFUNCTION("""COMPUTED_VALUE"""),45391.66666666667)</f>
        <v>45391.66667</v>
      </c>
      <c r="E69" s="1">
        <f>IFERROR(__xludf.DUMMYFUNCTION("""COMPUTED_VALUE"""),2548.45)</f>
        <v>2548.45</v>
      </c>
      <c r="G69" s="2">
        <f>IFERROR(__xludf.DUMMYFUNCTION("""COMPUTED_VALUE"""),45391.66666666667)</f>
        <v>45391.66667</v>
      </c>
      <c r="H69" s="1">
        <f>IFERROR(__xludf.DUMMYFUNCTION("""COMPUTED_VALUE"""),2514.1)</f>
        <v>2514.1</v>
      </c>
      <c r="J69" s="2">
        <f>IFERROR(__xludf.DUMMYFUNCTION("""COMPUTED_VALUE"""),45391.66666666667)</f>
        <v>45391.66667</v>
      </c>
      <c r="K69" s="1">
        <f>IFERROR(__xludf.DUMMYFUNCTION("""COMPUTED_VALUE"""),2547.07)</f>
        <v>2547.07</v>
      </c>
      <c r="M69" s="2">
        <f>IFERROR(__xludf.DUMMYFUNCTION("""COMPUTED_VALUE"""),45391.66666666667)</f>
        <v>45391.66667</v>
      </c>
      <c r="N69" s="1">
        <f>IFERROR(__xludf.DUMMYFUNCTION("""COMPUTED_VALUE"""),2910786.0)</f>
        <v>2910786</v>
      </c>
    </row>
    <row r="70">
      <c r="A70" s="2">
        <f>IFERROR(__xludf.DUMMYFUNCTION("""COMPUTED_VALUE"""),45392.66666666667)</f>
        <v>45392.66667</v>
      </c>
      <c r="B70" s="1">
        <f>IFERROR(__xludf.DUMMYFUNCTION("""COMPUTED_VALUE"""),2489.67)</f>
        <v>2489.67</v>
      </c>
      <c r="D70" s="2">
        <f>IFERROR(__xludf.DUMMYFUNCTION("""COMPUTED_VALUE"""),45392.66666666667)</f>
        <v>45392.66667</v>
      </c>
      <c r="E70" s="1">
        <f>IFERROR(__xludf.DUMMYFUNCTION("""COMPUTED_VALUE"""),2493.89)</f>
        <v>2493.89</v>
      </c>
      <c r="G70" s="2">
        <f>IFERROR(__xludf.DUMMYFUNCTION("""COMPUTED_VALUE"""),45392.66666666667)</f>
        <v>45392.66667</v>
      </c>
      <c r="H70" s="1">
        <f>IFERROR(__xludf.DUMMYFUNCTION("""COMPUTED_VALUE"""),2440.26)</f>
        <v>2440.26</v>
      </c>
      <c r="J70" s="2">
        <f>IFERROR(__xludf.DUMMYFUNCTION("""COMPUTED_VALUE"""),45392.66666666667)</f>
        <v>45392.66667</v>
      </c>
      <c r="K70" s="1">
        <f>IFERROR(__xludf.DUMMYFUNCTION("""COMPUTED_VALUE"""),2461.15)</f>
        <v>2461.15</v>
      </c>
      <c r="M70" s="2">
        <f>IFERROR(__xludf.DUMMYFUNCTION("""COMPUTED_VALUE"""),45392.66666666667)</f>
        <v>45392.66667</v>
      </c>
      <c r="N70" s="1">
        <f>IFERROR(__xludf.DUMMYFUNCTION("""COMPUTED_VALUE"""),4408183.0)</f>
        <v>4408183</v>
      </c>
    </row>
    <row r="71">
      <c r="A71" s="2">
        <f>IFERROR(__xludf.DUMMYFUNCTION("""COMPUTED_VALUE"""),45393.66666666667)</f>
        <v>45393.66667</v>
      </c>
      <c r="B71" s="1">
        <f>IFERROR(__xludf.DUMMYFUNCTION("""COMPUTED_VALUE"""),2483.27)</f>
        <v>2483.27</v>
      </c>
      <c r="D71" s="2">
        <f>IFERROR(__xludf.DUMMYFUNCTION("""COMPUTED_VALUE"""),45393.66666666667)</f>
        <v>45393.66667</v>
      </c>
      <c r="E71" s="1">
        <f>IFERROR(__xludf.DUMMYFUNCTION("""COMPUTED_VALUE"""),2487.69)</f>
        <v>2487.69</v>
      </c>
      <c r="G71" s="2">
        <f>IFERROR(__xludf.DUMMYFUNCTION("""COMPUTED_VALUE"""),45393.66666666667)</f>
        <v>45393.66667</v>
      </c>
      <c r="H71" s="1">
        <f>IFERROR(__xludf.DUMMYFUNCTION("""COMPUTED_VALUE"""),2435.66)</f>
        <v>2435.66</v>
      </c>
      <c r="J71" s="2">
        <f>IFERROR(__xludf.DUMMYFUNCTION("""COMPUTED_VALUE"""),45393.66666666667)</f>
        <v>45393.66667</v>
      </c>
      <c r="K71" s="1">
        <f>IFERROR(__xludf.DUMMYFUNCTION("""COMPUTED_VALUE"""),2451.06)</f>
        <v>2451.06</v>
      </c>
      <c r="M71" s="2">
        <f>IFERROR(__xludf.DUMMYFUNCTION("""COMPUTED_VALUE"""),45393.66666666667)</f>
        <v>45393.66667</v>
      </c>
      <c r="N71" s="1">
        <f>IFERROR(__xludf.DUMMYFUNCTION("""COMPUTED_VALUE"""),3879118.0)</f>
        <v>3879118</v>
      </c>
    </row>
    <row r="72">
      <c r="A72" s="2">
        <f>IFERROR(__xludf.DUMMYFUNCTION("""COMPUTED_VALUE"""),45394.66666666667)</f>
        <v>45394.66667</v>
      </c>
      <c r="B72" s="1">
        <f>IFERROR(__xludf.DUMMYFUNCTION("""COMPUTED_VALUE"""),2452.0)</f>
        <v>2452</v>
      </c>
      <c r="D72" s="2">
        <f>IFERROR(__xludf.DUMMYFUNCTION("""COMPUTED_VALUE"""),45394.66666666667)</f>
        <v>45394.66667</v>
      </c>
      <c r="E72" s="1">
        <f>IFERROR(__xludf.DUMMYFUNCTION("""COMPUTED_VALUE"""),2452.66)</f>
        <v>2452.66</v>
      </c>
      <c r="G72" s="2">
        <f>IFERROR(__xludf.DUMMYFUNCTION("""COMPUTED_VALUE"""),45394.66666666667)</f>
        <v>45394.66667</v>
      </c>
      <c r="H72" s="1">
        <f>IFERROR(__xludf.DUMMYFUNCTION("""COMPUTED_VALUE"""),2411.65)</f>
        <v>2411.65</v>
      </c>
      <c r="J72" s="2">
        <f>IFERROR(__xludf.DUMMYFUNCTION("""COMPUTED_VALUE"""),45394.66666666667)</f>
        <v>45394.66667</v>
      </c>
      <c r="K72" s="1">
        <f>IFERROR(__xludf.DUMMYFUNCTION("""COMPUTED_VALUE"""),2421.95)</f>
        <v>2421.95</v>
      </c>
      <c r="M72" s="2">
        <f>IFERROR(__xludf.DUMMYFUNCTION("""COMPUTED_VALUE"""),45394.66666666667)</f>
        <v>45394.66667</v>
      </c>
      <c r="N72" s="1">
        <f>IFERROR(__xludf.DUMMYFUNCTION("""COMPUTED_VALUE"""),2542818.0)</f>
        <v>2542818</v>
      </c>
    </row>
    <row r="73">
      <c r="A73" s="2">
        <f>IFERROR(__xludf.DUMMYFUNCTION("""COMPUTED_VALUE"""),45397.66666666667)</f>
        <v>45397.66667</v>
      </c>
      <c r="B73" s="1">
        <f>IFERROR(__xludf.DUMMYFUNCTION("""COMPUTED_VALUE"""),2425.76)</f>
        <v>2425.76</v>
      </c>
      <c r="D73" s="2">
        <f>IFERROR(__xludf.DUMMYFUNCTION("""COMPUTED_VALUE"""),45397.66666666667)</f>
        <v>45397.66667</v>
      </c>
      <c r="E73" s="1">
        <f>IFERROR(__xludf.DUMMYFUNCTION("""COMPUTED_VALUE"""),2441.38)</f>
        <v>2441.38</v>
      </c>
      <c r="G73" s="2">
        <f>IFERROR(__xludf.DUMMYFUNCTION("""COMPUTED_VALUE"""),45397.66666666667)</f>
        <v>45397.66667</v>
      </c>
      <c r="H73" s="1">
        <f>IFERROR(__xludf.DUMMYFUNCTION("""COMPUTED_VALUE"""),2397.09)</f>
        <v>2397.09</v>
      </c>
      <c r="J73" s="2">
        <f>IFERROR(__xludf.DUMMYFUNCTION("""COMPUTED_VALUE"""),45397.66666666667)</f>
        <v>45397.66667</v>
      </c>
      <c r="K73" s="1">
        <f>IFERROR(__xludf.DUMMYFUNCTION("""COMPUTED_VALUE"""),2416.95)</f>
        <v>2416.95</v>
      </c>
      <c r="M73" s="2">
        <f>IFERROR(__xludf.DUMMYFUNCTION("""COMPUTED_VALUE"""),45397.66666666667)</f>
        <v>45397.66667</v>
      </c>
      <c r="N73" s="1">
        <f>IFERROR(__xludf.DUMMYFUNCTION("""COMPUTED_VALUE"""),3362849.0)</f>
        <v>3362849</v>
      </c>
    </row>
    <row r="74">
      <c r="A74" s="2">
        <f>IFERROR(__xludf.DUMMYFUNCTION("""COMPUTED_VALUE"""),45398.66666666667)</f>
        <v>45398.66667</v>
      </c>
      <c r="B74" s="1">
        <f>IFERROR(__xludf.DUMMYFUNCTION("""COMPUTED_VALUE"""),2404.51)</f>
        <v>2404.51</v>
      </c>
      <c r="D74" s="2">
        <f>IFERROR(__xludf.DUMMYFUNCTION("""COMPUTED_VALUE"""),45398.66666666667)</f>
        <v>45398.66667</v>
      </c>
      <c r="E74" s="1">
        <f>IFERROR(__xludf.DUMMYFUNCTION("""COMPUTED_VALUE"""),2404.51)</f>
        <v>2404.51</v>
      </c>
      <c r="G74" s="2">
        <f>IFERROR(__xludf.DUMMYFUNCTION("""COMPUTED_VALUE"""),45398.66666666667)</f>
        <v>45398.66667</v>
      </c>
      <c r="H74" s="1">
        <f>IFERROR(__xludf.DUMMYFUNCTION("""COMPUTED_VALUE"""),2357.99)</f>
        <v>2357.99</v>
      </c>
      <c r="J74" s="2">
        <f>IFERROR(__xludf.DUMMYFUNCTION("""COMPUTED_VALUE"""),45398.66666666667)</f>
        <v>45398.66667</v>
      </c>
      <c r="K74" s="1">
        <f>IFERROR(__xludf.DUMMYFUNCTION("""COMPUTED_VALUE"""),2371.24)</f>
        <v>2371.24</v>
      </c>
      <c r="M74" s="2">
        <f>IFERROR(__xludf.DUMMYFUNCTION("""COMPUTED_VALUE"""),45398.66666666667)</f>
        <v>45398.66667</v>
      </c>
      <c r="N74" s="1">
        <f>IFERROR(__xludf.DUMMYFUNCTION("""COMPUTED_VALUE"""),3774437.0)</f>
        <v>3774437</v>
      </c>
    </row>
    <row r="75">
      <c r="A75" s="2">
        <f>IFERROR(__xludf.DUMMYFUNCTION("""COMPUTED_VALUE"""),45399.66666666667)</f>
        <v>45399.66667</v>
      </c>
      <c r="B75" s="1">
        <f>IFERROR(__xludf.DUMMYFUNCTION("""COMPUTED_VALUE"""),2387.25)</f>
        <v>2387.25</v>
      </c>
      <c r="D75" s="2">
        <f>IFERROR(__xludf.DUMMYFUNCTION("""COMPUTED_VALUE"""),45399.66666666667)</f>
        <v>45399.66667</v>
      </c>
      <c r="E75" s="1">
        <f>IFERROR(__xludf.DUMMYFUNCTION("""COMPUTED_VALUE"""),2413.02)</f>
        <v>2413.02</v>
      </c>
      <c r="G75" s="2">
        <f>IFERROR(__xludf.DUMMYFUNCTION("""COMPUTED_VALUE"""),45399.66666666667)</f>
        <v>45399.66667</v>
      </c>
      <c r="H75" s="1">
        <f>IFERROR(__xludf.DUMMYFUNCTION("""COMPUTED_VALUE"""),2369.45)</f>
        <v>2369.45</v>
      </c>
      <c r="J75" s="2">
        <f>IFERROR(__xludf.DUMMYFUNCTION("""COMPUTED_VALUE"""),45399.66666666667)</f>
        <v>45399.66667</v>
      </c>
      <c r="K75" s="1">
        <f>IFERROR(__xludf.DUMMYFUNCTION("""COMPUTED_VALUE"""),2407.25)</f>
        <v>2407.25</v>
      </c>
      <c r="M75" s="2">
        <f>IFERROR(__xludf.DUMMYFUNCTION("""COMPUTED_VALUE"""),45399.66666666667)</f>
        <v>45399.66667</v>
      </c>
      <c r="N75" s="1">
        <f>IFERROR(__xludf.DUMMYFUNCTION("""COMPUTED_VALUE"""),3506568.0)</f>
        <v>3506568</v>
      </c>
    </row>
    <row r="76">
      <c r="A76" s="2">
        <f>IFERROR(__xludf.DUMMYFUNCTION("""COMPUTED_VALUE"""),45400.66666666667)</f>
        <v>45400.66667</v>
      </c>
      <c r="B76" s="1">
        <f>IFERROR(__xludf.DUMMYFUNCTION("""COMPUTED_VALUE"""),2421.86)</f>
        <v>2421.86</v>
      </c>
      <c r="D76" s="2">
        <f>IFERROR(__xludf.DUMMYFUNCTION("""COMPUTED_VALUE"""),45400.66666666667)</f>
        <v>45400.66667</v>
      </c>
      <c r="E76" s="1">
        <f>IFERROR(__xludf.DUMMYFUNCTION("""COMPUTED_VALUE"""),2453.9)</f>
        <v>2453.9</v>
      </c>
      <c r="G76" s="2">
        <f>IFERROR(__xludf.DUMMYFUNCTION("""COMPUTED_VALUE"""),45400.66666666667)</f>
        <v>45400.66667</v>
      </c>
      <c r="H76" s="1">
        <f>IFERROR(__xludf.DUMMYFUNCTION("""COMPUTED_VALUE"""),2405.51)</f>
        <v>2405.51</v>
      </c>
      <c r="J76" s="2">
        <f>IFERROR(__xludf.DUMMYFUNCTION("""COMPUTED_VALUE"""),45400.66666666667)</f>
        <v>45400.66667</v>
      </c>
      <c r="K76" s="1">
        <f>IFERROR(__xludf.DUMMYFUNCTION("""COMPUTED_VALUE"""),2449.23)</f>
        <v>2449.23</v>
      </c>
      <c r="M76" s="2">
        <f>IFERROR(__xludf.DUMMYFUNCTION("""COMPUTED_VALUE"""),45400.66666666667)</f>
        <v>45400.66667</v>
      </c>
      <c r="N76" s="1">
        <f>IFERROR(__xludf.DUMMYFUNCTION("""COMPUTED_VALUE"""),2661175.0)</f>
        <v>2661175</v>
      </c>
    </row>
    <row r="77">
      <c r="A77" s="2">
        <f>IFERROR(__xludf.DUMMYFUNCTION("""COMPUTED_VALUE"""),45401.66666666667)</f>
        <v>45401.66667</v>
      </c>
      <c r="B77" s="1">
        <f>IFERROR(__xludf.DUMMYFUNCTION("""COMPUTED_VALUE"""),2460.37)</f>
        <v>2460.37</v>
      </c>
      <c r="D77" s="2">
        <f>IFERROR(__xludf.DUMMYFUNCTION("""COMPUTED_VALUE"""),45401.66666666667)</f>
        <v>45401.66667</v>
      </c>
      <c r="E77" s="1">
        <f>IFERROR(__xludf.DUMMYFUNCTION("""COMPUTED_VALUE"""),2489.65)</f>
        <v>2489.65</v>
      </c>
      <c r="G77" s="2">
        <f>IFERROR(__xludf.DUMMYFUNCTION("""COMPUTED_VALUE"""),45401.66666666667)</f>
        <v>45401.66667</v>
      </c>
      <c r="H77" s="1">
        <f>IFERROR(__xludf.DUMMYFUNCTION("""COMPUTED_VALUE"""),2454.72)</f>
        <v>2454.72</v>
      </c>
      <c r="J77" s="2">
        <f>IFERROR(__xludf.DUMMYFUNCTION("""COMPUTED_VALUE"""),45401.66666666667)</f>
        <v>45401.66667</v>
      </c>
      <c r="K77" s="1">
        <f>IFERROR(__xludf.DUMMYFUNCTION("""COMPUTED_VALUE"""),2472.28)</f>
        <v>2472.28</v>
      </c>
      <c r="M77" s="2">
        <f>IFERROR(__xludf.DUMMYFUNCTION("""COMPUTED_VALUE"""),45401.66666666667)</f>
        <v>45401.66667</v>
      </c>
      <c r="N77" s="1">
        <f>IFERROR(__xludf.DUMMYFUNCTION("""COMPUTED_VALUE"""),5155445.0)</f>
        <v>5155445</v>
      </c>
    </row>
    <row r="78">
      <c r="A78" s="2">
        <f>IFERROR(__xludf.DUMMYFUNCTION("""COMPUTED_VALUE"""),45404.66666666667)</f>
        <v>45404.66667</v>
      </c>
      <c r="B78" s="1">
        <f>IFERROR(__xludf.DUMMYFUNCTION("""COMPUTED_VALUE"""),2473.87)</f>
        <v>2473.87</v>
      </c>
      <c r="D78" s="2">
        <f>IFERROR(__xludf.DUMMYFUNCTION("""COMPUTED_VALUE"""),45404.66666666667)</f>
        <v>45404.66667</v>
      </c>
      <c r="E78" s="1">
        <f>IFERROR(__xludf.DUMMYFUNCTION("""COMPUTED_VALUE"""),2501.4)</f>
        <v>2501.4</v>
      </c>
      <c r="G78" s="2">
        <f>IFERROR(__xludf.DUMMYFUNCTION("""COMPUTED_VALUE"""),45404.66666666667)</f>
        <v>45404.66667</v>
      </c>
      <c r="H78" s="1">
        <f>IFERROR(__xludf.DUMMYFUNCTION("""COMPUTED_VALUE"""),2455.97)</f>
        <v>2455.97</v>
      </c>
      <c r="J78" s="2">
        <f>IFERROR(__xludf.DUMMYFUNCTION("""COMPUTED_VALUE"""),45404.66666666667)</f>
        <v>45404.66667</v>
      </c>
      <c r="K78" s="1">
        <f>IFERROR(__xludf.DUMMYFUNCTION("""COMPUTED_VALUE"""),2492.35)</f>
        <v>2492.35</v>
      </c>
      <c r="M78" s="2">
        <f>IFERROR(__xludf.DUMMYFUNCTION("""COMPUTED_VALUE"""),45404.66666666667)</f>
        <v>45404.66667</v>
      </c>
      <c r="N78" s="1">
        <f>IFERROR(__xludf.DUMMYFUNCTION("""COMPUTED_VALUE"""),3150669.0)</f>
        <v>3150669</v>
      </c>
    </row>
    <row r="79">
      <c r="A79" s="2">
        <f>IFERROR(__xludf.DUMMYFUNCTION("""COMPUTED_VALUE"""),45405.66666666667)</f>
        <v>45405.66667</v>
      </c>
      <c r="B79" s="1">
        <f>IFERROR(__xludf.DUMMYFUNCTION("""COMPUTED_VALUE"""),2493.11)</f>
        <v>2493.11</v>
      </c>
      <c r="D79" s="2">
        <f>IFERROR(__xludf.DUMMYFUNCTION("""COMPUTED_VALUE"""),45405.66666666667)</f>
        <v>45405.66667</v>
      </c>
      <c r="E79" s="1">
        <f>IFERROR(__xludf.DUMMYFUNCTION("""COMPUTED_VALUE"""),2526.48)</f>
        <v>2526.48</v>
      </c>
      <c r="G79" s="2">
        <f>IFERROR(__xludf.DUMMYFUNCTION("""COMPUTED_VALUE"""),45405.66666666667)</f>
        <v>45405.66667</v>
      </c>
      <c r="H79" s="1">
        <f>IFERROR(__xludf.DUMMYFUNCTION("""COMPUTED_VALUE"""),2490.3)</f>
        <v>2490.3</v>
      </c>
      <c r="J79" s="2">
        <f>IFERROR(__xludf.DUMMYFUNCTION("""COMPUTED_VALUE"""),45405.66666666667)</f>
        <v>45405.66667</v>
      </c>
      <c r="K79" s="1">
        <f>IFERROR(__xludf.DUMMYFUNCTION("""COMPUTED_VALUE"""),2508.53)</f>
        <v>2508.53</v>
      </c>
      <c r="M79" s="2">
        <f>IFERROR(__xludf.DUMMYFUNCTION("""COMPUTED_VALUE"""),45405.66666666667)</f>
        <v>45405.66667</v>
      </c>
      <c r="N79" s="1">
        <f>IFERROR(__xludf.DUMMYFUNCTION("""COMPUTED_VALUE"""),3880336.0)</f>
        <v>3880336</v>
      </c>
    </row>
    <row r="80">
      <c r="A80" s="2">
        <f>IFERROR(__xludf.DUMMYFUNCTION("""COMPUTED_VALUE"""),45406.66666666667)</f>
        <v>45406.66667</v>
      </c>
      <c r="B80" s="1">
        <f>IFERROR(__xludf.DUMMYFUNCTION("""COMPUTED_VALUE"""),2481.75)</f>
        <v>2481.75</v>
      </c>
      <c r="D80" s="2">
        <f>IFERROR(__xludf.DUMMYFUNCTION("""COMPUTED_VALUE"""),45406.66666666667)</f>
        <v>45406.66667</v>
      </c>
      <c r="E80" s="1">
        <f>IFERROR(__xludf.DUMMYFUNCTION("""COMPUTED_VALUE"""),2541.82)</f>
        <v>2541.82</v>
      </c>
      <c r="G80" s="2">
        <f>IFERROR(__xludf.DUMMYFUNCTION("""COMPUTED_VALUE"""),45406.66666666667)</f>
        <v>45406.66667</v>
      </c>
      <c r="H80" s="1">
        <f>IFERROR(__xludf.DUMMYFUNCTION("""COMPUTED_VALUE"""),2471.18)</f>
        <v>2471.18</v>
      </c>
      <c r="J80" s="2">
        <f>IFERROR(__xludf.DUMMYFUNCTION("""COMPUTED_VALUE"""),45406.66666666667)</f>
        <v>45406.66667</v>
      </c>
      <c r="K80" s="1">
        <f>IFERROR(__xludf.DUMMYFUNCTION("""COMPUTED_VALUE"""),2536.39)</f>
        <v>2536.39</v>
      </c>
      <c r="M80" s="2">
        <f>IFERROR(__xludf.DUMMYFUNCTION("""COMPUTED_VALUE"""),45406.66666666667)</f>
        <v>45406.66667</v>
      </c>
      <c r="N80" s="1">
        <f>IFERROR(__xludf.DUMMYFUNCTION("""COMPUTED_VALUE"""),4795917.0)</f>
        <v>4795917</v>
      </c>
    </row>
    <row r="81">
      <c r="A81" s="2">
        <f>IFERROR(__xludf.DUMMYFUNCTION("""COMPUTED_VALUE"""),45407.66666666667)</f>
        <v>45407.66667</v>
      </c>
      <c r="B81" s="1">
        <f>IFERROR(__xludf.DUMMYFUNCTION("""COMPUTED_VALUE"""),2536.43)</f>
        <v>2536.43</v>
      </c>
      <c r="D81" s="2">
        <f>IFERROR(__xludf.DUMMYFUNCTION("""COMPUTED_VALUE"""),45407.66666666667)</f>
        <v>45407.66667</v>
      </c>
      <c r="E81" s="1">
        <f>IFERROR(__xludf.DUMMYFUNCTION("""COMPUTED_VALUE"""),2556.06)</f>
        <v>2556.06</v>
      </c>
      <c r="G81" s="2">
        <f>IFERROR(__xludf.DUMMYFUNCTION("""COMPUTED_VALUE"""),45407.66666666667)</f>
        <v>45407.66667</v>
      </c>
      <c r="H81" s="1">
        <f>IFERROR(__xludf.DUMMYFUNCTION("""COMPUTED_VALUE"""),2504.96)</f>
        <v>2504.96</v>
      </c>
      <c r="J81" s="2">
        <f>IFERROR(__xludf.DUMMYFUNCTION("""COMPUTED_VALUE"""),45407.66666666667)</f>
        <v>45407.66667</v>
      </c>
      <c r="K81" s="1">
        <f>IFERROR(__xludf.DUMMYFUNCTION("""COMPUTED_VALUE"""),2539.84)</f>
        <v>2539.84</v>
      </c>
      <c r="M81" s="2">
        <f>IFERROR(__xludf.DUMMYFUNCTION("""COMPUTED_VALUE"""),45407.66666666667)</f>
        <v>45407.66667</v>
      </c>
      <c r="N81" s="1">
        <f>IFERROR(__xludf.DUMMYFUNCTION("""COMPUTED_VALUE"""),2532099.0)</f>
        <v>2532099</v>
      </c>
    </row>
    <row r="82">
      <c r="A82" s="2">
        <f>IFERROR(__xludf.DUMMYFUNCTION("""COMPUTED_VALUE"""),45408.66666666667)</f>
        <v>45408.66667</v>
      </c>
      <c r="B82" s="1">
        <f>IFERROR(__xludf.DUMMYFUNCTION("""COMPUTED_VALUE"""),2540.87)</f>
        <v>2540.87</v>
      </c>
      <c r="D82" s="2">
        <f>IFERROR(__xludf.DUMMYFUNCTION("""COMPUTED_VALUE"""),45408.66666666667)</f>
        <v>45408.66667</v>
      </c>
      <c r="E82" s="1">
        <f>IFERROR(__xludf.DUMMYFUNCTION("""COMPUTED_VALUE"""),2550.13)</f>
        <v>2550.13</v>
      </c>
      <c r="G82" s="2">
        <f>IFERROR(__xludf.DUMMYFUNCTION("""COMPUTED_VALUE"""),45408.66666666667)</f>
        <v>45408.66667</v>
      </c>
      <c r="H82" s="1">
        <f>IFERROR(__xludf.DUMMYFUNCTION("""COMPUTED_VALUE"""),2518.92)</f>
        <v>2518.92</v>
      </c>
      <c r="J82" s="2">
        <f>IFERROR(__xludf.DUMMYFUNCTION("""COMPUTED_VALUE"""),45408.66666666667)</f>
        <v>45408.66667</v>
      </c>
      <c r="K82" s="1">
        <f>IFERROR(__xludf.DUMMYFUNCTION("""COMPUTED_VALUE"""),2518.92)</f>
        <v>2518.92</v>
      </c>
      <c r="M82" s="2">
        <f>IFERROR(__xludf.DUMMYFUNCTION("""COMPUTED_VALUE"""),45408.66666666667)</f>
        <v>45408.66667</v>
      </c>
      <c r="N82" s="1">
        <f>IFERROR(__xludf.DUMMYFUNCTION("""COMPUTED_VALUE"""),2331860.0)</f>
        <v>2331860</v>
      </c>
    </row>
    <row r="83">
      <c r="A83" s="2">
        <f>IFERROR(__xludf.DUMMYFUNCTION("""COMPUTED_VALUE"""),45411.66666666667)</f>
        <v>45411.66667</v>
      </c>
      <c r="B83" s="1">
        <f>IFERROR(__xludf.DUMMYFUNCTION("""COMPUTED_VALUE"""),2538.08)</f>
        <v>2538.08</v>
      </c>
      <c r="D83" s="2">
        <f>IFERROR(__xludf.DUMMYFUNCTION("""COMPUTED_VALUE"""),45411.66666666667)</f>
        <v>45411.66667</v>
      </c>
      <c r="E83" s="1">
        <f>IFERROR(__xludf.DUMMYFUNCTION("""COMPUTED_VALUE"""),2555.35)</f>
        <v>2555.35</v>
      </c>
      <c r="G83" s="2">
        <f>IFERROR(__xludf.DUMMYFUNCTION("""COMPUTED_VALUE"""),45411.66666666667)</f>
        <v>45411.66667</v>
      </c>
      <c r="H83" s="1">
        <f>IFERROR(__xludf.DUMMYFUNCTION("""COMPUTED_VALUE"""),2537.76)</f>
        <v>2537.76</v>
      </c>
      <c r="J83" s="2">
        <f>IFERROR(__xludf.DUMMYFUNCTION("""COMPUTED_VALUE"""),45411.66666666667)</f>
        <v>45411.66667</v>
      </c>
      <c r="K83" s="1">
        <f>IFERROR(__xludf.DUMMYFUNCTION("""COMPUTED_VALUE"""),2548.88)</f>
        <v>2548.88</v>
      </c>
      <c r="M83" s="2">
        <f>IFERROR(__xludf.DUMMYFUNCTION("""COMPUTED_VALUE"""),45411.66666666667)</f>
        <v>45411.66667</v>
      </c>
      <c r="N83" s="1">
        <f>IFERROR(__xludf.DUMMYFUNCTION("""COMPUTED_VALUE"""),3819151.0)</f>
        <v>3819151</v>
      </c>
    </row>
    <row r="84">
      <c r="A84" s="2">
        <f>IFERROR(__xludf.DUMMYFUNCTION("""COMPUTED_VALUE"""),45412.66666666667)</f>
        <v>45412.66667</v>
      </c>
      <c r="B84" s="1">
        <f>IFERROR(__xludf.DUMMYFUNCTION("""COMPUTED_VALUE"""),2525.87)</f>
        <v>2525.87</v>
      </c>
      <c r="D84" s="2">
        <f>IFERROR(__xludf.DUMMYFUNCTION("""COMPUTED_VALUE"""),45412.66666666667)</f>
        <v>45412.66667</v>
      </c>
      <c r="E84" s="1">
        <f>IFERROR(__xludf.DUMMYFUNCTION("""COMPUTED_VALUE"""),2567.4)</f>
        <v>2567.4</v>
      </c>
      <c r="G84" s="2">
        <f>IFERROR(__xludf.DUMMYFUNCTION("""COMPUTED_VALUE"""),45412.66666666667)</f>
        <v>45412.66667</v>
      </c>
      <c r="H84" s="1">
        <f>IFERROR(__xludf.DUMMYFUNCTION("""COMPUTED_VALUE"""),2521.76)</f>
        <v>2521.76</v>
      </c>
      <c r="J84" s="2">
        <f>IFERROR(__xludf.DUMMYFUNCTION("""COMPUTED_VALUE"""),45412.66666666667)</f>
        <v>45412.66667</v>
      </c>
      <c r="K84" s="1">
        <f>IFERROR(__xludf.DUMMYFUNCTION("""COMPUTED_VALUE"""),2551.62)</f>
        <v>2551.62</v>
      </c>
      <c r="M84" s="2">
        <f>IFERROR(__xludf.DUMMYFUNCTION("""COMPUTED_VALUE"""),45412.66666666667)</f>
        <v>45412.66667</v>
      </c>
      <c r="N84" s="1">
        <f>IFERROR(__xludf.DUMMYFUNCTION("""COMPUTED_VALUE"""),3190237.0)</f>
        <v>3190237</v>
      </c>
    </row>
    <row r="85">
      <c r="A85" s="2">
        <f>IFERROR(__xludf.DUMMYFUNCTION("""COMPUTED_VALUE"""),45413.66666666667)</f>
        <v>45413.66667</v>
      </c>
      <c r="B85" s="1">
        <f>IFERROR(__xludf.DUMMYFUNCTION("""COMPUTED_VALUE"""),2547.38)</f>
        <v>2547.38</v>
      </c>
      <c r="D85" s="2">
        <f>IFERROR(__xludf.DUMMYFUNCTION("""COMPUTED_VALUE"""),45413.66666666667)</f>
        <v>45413.66667</v>
      </c>
      <c r="E85" s="1">
        <f>IFERROR(__xludf.DUMMYFUNCTION("""COMPUTED_VALUE"""),2623.29)</f>
        <v>2623.29</v>
      </c>
      <c r="G85" s="2">
        <f>IFERROR(__xludf.DUMMYFUNCTION("""COMPUTED_VALUE"""),45413.66666666667)</f>
        <v>45413.66667</v>
      </c>
      <c r="H85" s="1">
        <f>IFERROR(__xludf.DUMMYFUNCTION("""COMPUTED_VALUE"""),2547.38)</f>
        <v>2547.38</v>
      </c>
      <c r="J85" s="2">
        <f>IFERROR(__xludf.DUMMYFUNCTION("""COMPUTED_VALUE"""),45413.66666666667)</f>
        <v>45413.66667</v>
      </c>
      <c r="K85" s="1">
        <f>IFERROR(__xludf.DUMMYFUNCTION("""COMPUTED_VALUE"""),2606.0)</f>
        <v>2606</v>
      </c>
      <c r="M85" s="2">
        <f>IFERROR(__xludf.DUMMYFUNCTION("""COMPUTED_VALUE"""),45413.66666666667)</f>
        <v>45413.66667</v>
      </c>
      <c r="N85" s="1">
        <f>IFERROR(__xludf.DUMMYFUNCTION("""COMPUTED_VALUE"""),3392409.0)</f>
        <v>3392409</v>
      </c>
    </row>
    <row r="86">
      <c r="A86" s="2">
        <f>IFERROR(__xludf.DUMMYFUNCTION("""COMPUTED_VALUE"""),45414.66666666667)</f>
        <v>45414.66667</v>
      </c>
      <c r="B86" s="1">
        <f>IFERROR(__xludf.DUMMYFUNCTION("""COMPUTED_VALUE"""),2604.27)</f>
        <v>2604.27</v>
      </c>
      <c r="D86" s="2">
        <f>IFERROR(__xludf.DUMMYFUNCTION("""COMPUTED_VALUE"""),45414.66666666667)</f>
        <v>45414.66667</v>
      </c>
      <c r="E86" s="1">
        <f>IFERROR(__xludf.DUMMYFUNCTION("""COMPUTED_VALUE"""),2628.55)</f>
        <v>2628.55</v>
      </c>
      <c r="G86" s="2">
        <f>IFERROR(__xludf.DUMMYFUNCTION("""COMPUTED_VALUE"""),45414.66666666667)</f>
        <v>45414.66667</v>
      </c>
      <c r="H86" s="1">
        <f>IFERROR(__xludf.DUMMYFUNCTION("""COMPUTED_VALUE"""),2564.58)</f>
        <v>2564.58</v>
      </c>
      <c r="J86" s="2">
        <f>IFERROR(__xludf.DUMMYFUNCTION("""COMPUTED_VALUE"""),45414.66666666667)</f>
        <v>45414.66667</v>
      </c>
      <c r="K86" s="1">
        <f>IFERROR(__xludf.DUMMYFUNCTION("""COMPUTED_VALUE"""),2627.62)</f>
        <v>2627.62</v>
      </c>
      <c r="M86" s="2">
        <f>IFERROR(__xludf.DUMMYFUNCTION("""COMPUTED_VALUE"""),45414.66666666667)</f>
        <v>45414.66667</v>
      </c>
      <c r="N86" s="1">
        <f>IFERROR(__xludf.DUMMYFUNCTION("""COMPUTED_VALUE"""),4314644.0)</f>
        <v>4314644</v>
      </c>
    </row>
    <row r="87">
      <c r="A87" s="2">
        <f>IFERROR(__xludf.DUMMYFUNCTION("""COMPUTED_VALUE"""),45415.66666666667)</f>
        <v>45415.66667</v>
      </c>
      <c r="B87" s="1">
        <f>IFERROR(__xludf.DUMMYFUNCTION("""COMPUTED_VALUE"""),2670.73)</f>
        <v>2670.73</v>
      </c>
      <c r="D87" s="2">
        <f>IFERROR(__xludf.DUMMYFUNCTION("""COMPUTED_VALUE"""),45415.66666666667)</f>
        <v>45415.66667</v>
      </c>
      <c r="E87" s="1">
        <f>IFERROR(__xludf.DUMMYFUNCTION("""COMPUTED_VALUE"""),2682.94)</f>
        <v>2682.94</v>
      </c>
      <c r="G87" s="2">
        <f>IFERROR(__xludf.DUMMYFUNCTION("""COMPUTED_VALUE"""),45415.66666666667)</f>
        <v>45415.66667</v>
      </c>
      <c r="H87" s="1">
        <f>IFERROR(__xludf.DUMMYFUNCTION("""COMPUTED_VALUE"""),2644.8)</f>
        <v>2644.8</v>
      </c>
      <c r="J87" s="2">
        <f>IFERROR(__xludf.DUMMYFUNCTION("""COMPUTED_VALUE"""),45415.66666666667)</f>
        <v>45415.66667</v>
      </c>
      <c r="K87" s="1">
        <f>IFERROR(__xludf.DUMMYFUNCTION("""COMPUTED_VALUE"""),2671.7)</f>
        <v>2671.7</v>
      </c>
      <c r="M87" s="2">
        <f>IFERROR(__xludf.DUMMYFUNCTION("""COMPUTED_VALUE"""),45415.66666666667)</f>
        <v>45415.66667</v>
      </c>
      <c r="N87" s="1">
        <f>IFERROR(__xludf.DUMMYFUNCTION("""COMPUTED_VALUE"""),3209211.0)</f>
        <v>3209211</v>
      </c>
    </row>
    <row r="88">
      <c r="A88" s="2">
        <f>IFERROR(__xludf.DUMMYFUNCTION("""COMPUTED_VALUE"""),45418.66666666667)</f>
        <v>45418.66667</v>
      </c>
      <c r="B88" s="1">
        <f>IFERROR(__xludf.DUMMYFUNCTION("""COMPUTED_VALUE"""),2688.1)</f>
        <v>2688.1</v>
      </c>
      <c r="D88" s="2">
        <f>IFERROR(__xludf.DUMMYFUNCTION("""COMPUTED_VALUE"""),45418.66666666667)</f>
        <v>45418.66667</v>
      </c>
      <c r="E88" s="1">
        <f>IFERROR(__xludf.DUMMYFUNCTION("""COMPUTED_VALUE"""),2706.23)</f>
        <v>2706.23</v>
      </c>
      <c r="G88" s="2">
        <f>IFERROR(__xludf.DUMMYFUNCTION("""COMPUTED_VALUE"""),45418.66666666667)</f>
        <v>45418.66667</v>
      </c>
      <c r="H88" s="1">
        <f>IFERROR(__xludf.DUMMYFUNCTION("""COMPUTED_VALUE"""),2659.69)</f>
        <v>2659.69</v>
      </c>
      <c r="J88" s="2">
        <f>IFERROR(__xludf.DUMMYFUNCTION("""COMPUTED_VALUE"""),45418.66666666667)</f>
        <v>45418.66667</v>
      </c>
      <c r="K88" s="1">
        <f>IFERROR(__xludf.DUMMYFUNCTION("""COMPUTED_VALUE"""),2704.38)</f>
        <v>2704.38</v>
      </c>
      <c r="M88" s="2">
        <f>IFERROR(__xludf.DUMMYFUNCTION("""COMPUTED_VALUE"""),45418.66666666667)</f>
        <v>45418.66667</v>
      </c>
      <c r="N88" s="1">
        <f>IFERROR(__xludf.DUMMYFUNCTION("""COMPUTED_VALUE"""),2602494.0)</f>
        <v>2602494</v>
      </c>
    </row>
    <row r="89">
      <c r="A89" s="2">
        <f>IFERROR(__xludf.DUMMYFUNCTION("""COMPUTED_VALUE"""),45419.66666666667)</f>
        <v>45419.66667</v>
      </c>
      <c r="B89" s="1">
        <f>IFERROR(__xludf.DUMMYFUNCTION("""COMPUTED_VALUE"""),2724.65)</f>
        <v>2724.65</v>
      </c>
      <c r="D89" s="2">
        <f>IFERROR(__xludf.DUMMYFUNCTION("""COMPUTED_VALUE"""),45419.66666666667)</f>
        <v>45419.66667</v>
      </c>
      <c r="E89" s="1">
        <f>IFERROR(__xludf.DUMMYFUNCTION("""COMPUTED_VALUE"""),2747.69)</f>
        <v>2747.69</v>
      </c>
      <c r="G89" s="2">
        <f>IFERROR(__xludf.DUMMYFUNCTION("""COMPUTED_VALUE"""),45419.66666666667)</f>
        <v>45419.66667</v>
      </c>
      <c r="H89" s="1">
        <f>IFERROR(__xludf.DUMMYFUNCTION("""COMPUTED_VALUE"""),2701.87)</f>
        <v>2701.87</v>
      </c>
      <c r="J89" s="2">
        <f>IFERROR(__xludf.DUMMYFUNCTION("""COMPUTED_VALUE"""),45419.66666666667)</f>
        <v>45419.66667</v>
      </c>
      <c r="K89" s="1">
        <f>IFERROR(__xludf.DUMMYFUNCTION("""COMPUTED_VALUE"""),2735.2)</f>
        <v>2735.2</v>
      </c>
      <c r="M89" s="2">
        <f>IFERROR(__xludf.DUMMYFUNCTION("""COMPUTED_VALUE"""),45419.66666666667)</f>
        <v>45419.66667</v>
      </c>
      <c r="N89" s="1">
        <f>IFERROR(__xludf.DUMMYFUNCTION("""COMPUTED_VALUE"""),3544203.0)</f>
        <v>3544203</v>
      </c>
    </row>
    <row r="90">
      <c r="A90" s="2">
        <f>IFERROR(__xludf.DUMMYFUNCTION("""COMPUTED_VALUE"""),45420.66666666667)</f>
        <v>45420.66667</v>
      </c>
      <c r="B90" s="1">
        <f>IFERROR(__xludf.DUMMYFUNCTION("""COMPUTED_VALUE"""),2724.79)</f>
        <v>2724.79</v>
      </c>
      <c r="D90" s="2">
        <f>IFERROR(__xludf.DUMMYFUNCTION("""COMPUTED_VALUE"""),45420.66666666667)</f>
        <v>45420.66667</v>
      </c>
      <c r="E90" s="1">
        <f>IFERROR(__xludf.DUMMYFUNCTION("""COMPUTED_VALUE"""),2753.17)</f>
        <v>2753.17</v>
      </c>
      <c r="G90" s="2">
        <f>IFERROR(__xludf.DUMMYFUNCTION("""COMPUTED_VALUE"""),45420.66666666667)</f>
        <v>45420.66667</v>
      </c>
      <c r="H90" s="1">
        <f>IFERROR(__xludf.DUMMYFUNCTION("""COMPUTED_VALUE"""),2721.52)</f>
        <v>2721.52</v>
      </c>
      <c r="J90" s="2">
        <f>IFERROR(__xludf.DUMMYFUNCTION("""COMPUTED_VALUE"""),45420.66666666667)</f>
        <v>45420.66667</v>
      </c>
      <c r="K90" s="1">
        <f>IFERROR(__xludf.DUMMYFUNCTION("""COMPUTED_VALUE"""),2751.39)</f>
        <v>2751.39</v>
      </c>
      <c r="M90" s="2">
        <f>IFERROR(__xludf.DUMMYFUNCTION("""COMPUTED_VALUE"""),45420.66666666667)</f>
        <v>45420.66667</v>
      </c>
      <c r="N90" s="1">
        <f>IFERROR(__xludf.DUMMYFUNCTION("""COMPUTED_VALUE"""),2453958.0)</f>
        <v>2453958</v>
      </c>
    </row>
    <row r="91">
      <c r="A91" s="2">
        <f>IFERROR(__xludf.DUMMYFUNCTION("""COMPUTED_VALUE"""),45421.66666666667)</f>
        <v>45421.66667</v>
      </c>
      <c r="B91" s="1">
        <f>IFERROR(__xludf.DUMMYFUNCTION("""COMPUTED_VALUE"""),2745.56)</f>
        <v>2745.56</v>
      </c>
      <c r="D91" s="2">
        <f>IFERROR(__xludf.DUMMYFUNCTION("""COMPUTED_VALUE"""),45421.66666666667)</f>
        <v>45421.66667</v>
      </c>
      <c r="E91" s="1">
        <f>IFERROR(__xludf.DUMMYFUNCTION("""COMPUTED_VALUE"""),2784.35)</f>
        <v>2784.35</v>
      </c>
      <c r="G91" s="2">
        <f>IFERROR(__xludf.DUMMYFUNCTION("""COMPUTED_VALUE"""),45421.66666666667)</f>
        <v>45421.66667</v>
      </c>
      <c r="H91" s="1">
        <f>IFERROR(__xludf.DUMMYFUNCTION("""COMPUTED_VALUE"""),2732.49)</f>
        <v>2732.49</v>
      </c>
      <c r="J91" s="2">
        <f>IFERROR(__xludf.DUMMYFUNCTION("""COMPUTED_VALUE"""),45421.66666666667)</f>
        <v>45421.66667</v>
      </c>
      <c r="K91" s="1">
        <f>IFERROR(__xludf.DUMMYFUNCTION("""COMPUTED_VALUE"""),2775.86)</f>
        <v>2775.86</v>
      </c>
      <c r="M91" s="2">
        <f>IFERROR(__xludf.DUMMYFUNCTION("""COMPUTED_VALUE"""),45421.66666666667)</f>
        <v>45421.66667</v>
      </c>
      <c r="N91" s="1">
        <f>IFERROR(__xludf.DUMMYFUNCTION("""COMPUTED_VALUE"""),3005319.0)</f>
        <v>3005319</v>
      </c>
    </row>
    <row r="92">
      <c r="A92" s="2">
        <f>IFERROR(__xludf.DUMMYFUNCTION("""COMPUTED_VALUE"""),45422.66666666667)</f>
        <v>45422.66667</v>
      </c>
      <c r="B92" s="1">
        <f>IFERROR(__xludf.DUMMYFUNCTION("""COMPUTED_VALUE"""),2783.99)</f>
        <v>2783.99</v>
      </c>
      <c r="D92" s="2">
        <f>IFERROR(__xludf.DUMMYFUNCTION("""COMPUTED_VALUE"""),45422.66666666667)</f>
        <v>45422.66667</v>
      </c>
      <c r="E92" s="1">
        <f>IFERROR(__xludf.DUMMYFUNCTION("""COMPUTED_VALUE"""),2804.47)</f>
        <v>2804.47</v>
      </c>
      <c r="G92" s="2">
        <f>IFERROR(__xludf.DUMMYFUNCTION("""COMPUTED_VALUE"""),45422.66666666667)</f>
        <v>45422.66667</v>
      </c>
      <c r="H92" s="1">
        <f>IFERROR(__xludf.DUMMYFUNCTION("""COMPUTED_VALUE"""),2775.73)</f>
        <v>2775.73</v>
      </c>
      <c r="J92" s="2">
        <f>IFERROR(__xludf.DUMMYFUNCTION("""COMPUTED_VALUE"""),45422.66666666667)</f>
        <v>45422.66667</v>
      </c>
      <c r="K92" s="1">
        <f>IFERROR(__xludf.DUMMYFUNCTION("""COMPUTED_VALUE"""),2801.65)</f>
        <v>2801.65</v>
      </c>
      <c r="M92" s="2">
        <f>IFERROR(__xludf.DUMMYFUNCTION("""COMPUTED_VALUE"""),45422.66666666667)</f>
        <v>45422.66667</v>
      </c>
      <c r="N92" s="1">
        <f>IFERROR(__xludf.DUMMYFUNCTION("""COMPUTED_VALUE"""),3141133.0)</f>
        <v>3141133</v>
      </c>
    </row>
    <row r="93">
      <c r="A93" s="2">
        <f>IFERROR(__xludf.DUMMYFUNCTION("""COMPUTED_VALUE"""),45425.66666666667)</f>
        <v>45425.66667</v>
      </c>
      <c r="B93" s="1">
        <f>IFERROR(__xludf.DUMMYFUNCTION("""COMPUTED_VALUE"""),2792.68)</f>
        <v>2792.68</v>
      </c>
      <c r="D93" s="2">
        <f>IFERROR(__xludf.DUMMYFUNCTION("""COMPUTED_VALUE"""),45425.66666666667)</f>
        <v>45425.66667</v>
      </c>
      <c r="E93" s="1">
        <f>IFERROR(__xludf.DUMMYFUNCTION("""COMPUTED_VALUE"""),2812.6)</f>
        <v>2812.6</v>
      </c>
      <c r="G93" s="2">
        <f>IFERROR(__xludf.DUMMYFUNCTION("""COMPUTED_VALUE"""),45425.66666666667)</f>
        <v>45425.66667</v>
      </c>
      <c r="H93" s="1">
        <f>IFERROR(__xludf.DUMMYFUNCTION("""COMPUTED_VALUE"""),2767.73)</f>
        <v>2767.73</v>
      </c>
      <c r="J93" s="2">
        <f>IFERROR(__xludf.DUMMYFUNCTION("""COMPUTED_VALUE"""),45425.66666666667)</f>
        <v>45425.66667</v>
      </c>
      <c r="K93" s="1">
        <f>IFERROR(__xludf.DUMMYFUNCTION("""COMPUTED_VALUE"""),2774.6)</f>
        <v>2774.6</v>
      </c>
      <c r="M93" s="2">
        <f>IFERROR(__xludf.DUMMYFUNCTION("""COMPUTED_VALUE"""),45425.66666666667)</f>
        <v>45425.66667</v>
      </c>
      <c r="N93" s="1">
        <f>IFERROR(__xludf.DUMMYFUNCTION("""COMPUTED_VALUE"""),1984849.0)</f>
        <v>1984849</v>
      </c>
    </row>
    <row r="94">
      <c r="A94" s="2">
        <f>IFERROR(__xludf.DUMMYFUNCTION("""COMPUTED_VALUE"""),45426.66666666667)</f>
        <v>45426.66667</v>
      </c>
      <c r="B94" s="1">
        <f>IFERROR(__xludf.DUMMYFUNCTION("""COMPUTED_VALUE"""),2797.59)</f>
        <v>2797.59</v>
      </c>
      <c r="D94" s="2">
        <f>IFERROR(__xludf.DUMMYFUNCTION("""COMPUTED_VALUE"""),45426.66666666667)</f>
        <v>45426.66667</v>
      </c>
      <c r="E94" s="1">
        <f>IFERROR(__xludf.DUMMYFUNCTION("""COMPUTED_VALUE"""),2800.54)</f>
        <v>2800.54</v>
      </c>
      <c r="G94" s="2">
        <f>IFERROR(__xludf.DUMMYFUNCTION("""COMPUTED_VALUE"""),45426.66666666667)</f>
        <v>45426.66667</v>
      </c>
      <c r="H94" s="1">
        <f>IFERROR(__xludf.DUMMYFUNCTION("""COMPUTED_VALUE"""),2759.25)</f>
        <v>2759.25</v>
      </c>
      <c r="J94" s="2">
        <f>IFERROR(__xludf.DUMMYFUNCTION("""COMPUTED_VALUE"""),45426.66666666667)</f>
        <v>45426.66667</v>
      </c>
      <c r="K94" s="1">
        <f>IFERROR(__xludf.DUMMYFUNCTION("""COMPUTED_VALUE"""),2765.6)</f>
        <v>2765.6</v>
      </c>
      <c r="M94" s="2">
        <f>IFERROR(__xludf.DUMMYFUNCTION("""COMPUTED_VALUE"""),45426.66666666667)</f>
        <v>45426.66667</v>
      </c>
      <c r="N94" s="1">
        <f>IFERROR(__xludf.DUMMYFUNCTION("""COMPUTED_VALUE"""),2035687.0)</f>
        <v>2035687</v>
      </c>
    </row>
    <row r="95">
      <c r="A95" s="2">
        <f>IFERROR(__xludf.DUMMYFUNCTION("""COMPUTED_VALUE"""),45427.66666666667)</f>
        <v>45427.66667</v>
      </c>
      <c r="B95" s="1">
        <f>IFERROR(__xludf.DUMMYFUNCTION("""COMPUTED_VALUE"""),2789.52)</f>
        <v>2789.52</v>
      </c>
      <c r="D95" s="2">
        <f>IFERROR(__xludf.DUMMYFUNCTION("""COMPUTED_VALUE"""),45427.66666666667)</f>
        <v>45427.66667</v>
      </c>
      <c r="E95" s="1">
        <f>IFERROR(__xludf.DUMMYFUNCTION("""COMPUTED_VALUE"""),2804.08)</f>
        <v>2804.08</v>
      </c>
      <c r="G95" s="2">
        <f>IFERROR(__xludf.DUMMYFUNCTION("""COMPUTED_VALUE"""),45427.66666666667)</f>
        <v>45427.66667</v>
      </c>
      <c r="H95" s="1">
        <f>IFERROR(__xludf.DUMMYFUNCTION("""COMPUTED_VALUE"""),2765.15)</f>
        <v>2765.15</v>
      </c>
      <c r="J95" s="2">
        <f>IFERROR(__xludf.DUMMYFUNCTION("""COMPUTED_VALUE"""),45427.66666666667)</f>
        <v>45427.66667</v>
      </c>
      <c r="K95" s="1">
        <f>IFERROR(__xludf.DUMMYFUNCTION("""COMPUTED_VALUE"""),2778.43)</f>
        <v>2778.43</v>
      </c>
      <c r="M95" s="2">
        <f>IFERROR(__xludf.DUMMYFUNCTION("""COMPUTED_VALUE"""),45427.66666666667)</f>
        <v>45427.66667</v>
      </c>
      <c r="N95" s="1">
        <f>IFERROR(__xludf.DUMMYFUNCTION("""COMPUTED_VALUE"""),2418129.0)</f>
        <v>2418129</v>
      </c>
    </row>
    <row r="96">
      <c r="A96" s="2">
        <f>IFERROR(__xludf.DUMMYFUNCTION("""COMPUTED_VALUE"""),45428.66666666667)</f>
        <v>45428.66667</v>
      </c>
      <c r="B96" s="1">
        <f>IFERROR(__xludf.DUMMYFUNCTION("""COMPUTED_VALUE"""),2775.94)</f>
        <v>2775.94</v>
      </c>
      <c r="D96" s="2">
        <f>IFERROR(__xludf.DUMMYFUNCTION("""COMPUTED_VALUE"""),45428.66666666667)</f>
        <v>45428.66667</v>
      </c>
      <c r="E96" s="1">
        <f>IFERROR(__xludf.DUMMYFUNCTION("""COMPUTED_VALUE"""),2792.4)</f>
        <v>2792.4</v>
      </c>
      <c r="G96" s="2">
        <f>IFERROR(__xludf.DUMMYFUNCTION("""COMPUTED_VALUE"""),45428.66666666667)</f>
        <v>45428.66667</v>
      </c>
      <c r="H96" s="1">
        <f>IFERROR(__xludf.DUMMYFUNCTION("""COMPUTED_VALUE"""),2766.55)</f>
        <v>2766.55</v>
      </c>
      <c r="J96" s="2">
        <f>IFERROR(__xludf.DUMMYFUNCTION("""COMPUTED_VALUE"""),45428.66666666667)</f>
        <v>45428.66667</v>
      </c>
      <c r="K96" s="1">
        <f>IFERROR(__xludf.DUMMYFUNCTION("""COMPUTED_VALUE"""),2786.45)</f>
        <v>2786.45</v>
      </c>
      <c r="M96" s="2">
        <f>IFERROR(__xludf.DUMMYFUNCTION("""COMPUTED_VALUE"""),45428.66666666667)</f>
        <v>45428.66667</v>
      </c>
      <c r="N96" s="1">
        <f>IFERROR(__xludf.DUMMYFUNCTION("""COMPUTED_VALUE"""),2467619.0)</f>
        <v>2467619</v>
      </c>
    </row>
    <row r="97">
      <c r="A97" s="2">
        <f>IFERROR(__xludf.DUMMYFUNCTION("""COMPUTED_VALUE"""),45429.66666666667)</f>
        <v>45429.66667</v>
      </c>
      <c r="B97" s="1">
        <f>IFERROR(__xludf.DUMMYFUNCTION("""COMPUTED_VALUE"""),2781.56)</f>
        <v>2781.56</v>
      </c>
      <c r="D97" s="2">
        <f>IFERROR(__xludf.DUMMYFUNCTION("""COMPUTED_VALUE"""),45429.66666666667)</f>
        <v>45429.66667</v>
      </c>
      <c r="E97" s="1">
        <f>IFERROR(__xludf.DUMMYFUNCTION("""COMPUTED_VALUE"""),2786.85)</f>
        <v>2786.85</v>
      </c>
      <c r="G97" s="2">
        <f>IFERROR(__xludf.DUMMYFUNCTION("""COMPUTED_VALUE"""),45429.66666666667)</f>
        <v>45429.66667</v>
      </c>
      <c r="H97" s="1">
        <f>IFERROR(__xludf.DUMMYFUNCTION("""COMPUTED_VALUE"""),2767.98)</f>
        <v>2767.98</v>
      </c>
      <c r="J97" s="2">
        <f>IFERROR(__xludf.DUMMYFUNCTION("""COMPUTED_VALUE"""),45429.66666666667)</f>
        <v>45429.66667</v>
      </c>
      <c r="K97" s="1">
        <f>IFERROR(__xludf.DUMMYFUNCTION("""COMPUTED_VALUE"""),2783.82)</f>
        <v>2783.82</v>
      </c>
      <c r="M97" s="2">
        <f>IFERROR(__xludf.DUMMYFUNCTION("""COMPUTED_VALUE"""),45429.66666666667)</f>
        <v>45429.66667</v>
      </c>
      <c r="N97" s="1">
        <f>IFERROR(__xludf.DUMMYFUNCTION("""COMPUTED_VALUE"""),1970635.0)</f>
        <v>1970635</v>
      </c>
    </row>
    <row r="98">
      <c r="A98" s="2">
        <f>IFERROR(__xludf.DUMMYFUNCTION("""COMPUTED_VALUE"""),45432.66666666667)</f>
        <v>45432.66667</v>
      </c>
      <c r="B98" s="1">
        <f>IFERROR(__xludf.DUMMYFUNCTION("""COMPUTED_VALUE"""),2781.12)</f>
        <v>2781.12</v>
      </c>
      <c r="D98" s="2">
        <f>IFERROR(__xludf.DUMMYFUNCTION("""COMPUTED_VALUE"""),45432.66666666667)</f>
        <v>45432.66667</v>
      </c>
      <c r="E98" s="1">
        <f>IFERROR(__xludf.DUMMYFUNCTION("""COMPUTED_VALUE"""),2785.76)</f>
        <v>2785.76</v>
      </c>
      <c r="G98" s="2">
        <f>IFERROR(__xludf.DUMMYFUNCTION("""COMPUTED_VALUE"""),45432.66666666667)</f>
        <v>45432.66667</v>
      </c>
      <c r="H98" s="1">
        <f>IFERROR(__xludf.DUMMYFUNCTION("""COMPUTED_VALUE"""),2758.0)</f>
        <v>2758</v>
      </c>
      <c r="J98" s="2">
        <f>IFERROR(__xludf.DUMMYFUNCTION("""COMPUTED_VALUE"""),45432.66666666667)</f>
        <v>45432.66667</v>
      </c>
      <c r="K98" s="1">
        <f>IFERROR(__xludf.DUMMYFUNCTION("""COMPUTED_VALUE"""),2773.58)</f>
        <v>2773.58</v>
      </c>
      <c r="M98" s="2">
        <f>IFERROR(__xludf.DUMMYFUNCTION("""COMPUTED_VALUE"""),45432.66666666667)</f>
        <v>45432.66667</v>
      </c>
      <c r="N98" s="1">
        <f>IFERROR(__xludf.DUMMYFUNCTION("""COMPUTED_VALUE"""),1836585.0)</f>
        <v>1836585</v>
      </c>
    </row>
    <row r="99">
      <c r="A99" s="2">
        <f>IFERROR(__xludf.DUMMYFUNCTION("""COMPUTED_VALUE"""),45433.66666666667)</f>
        <v>45433.66667</v>
      </c>
      <c r="B99" s="1">
        <f>IFERROR(__xludf.DUMMYFUNCTION("""COMPUTED_VALUE"""),2775.82)</f>
        <v>2775.82</v>
      </c>
      <c r="D99" s="2">
        <f>IFERROR(__xludf.DUMMYFUNCTION("""COMPUTED_VALUE"""),45433.66666666667)</f>
        <v>45433.66667</v>
      </c>
      <c r="E99" s="1">
        <f>IFERROR(__xludf.DUMMYFUNCTION("""COMPUTED_VALUE"""),2786.98)</f>
        <v>2786.98</v>
      </c>
      <c r="G99" s="2">
        <f>IFERROR(__xludf.DUMMYFUNCTION("""COMPUTED_VALUE"""),45433.66666666667)</f>
        <v>45433.66667</v>
      </c>
      <c r="H99" s="1">
        <f>IFERROR(__xludf.DUMMYFUNCTION("""COMPUTED_VALUE"""),2755.78)</f>
        <v>2755.78</v>
      </c>
      <c r="J99" s="2">
        <f>IFERROR(__xludf.DUMMYFUNCTION("""COMPUTED_VALUE"""),45433.66666666667)</f>
        <v>45433.66667</v>
      </c>
      <c r="K99" s="1">
        <f>IFERROR(__xludf.DUMMYFUNCTION("""COMPUTED_VALUE"""),2786.83)</f>
        <v>2786.83</v>
      </c>
      <c r="M99" s="2">
        <f>IFERROR(__xludf.DUMMYFUNCTION("""COMPUTED_VALUE"""),45433.66666666667)</f>
        <v>45433.66667</v>
      </c>
      <c r="N99" s="1">
        <f>IFERROR(__xludf.DUMMYFUNCTION("""COMPUTED_VALUE"""),2224589.0)</f>
        <v>2224589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IFERROR(__xludf.DUMMYFUNCTION("""COMPUTED_VALUE"""),2784.68)</f>
        <v>2784.68</v>
      </c>
      <c r="D100" s="2">
        <f>IFERROR(__xludf.DUMMYFUNCTION("""COMPUTED_VALUE"""),45434.66666666667)</f>
        <v>45434.66667</v>
      </c>
      <c r="E100" s="1">
        <f>IFERROR(__xludf.DUMMYFUNCTION("""COMPUTED_VALUE"""),2788.79)</f>
        <v>2788.79</v>
      </c>
      <c r="G100" s="2">
        <f>IFERROR(__xludf.DUMMYFUNCTION("""COMPUTED_VALUE"""),45434.66666666667)</f>
        <v>45434.66667</v>
      </c>
      <c r="H100" s="1">
        <f>IFERROR(__xludf.DUMMYFUNCTION("""COMPUTED_VALUE"""),2752.21)</f>
        <v>2752.21</v>
      </c>
      <c r="J100" s="2">
        <f>IFERROR(__xludf.DUMMYFUNCTION("""COMPUTED_VALUE"""),45434.66666666667)</f>
        <v>45434.66667</v>
      </c>
      <c r="K100" s="1">
        <f>IFERROR(__xludf.DUMMYFUNCTION("""COMPUTED_VALUE"""),2761.52)</f>
        <v>2761.52</v>
      </c>
      <c r="M100" s="2">
        <f>IFERROR(__xludf.DUMMYFUNCTION("""COMPUTED_VALUE"""),45434.66666666667)</f>
        <v>45434.66667</v>
      </c>
      <c r="N100" s="1">
        <f>IFERROR(__xludf.DUMMYFUNCTION("""COMPUTED_VALUE"""),2318683.0)</f>
        <v>2318683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IFERROR(__xludf.DUMMYFUNCTION("""COMPUTED_VALUE"""),2746.95)</f>
        <v>2746.95</v>
      </c>
      <c r="D101" s="2">
        <f>IFERROR(__xludf.DUMMYFUNCTION("""COMPUTED_VALUE"""),45435.66666666667)</f>
        <v>45435.66667</v>
      </c>
      <c r="E101" s="1">
        <f>IFERROR(__xludf.DUMMYFUNCTION("""COMPUTED_VALUE"""),2746.95)</f>
        <v>2746.95</v>
      </c>
      <c r="G101" s="2">
        <f>IFERROR(__xludf.DUMMYFUNCTION("""COMPUTED_VALUE"""),45435.66666666667)</f>
        <v>45435.66667</v>
      </c>
      <c r="H101" s="1">
        <f>IFERROR(__xludf.DUMMYFUNCTION("""COMPUTED_VALUE"""),2654.79)</f>
        <v>2654.79</v>
      </c>
      <c r="J101" s="2">
        <f>IFERROR(__xludf.DUMMYFUNCTION("""COMPUTED_VALUE"""),45435.66666666667)</f>
        <v>45435.66667</v>
      </c>
      <c r="K101" s="1">
        <f>IFERROR(__xludf.DUMMYFUNCTION("""COMPUTED_VALUE"""),2656.42)</f>
        <v>2656.42</v>
      </c>
      <c r="M101" s="2">
        <f>IFERROR(__xludf.DUMMYFUNCTION("""COMPUTED_VALUE"""),45435.66666666667)</f>
        <v>45435.66667</v>
      </c>
      <c r="N101" s="1">
        <f>IFERROR(__xludf.DUMMYFUNCTION("""COMPUTED_VALUE"""),2418662.0)</f>
        <v>2418662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IFERROR(__xludf.DUMMYFUNCTION("""COMPUTED_VALUE"""),2659.24)</f>
        <v>2659.24</v>
      </c>
      <c r="D102" s="2">
        <f>IFERROR(__xludf.DUMMYFUNCTION("""COMPUTED_VALUE"""),45436.66666666667)</f>
        <v>45436.66667</v>
      </c>
      <c r="E102" s="1">
        <f>IFERROR(__xludf.DUMMYFUNCTION("""COMPUTED_VALUE"""),2663.62)</f>
        <v>2663.62</v>
      </c>
      <c r="G102" s="2">
        <f>IFERROR(__xludf.DUMMYFUNCTION("""COMPUTED_VALUE"""),45436.66666666667)</f>
        <v>45436.66667</v>
      </c>
      <c r="H102" s="1">
        <f>IFERROR(__xludf.DUMMYFUNCTION("""COMPUTED_VALUE"""),2640.16)</f>
        <v>2640.16</v>
      </c>
      <c r="J102" s="2">
        <f>IFERROR(__xludf.DUMMYFUNCTION("""COMPUTED_VALUE"""),45436.66666666667)</f>
        <v>45436.66667</v>
      </c>
      <c r="K102" s="1">
        <f>IFERROR(__xludf.DUMMYFUNCTION("""COMPUTED_VALUE"""),2653.19)</f>
        <v>2653.19</v>
      </c>
      <c r="M102" s="2">
        <f>IFERROR(__xludf.DUMMYFUNCTION("""COMPUTED_VALUE"""),45436.66666666667)</f>
        <v>45436.66667</v>
      </c>
      <c r="N102" s="1">
        <f>IFERROR(__xludf.DUMMYFUNCTION("""COMPUTED_VALUE"""),1760147.0)</f>
        <v>1760147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IFERROR(__xludf.DUMMYFUNCTION("""COMPUTED_VALUE"""),2650.48)</f>
        <v>2650.48</v>
      </c>
      <c r="D103" s="2">
        <f>IFERROR(__xludf.DUMMYFUNCTION("""COMPUTED_VALUE"""),45440.66666666667)</f>
        <v>45440.66667</v>
      </c>
      <c r="E103" s="1">
        <f>IFERROR(__xludf.DUMMYFUNCTION("""COMPUTED_VALUE"""),2668.62)</f>
        <v>2668.62</v>
      </c>
      <c r="G103" s="2">
        <f>IFERROR(__xludf.DUMMYFUNCTION("""COMPUTED_VALUE"""),45440.66666666667)</f>
        <v>45440.66667</v>
      </c>
      <c r="H103" s="1">
        <f>IFERROR(__xludf.DUMMYFUNCTION("""COMPUTED_VALUE"""),2607.72)</f>
        <v>2607.72</v>
      </c>
      <c r="J103" s="2">
        <f>IFERROR(__xludf.DUMMYFUNCTION("""COMPUTED_VALUE"""),45440.66666666667)</f>
        <v>45440.66667</v>
      </c>
      <c r="K103" s="1">
        <f>IFERROR(__xludf.DUMMYFUNCTION("""COMPUTED_VALUE"""),2609.64)</f>
        <v>2609.64</v>
      </c>
      <c r="M103" s="2">
        <f>IFERROR(__xludf.DUMMYFUNCTION("""COMPUTED_VALUE"""),45440.66666666667)</f>
        <v>45440.66667</v>
      </c>
      <c r="N103" s="1">
        <f>IFERROR(__xludf.DUMMYFUNCTION("""COMPUTED_VALUE"""),2570863.0)</f>
        <v>2570863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IFERROR(__xludf.DUMMYFUNCTION("""COMPUTED_VALUE"""),2583.98)</f>
        <v>2583.98</v>
      </c>
      <c r="D104" s="2">
        <f>IFERROR(__xludf.DUMMYFUNCTION("""COMPUTED_VALUE"""),45441.66666666667)</f>
        <v>45441.66667</v>
      </c>
      <c r="E104" s="1">
        <f>IFERROR(__xludf.DUMMYFUNCTION("""COMPUTED_VALUE"""),2585.62)</f>
        <v>2585.62</v>
      </c>
      <c r="G104" s="2">
        <f>IFERROR(__xludf.DUMMYFUNCTION("""COMPUTED_VALUE"""),45441.66666666667)</f>
        <v>45441.66667</v>
      </c>
      <c r="H104" s="1">
        <f>IFERROR(__xludf.DUMMYFUNCTION("""COMPUTED_VALUE"""),2559.74)</f>
        <v>2559.74</v>
      </c>
      <c r="J104" s="2">
        <f>IFERROR(__xludf.DUMMYFUNCTION("""COMPUTED_VALUE"""),45441.66666666667)</f>
        <v>45441.66667</v>
      </c>
      <c r="K104" s="1">
        <f>IFERROR(__xludf.DUMMYFUNCTION("""COMPUTED_VALUE"""),2566.51)</f>
        <v>2566.51</v>
      </c>
      <c r="M104" s="2">
        <f>IFERROR(__xludf.DUMMYFUNCTION("""COMPUTED_VALUE"""),45441.66666666667)</f>
        <v>45441.66667</v>
      </c>
      <c r="N104" s="1">
        <f>IFERROR(__xludf.DUMMYFUNCTION("""COMPUTED_VALUE"""),1892209.0)</f>
        <v>1892209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IFERROR(__xludf.DUMMYFUNCTION("""COMPUTED_VALUE"""),2576.3)</f>
        <v>2576.3</v>
      </c>
      <c r="D105" s="2">
        <f>IFERROR(__xludf.DUMMYFUNCTION("""COMPUTED_VALUE"""),45442.66666666667)</f>
        <v>45442.66667</v>
      </c>
      <c r="E105" s="1">
        <f>IFERROR(__xludf.DUMMYFUNCTION("""COMPUTED_VALUE"""),2612.22)</f>
        <v>2612.22</v>
      </c>
      <c r="G105" s="2">
        <f>IFERROR(__xludf.DUMMYFUNCTION("""COMPUTED_VALUE"""),45442.66666666667)</f>
        <v>45442.66667</v>
      </c>
      <c r="H105" s="1">
        <f>IFERROR(__xludf.DUMMYFUNCTION("""COMPUTED_VALUE"""),2566.51)</f>
        <v>2566.51</v>
      </c>
      <c r="J105" s="2">
        <f>IFERROR(__xludf.DUMMYFUNCTION("""COMPUTED_VALUE"""),45442.66666666667)</f>
        <v>45442.66667</v>
      </c>
      <c r="K105" s="1">
        <f>IFERROR(__xludf.DUMMYFUNCTION("""COMPUTED_VALUE"""),2611.02)</f>
        <v>2611.02</v>
      </c>
      <c r="M105" s="2">
        <f>IFERROR(__xludf.DUMMYFUNCTION("""COMPUTED_VALUE"""),45442.66666666667)</f>
        <v>45442.66667</v>
      </c>
      <c r="N105" s="1">
        <f>IFERROR(__xludf.DUMMYFUNCTION("""COMPUTED_VALUE"""),2002366.0)</f>
        <v>2002366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IFERROR(__xludf.DUMMYFUNCTION("""COMPUTED_VALUE"""),2626.31)</f>
        <v>2626.31</v>
      </c>
      <c r="D106" s="2">
        <f>IFERROR(__xludf.DUMMYFUNCTION("""COMPUTED_VALUE"""),45443.66666666667)</f>
        <v>45443.66667</v>
      </c>
      <c r="E106" s="1">
        <f>IFERROR(__xludf.DUMMYFUNCTION("""COMPUTED_VALUE"""),2703.92)</f>
        <v>2703.92</v>
      </c>
      <c r="G106" s="2">
        <f>IFERROR(__xludf.DUMMYFUNCTION("""COMPUTED_VALUE"""),45443.66666666667)</f>
        <v>45443.66667</v>
      </c>
      <c r="H106" s="1">
        <f>IFERROR(__xludf.DUMMYFUNCTION("""COMPUTED_VALUE"""),2620.7)</f>
        <v>2620.7</v>
      </c>
      <c r="J106" s="2">
        <f>IFERROR(__xludf.DUMMYFUNCTION("""COMPUTED_VALUE"""),45443.66666666667)</f>
        <v>45443.66667</v>
      </c>
      <c r="K106" s="1">
        <f>IFERROR(__xludf.DUMMYFUNCTION("""COMPUTED_VALUE"""),2701.13)</f>
        <v>2701.13</v>
      </c>
      <c r="M106" s="2">
        <f>IFERROR(__xludf.DUMMYFUNCTION("""COMPUTED_VALUE"""),45443.66666666667)</f>
        <v>45443.66667</v>
      </c>
      <c r="N106" s="1">
        <f>IFERROR(__xludf.DUMMYFUNCTION("""COMPUTED_VALUE"""),5550392.0)</f>
        <v>5550392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IFERROR(__xludf.DUMMYFUNCTION("""COMPUTED_VALUE"""),2711.78)</f>
        <v>2711.78</v>
      </c>
      <c r="D107" s="2">
        <f>IFERROR(__xludf.DUMMYFUNCTION("""COMPUTED_VALUE"""),45446.66666666667)</f>
        <v>45446.66667</v>
      </c>
      <c r="E107" s="1">
        <f>IFERROR(__xludf.DUMMYFUNCTION("""COMPUTED_VALUE"""),2730.33)</f>
        <v>2730.33</v>
      </c>
      <c r="G107" s="2">
        <f>IFERROR(__xludf.DUMMYFUNCTION("""COMPUTED_VALUE"""),45446.66666666667)</f>
        <v>45446.66667</v>
      </c>
      <c r="H107" s="1">
        <f>IFERROR(__xludf.DUMMYFUNCTION("""COMPUTED_VALUE"""),2688.91)</f>
        <v>2688.91</v>
      </c>
      <c r="J107" s="2">
        <f>IFERROR(__xludf.DUMMYFUNCTION("""COMPUTED_VALUE"""),45446.66666666667)</f>
        <v>45446.66667</v>
      </c>
      <c r="K107" s="1">
        <f>IFERROR(__xludf.DUMMYFUNCTION("""COMPUTED_VALUE"""),2702.49)</f>
        <v>2702.49</v>
      </c>
      <c r="M107" s="2">
        <f>IFERROR(__xludf.DUMMYFUNCTION("""COMPUTED_VALUE"""),45446.66666666667)</f>
        <v>45446.66667</v>
      </c>
      <c r="N107" s="1">
        <f>IFERROR(__xludf.DUMMYFUNCTION("""COMPUTED_VALUE"""),2287695.0)</f>
        <v>2287695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IFERROR(__xludf.DUMMYFUNCTION("""COMPUTED_VALUE"""),2699.57)</f>
        <v>2699.57</v>
      </c>
      <c r="D108" s="2">
        <f>IFERROR(__xludf.DUMMYFUNCTION("""COMPUTED_VALUE"""),45447.66666666667)</f>
        <v>45447.66667</v>
      </c>
      <c r="E108" s="1">
        <f>IFERROR(__xludf.DUMMYFUNCTION("""COMPUTED_VALUE"""),2746.7)</f>
        <v>2746.7</v>
      </c>
      <c r="G108" s="2">
        <f>IFERROR(__xludf.DUMMYFUNCTION("""COMPUTED_VALUE"""),45447.66666666667)</f>
        <v>45447.66667</v>
      </c>
      <c r="H108" s="1">
        <f>IFERROR(__xludf.DUMMYFUNCTION("""COMPUTED_VALUE"""),2691.4)</f>
        <v>2691.4</v>
      </c>
      <c r="J108" s="2">
        <f>IFERROR(__xludf.DUMMYFUNCTION("""COMPUTED_VALUE"""),45447.66666666667)</f>
        <v>45447.66667</v>
      </c>
      <c r="K108" s="1">
        <f>IFERROR(__xludf.DUMMYFUNCTION("""COMPUTED_VALUE"""),2737.42)</f>
        <v>2737.42</v>
      </c>
      <c r="M108" s="2">
        <f>IFERROR(__xludf.DUMMYFUNCTION("""COMPUTED_VALUE"""),45447.66666666667)</f>
        <v>45447.66667</v>
      </c>
      <c r="N108" s="1">
        <f>IFERROR(__xludf.DUMMYFUNCTION("""COMPUTED_VALUE"""),2061420.0)</f>
        <v>2061420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IFERROR(__xludf.DUMMYFUNCTION("""COMPUTED_VALUE"""),2734.21)</f>
        <v>2734.21</v>
      </c>
      <c r="D109" s="2">
        <f>IFERROR(__xludf.DUMMYFUNCTION("""COMPUTED_VALUE"""),45448.66666666667)</f>
        <v>45448.66667</v>
      </c>
      <c r="E109" s="1">
        <f>IFERROR(__xludf.DUMMYFUNCTION("""COMPUTED_VALUE"""),2734.21)</f>
        <v>2734.21</v>
      </c>
      <c r="G109" s="2">
        <f>IFERROR(__xludf.DUMMYFUNCTION("""COMPUTED_VALUE"""),45448.66666666667)</f>
        <v>45448.66667</v>
      </c>
      <c r="H109" s="1">
        <f>IFERROR(__xludf.DUMMYFUNCTION("""COMPUTED_VALUE"""),2705.96)</f>
        <v>2705.96</v>
      </c>
      <c r="J109" s="2">
        <f>IFERROR(__xludf.DUMMYFUNCTION("""COMPUTED_VALUE"""),45448.66666666667)</f>
        <v>45448.66667</v>
      </c>
      <c r="K109" s="1">
        <f>IFERROR(__xludf.DUMMYFUNCTION("""COMPUTED_VALUE"""),2717.74)</f>
        <v>2717.74</v>
      </c>
      <c r="M109" s="2">
        <f>IFERROR(__xludf.DUMMYFUNCTION("""COMPUTED_VALUE"""),45448.66666666667)</f>
        <v>45448.66667</v>
      </c>
      <c r="N109" s="1">
        <f>IFERROR(__xludf.DUMMYFUNCTION("""COMPUTED_VALUE"""),1923555.0)</f>
        <v>1923555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IFERROR(__xludf.DUMMYFUNCTION("""COMPUTED_VALUE"""),2705.51)</f>
        <v>2705.51</v>
      </c>
      <c r="D110" s="2">
        <f>IFERROR(__xludf.DUMMYFUNCTION("""COMPUTED_VALUE"""),45449.66666666667)</f>
        <v>45449.66667</v>
      </c>
      <c r="E110" s="1">
        <f>IFERROR(__xludf.DUMMYFUNCTION("""COMPUTED_VALUE"""),2729.43)</f>
        <v>2729.43</v>
      </c>
      <c r="G110" s="2">
        <f>IFERROR(__xludf.DUMMYFUNCTION("""COMPUTED_VALUE"""),45449.66666666667)</f>
        <v>45449.66667</v>
      </c>
      <c r="H110" s="1">
        <f>IFERROR(__xludf.DUMMYFUNCTION("""COMPUTED_VALUE"""),2688.46)</f>
        <v>2688.46</v>
      </c>
      <c r="J110" s="2">
        <f>IFERROR(__xludf.DUMMYFUNCTION("""COMPUTED_VALUE"""),45449.66666666667)</f>
        <v>45449.66667</v>
      </c>
      <c r="K110" s="1">
        <f>IFERROR(__xludf.DUMMYFUNCTION("""COMPUTED_VALUE"""),2698.09)</f>
        <v>2698.09</v>
      </c>
      <c r="M110" s="2">
        <f>IFERROR(__xludf.DUMMYFUNCTION("""COMPUTED_VALUE"""),45449.66666666667)</f>
        <v>45449.66667</v>
      </c>
      <c r="N110" s="1">
        <f>IFERROR(__xludf.DUMMYFUNCTION("""COMPUTED_VALUE"""),1965505.0)</f>
        <v>1965505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IFERROR(__xludf.DUMMYFUNCTION("""COMPUTED_VALUE"""),2664.12)</f>
        <v>2664.12</v>
      </c>
      <c r="D111" s="2">
        <f>IFERROR(__xludf.DUMMYFUNCTION("""COMPUTED_VALUE"""),45450.66666666667)</f>
        <v>45450.66667</v>
      </c>
      <c r="E111" s="1">
        <f>IFERROR(__xludf.DUMMYFUNCTION("""COMPUTED_VALUE"""),2674.81)</f>
        <v>2674.81</v>
      </c>
      <c r="G111" s="2">
        <f>IFERROR(__xludf.DUMMYFUNCTION("""COMPUTED_VALUE"""),45450.66666666667)</f>
        <v>45450.66667</v>
      </c>
      <c r="H111" s="1">
        <f>IFERROR(__xludf.DUMMYFUNCTION("""COMPUTED_VALUE"""),2646.87)</f>
        <v>2646.87</v>
      </c>
      <c r="J111" s="2">
        <f>IFERROR(__xludf.DUMMYFUNCTION("""COMPUTED_VALUE"""),45450.66666666667)</f>
        <v>45450.66667</v>
      </c>
      <c r="K111" s="1">
        <f>IFERROR(__xludf.DUMMYFUNCTION("""COMPUTED_VALUE"""),2648.44)</f>
        <v>2648.44</v>
      </c>
      <c r="M111" s="2">
        <f>IFERROR(__xludf.DUMMYFUNCTION("""COMPUTED_VALUE"""),45450.66666666667)</f>
        <v>45450.66667</v>
      </c>
      <c r="N111" s="1">
        <f>IFERROR(__xludf.DUMMYFUNCTION("""COMPUTED_VALUE"""),2140504.0)</f>
        <v>2140504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IFERROR(__xludf.DUMMYFUNCTION("""COMPUTED_VALUE"""),2640.13)</f>
        <v>2640.13</v>
      </c>
      <c r="D112" s="2">
        <f>IFERROR(__xludf.DUMMYFUNCTION("""COMPUTED_VALUE"""),45453.66666666667)</f>
        <v>45453.66667</v>
      </c>
      <c r="E112" s="1">
        <f>IFERROR(__xludf.DUMMYFUNCTION("""COMPUTED_VALUE"""),2653.47)</f>
        <v>2653.47</v>
      </c>
      <c r="G112" s="2">
        <f>IFERROR(__xludf.DUMMYFUNCTION("""COMPUTED_VALUE"""),45453.66666666667)</f>
        <v>45453.66667</v>
      </c>
      <c r="H112" s="1">
        <f>IFERROR(__xludf.DUMMYFUNCTION("""COMPUTED_VALUE"""),2627.69)</f>
        <v>2627.69</v>
      </c>
      <c r="J112" s="2">
        <f>IFERROR(__xludf.DUMMYFUNCTION("""COMPUTED_VALUE"""),45453.66666666667)</f>
        <v>45453.66667</v>
      </c>
      <c r="K112" s="1">
        <f>IFERROR(__xludf.DUMMYFUNCTION("""COMPUTED_VALUE"""),2652.71)</f>
        <v>2652.71</v>
      </c>
      <c r="M112" s="2">
        <f>IFERROR(__xludf.DUMMYFUNCTION("""COMPUTED_VALUE"""),45453.66666666667)</f>
        <v>45453.66667</v>
      </c>
      <c r="N112" s="1">
        <f>IFERROR(__xludf.DUMMYFUNCTION("""COMPUTED_VALUE"""),2454496.0)</f>
        <v>2454496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IFERROR(__xludf.DUMMYFUNCTION("""COMPUTED_VALUE"""),2631.98)</f>
        <v>2631.98</v>
      </c>
      <c r="D113" s="2">
        <f>IFERROR(__xludf.DUMMYFUNCTION("""COMPUTED_VALUE"""),45454.66666666667)</f>
        <v>45454.66667</v>
      </c>
      <c r="E113" s="1">
        <f>IFERROR(__xludf.DUMMYFUNCTION("""COMPUTED_VALUE"""),2662.45)</f>
        <v>2662.45</v>
      </c>
      <c r="G113" s="2">
        <f>IFERROR(__xludf.DUMMYFUNCTION("""COMPUTED_VALUE"""),45454.66666666667)</f>
        <v>45454.66667</v>
      </c>
      <c r="H113" s="1">
        <f>IFERROR(__xludf.DUMMYFUNCTION("""COMPUTED_VALUE"""),2621.28)</f>
        <v>2621.28</v>
      </c>
      <c r="J113" s="2">
        <f>IFERROR(__xludf.DUMMYFUNCTION("""COMPUTED_VALUE"""),45454.66666666667)</f>
        <v>45454.66667</v>
      </c>
      <c r="K113" s="1">
        <f>IFERROR(__xludf.DUMMYFUNCTION("""COMPUTED_VALUE"""),2644.05)</f>
        <v>2644.05</v>
      </c>
      <c r="M113" s="2">
        <f>IFERROR(__xludf.DUMMYFUNCTION("""COMPUTED_VALUE"""),45454.66666666667)</f>
        <v>45454.66667</v>
      </c>
      <c r="N113" s="1">
        <f>IFERROR(__xludf.DUMMYFUNCTION("""COMPUTED_VALUE"""),2699737.0)</f>
        <v>2699737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IFERROR(__xludf.DUMMYFUNCTION("""COMPUTED_VALUE"""),2691.38)</f>
        <v>2691.38</v>
      </c>
      <c r="D114" s="2">
        <f>IFERROR(__xludf.DUMMYFUNCTION("""COMPUTED_VALUE"""),45455.66666666667)</f>
        <v>45455.66667</v>
      </c>
      <c r="E114" s="1">
        <f>IFERROR(__xludf.DUMMYFUNCTION("""COMPUTED_VALUE"""),2703.95)</f>
        <v>2703.95</v>
      </c>
      <c r="G114" s="2">
        <f>IFERROR(__xludf.DUMMYFUNCTION("""COMPUTED_VALUE"""),45455.66666666667)</f>
        <v>45455.66667</v>
      </c>
      <c r="H114" s="1">
        <f>IFERROR(__xludf.DUMMYFUNCTION("""COMPUTED_VALUE"""),2645.58)</f>
        <v>2645.58</v>
      </c>
      <c r="J114" s="2">
        <f>IFERROR(__xludf.DUMMYFUNCTION("""COMPUTED_VALUE"""),45455.66666666667)</f>
        <v>45455.66667</v>
      </c>
      <c r="K114" s="1">
        <f>IFERROR(__xludf.DUMMYFUNCTION("""COMPUTED_VALUE"""),2646.44)</f>
        <v>2646.44</v>
      </c>
      <c r="M114" s="2">
        <f>IFERROR(__xludf.DUMMYFUNCTION("""COMPUTED_VALUE"""),45455.66666666667)</f>
        <v>45455.66667</v>
      </c>
      <c r="N114" s="1">
        <f>IFERROR(__xludf.DUMMYFUNCTION("""COMPUTED_VALUE"""),1741499.0)</f>
        <v>1741499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IFERROR(__xludf.DUMMYFUNCTION("""COMPUTED_VALUE"""),2646.57)</f>
        <v>2646.57</v>
      </c>
      <c r="D115" s="2">
        <f>IFERROR(__xludf.DUMMYFUNCTION("""COMPUTED_VALUE"""),45456.66666666667)</f>
        <v>45456.66667</v>
      </c>
      <c r="E115" s="1">
        <f>IFERROR(__xludf.DUMMYFUNCTION("""COMPUTED_VALUE"""),2677.8)</f>
        <v>2677.8</v>
      </c>
      <c r="G115" s="2">
        <f>IFERROR(__xludf.DUMMYFUNCTION("""COMPUTED_VALUE"""),45456.66666666667)</f>
        <v>45456.66667</v>
      </c>
      <c r="H115" s="1">
        <f>IFERROR(__xludf.DUMMYFUNCTION("""COMPUTED_VALUE"""),2625.49)</f>
        <v>2625.49</v>
      </c>
      <c r="J115" s="2">
        <f>IFERROR(__xludf.DUMMYFUNCTION("""COMPUTED_VALUE"""),45456.66666666667)</f>
        <v>45456.66667</v>
      </c>
      <c r="K115" s="1">
        <f>IFERROR(__xludf.DUMMYFUNCTION("""COMPUTED_VALUE"""),2662.64)</f>
        <v>2662.64</v>
      </c>
      <c r="M115" s="2">
        <f>IFERROR(__xludf.DUMMYFUNCTION("""COMPUTED_VALUE"""),45456.66666666667)</f>
        <v>45456.66667</v>
      </c>
      <c r="N115" s="1">
        <f>IFERROR(__xludf.DUMMYFUNCTION("""COMPUTED_VALUE"""),2118925.0)</f>
        <v>2118925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IFERROR(__xludf.DUMMYFUNCTION("""COMPUTED_VALUE"""),2653.57)</f>
        <v>2653.57</v>
      </c>
      <c r="D116" s="2">
        <f>IFERROR(__xludf.DUMMYFUNCTION("""COMPUTED_VALUE"""),45457.66666666667)</f>
        <v>45457.66667</v>
      </c>
      <c r="E116" s="1">
        <f>IFERROR(__xludf.DUMMYFUNCTION("""COMPUTED_VALUE"""),2672.07)</f>
        <v>2672.07</v>
      </c>
      <c r="G116" s="2">
        <f>IFERROR(__xludf.DUMMYFUNCTION("""COMPUTED_VALUE"""),45457.66666666667)</f>
        <v>45457.66667</v>
      </c>
      <c r="H116" s="1">
        <f>IFERROR(__xludf.DUMMYFUNCTION("""COMPUTED_VALUE"""),2631.87)</f>
        <v>2631.87</v>
      </c>
      <c r="J116" s="2">
        <f>IFERROR(__xludf.DUMMYFUNCTION("""COMPUTED_VALUE"""),45457.66666666667)</f>
        <v>45457.66667</v>
      </c>
      <c r="K116" s="1">
        <f>IFERROR(__xludf.DUMMYFUNCTION("""COMPUTED_VALUE"""),2667.35)</f>
        <v>2667.35</v>
      </c>
      <c r="M116" s="2">
        <f>IFERROR(__xludf.DUMMYFUNCTION("""COMPUTED_VALUE"""),45457.66666666667)</f>
        <v>45457.66667</v>
      </c>
      <c r="N116" s="1">
        <f>IFERROR(__xludf.DUMMYFUNCTION("""COMPUTED_VALUE"""),1733883.0)</f>
        <v>1733883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IFERROR(__xludf.DUMMYFUNCTION("""COMPUTED_VALUE"""),2645.58)</f>
        <v>2645.58</v>
      </c>
      <c r="D117" s="2">
        <f>IFERROR(__xludf.DUMMYFUNCTION("""COMPUTED_VALUE"""),45460.66666666667)</f>
        <v>45460.66667</v>
      </c>
      <c r="E117" s="1">
        <f>IFERROR(__xludf.DUMMYFUNCTION("""COMPUTED_VALUE"""),2681.73)</f>
        <v>2681.73</v>
      </c>
      <c r="G117" s="2">
        <f>IFERROR(__xludf.DUMMYFUNCTION("""COMPUTED_VALUE"""),45460.66666666667)</f>
        <v>45460.66667</v>
      </c>
      <c r="H117" s="1">
        <f>IFERROR(__xludf.DUMMYFUNCTION("""COMPUTED_VALUE"""),2627.91)</f>
        <v>2627.91</v>
      </c>
      <c r="J117" s="2">
        <f>IFERROR(__xludf.DUMMYFUNCTION("""COMPUTED_VALUE"""),45460.66666666667)</f>
        <v>45460.66667</v>
      </c>
      <c r="K117" s="1">
        <f>IFERROR(__xludf.DUMMYFUNCTION("""COMPUTED_VALUE"""),2657.45)</f>
        <v>2657.45</v>
      </c>
      <c r="M117" s="2">
        <f>IFERROR(__xludf.DUMMYFUNCTION("""COMPUTED_VALUE"""),45460.66666666667)</f>
        <v>45460.66667</v>
      </c>
      <c r="N117" s="1">
        <f>IFERROR(__xludf.DUMMYFUNCTION("""COMPUTED_VALUE"""),2216266.0)</f>
        <v>2216266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IFERROR(__xludf.DUMMYFUNCTION("""COMPUTED_VALUE"""),2647.63)</f>
        <v>2647.63</v>
      </c>
      <c r="D118" s="2">
        <f>IFERROR(__xludf.DUMMYFUNCTION("""COMPUTED_VALUE"""),45461.66666666667)</f>
        <v>45461.66667</v>
      </c>
      <c r="E118" s="1">
        <f>IFERROR(__xludf.DUMMYFUNCTION("""COMPUTED_VALUE"""),2689.44)</f>
        <v>2689.44</v>
      </c>
      <c r="G118" s="2">
        <f>IFERROR(__xludf.DUMMYFUNCTION("""COMPUTED_VALUE"""),45461.66666666667)</f>
        <v>45461.66667</v>
      </c>
      <c r="H118" s="1">
        <f>IFERROR(__xludf.DUMMYFUNCTION("""COMPUTED_VALUE"""),2644.12)</f>
        <v>2644.12</v>
      </c>
      <c r="J118" s="2">
        <f>IFERROR(__xludf.DUMMYFUNCTION("""COMPUTED_VALUE"""),45461.66666666667)</f>
        <v>45461.66667</v>
      </c>
      <c r="K118" s="1">
        <f>IFERROR(__xludf.DUMMYFUNCTION("""COMPUTED_VALUE"""),2682.04)</f>
        <v>2682.04</v>
      </c>
      <c r="M118" s="2">
        <f>IFERROR(__xludf.DUMMYFUNCTION("""COMPUTED_VALUE"""),45461.66666666667)</f>
        <v>45461.66667</v>
      </c>
      <c r="N118" s="1">
        <f>IFERROR(__xludf.DUMMYFUNCTION("""COMPUTED_VALUE"""),2058009.0)</f>
        <v>2058009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IFERROR(__xludf.DUMMYFUNCTION("""COMPUTED_VALUE"""),2676.28)</f>
        <v>2676.28</v>
      </c>
      <c r="D119" s="2">
        <f>IFERROR(__xludf.DUMMYFUNCTION("""COMPUTED_VALUE"""),45463.66666666667)</f>
        <v>45463.66667</v>
      </c>
      <c r="E119" s="1">
        <f>IFERROR(__xludf.DUMMYFUNCTION("""COMPUTED_VALUE"""),2692.54)</f>
        <v>2692.54</v>
      </c>
      <c r="G119" s="2">
        <f>IFERROR(__xludf.DUMMYFUNCTION("""COMPUTED_VALUE"""),45463.66666666667)</f>
        <v>45463.66667</v>
      </c>
      <c r="H119" s="1">
        <f>IFERROR(__xludf.DUMMYFUNCTION("""COMPUTED_VALUE"""),2660.97)</f>
        <v>2660.97</v>
      </c>
      <c r="J119" s="2">
        <f>IFERROR(__xludf.DUMMYFUNCTION("""COMPUTED_VALUE"""),45463.66666666667)</f>
        <v>45463.66667</v>
      </c>
      <c r="K119" s="1">
        <f>IFERROR(__xludf.DUMMYFUNCTION("""COMPUTED_VALUE"""),2679.46)</f>
        <v>2679.46</v>
      </c>
      <c r="M119" s="2">
        <f>IFERROR(__xludf.DUMMYFUNCTION("""COMPUTED_VALUE"""),45463.66666666667)</f>
        <v>45463.66667</v>
      </c>
      <c r="N119" s="1">
        <f>IFERROR(__xludf.DUMMYFUNCTION("""COMPUTED_VALUE"""),2448603.0)</f>
        <v>2448603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IFERROR(__xludf.DUMMYFUNCTION("""COMPUTED_VALUE"""),2682.11)</f>
        <v>2682.11</v>
      </c>
      <c r="D120" s="2">
        <f>IFERROR(__xludf.DUMMYFUNCTION("""COMPUTED_VALUE"""),45464.66666666667)</f>
        <v>45464.66667</v>
      </c>
      <c r="E120" s="1">
        <f>IFERROR(__xludf.DUMMYFUNCTION("""COMPUTED_VALUE"""),2707.23)</f>
        <v>2707.23</v>
      </c>
      <c r="G120" s="2">
        <f>IFERROR(__xludf.DUMMYFUNCTION("""COMPUTED_VALUE"""),45464.66666666667)</f>
        <v>45464.66667</v>
      </c>
      <c r="H120" s="1">
        <f>IFERROR(__xludf.DUMMYFUNCTION("""COMPUTED_VALUE"""),2669.56)</f>
        <v>2669.56</v>
      </c>
      <c r="J120" s="2">
        <f>IFERROR(__xludf.DUMMYFUNCTION("""COMPUTED_VALUE"""),45464.66666666667)</f>
        <v>45464.66667</v>
      </c>
      <c r="K120" s="1">
        <f>IFERROR(__xludf.DUMMYFUNCTION("""COMPUTED_VALUE"""),2687.95)</f>
        <v>2687.95</v>
      </c>
      <c r="M120" s="2">
        <f>IFERROR(__xludf.DUMMYFUNCTION("""COMPUTED_VALUE"""),45464.66666666667)</f>
        <v>45464.66667</v>
      </c>
      <c r="N120" s="1">
        <f>IFERROR(__xludf.DUMMYFUNCTION("""COMPUTED_VALUE"""),4265113.0)</f>
        <v>4265113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IFERROR(__xludf.DUMMYFUNCTION("""COMPUTED_VALUE"""),2699.97)</f>
        <v>2699.97</v>
      </c>
      <c r="D121" s="2">
        <f>IFERROR(__xludf.DUMMYFUNCTION("""COMPUTED_VALUE"""),45467.66666666667)</f>
        <v>45467.66667</v>
      </c>
      <c r="E121" s="1">
        <f>IFERROR(__xludf.DUMMYFUNCTION("""COMPUTED_VALUE"""),2745.85)</f>
        <v>2745.85</v>
      </c>
      <c r="G121" s="2">
        <f>IFERROR(__xludf.DUMMYFUNCTION("""COMPUTED_VALUE"""),45467.66666666667)</f>
        <v>45467.66667</v>
      </c>
      <c r="H121" s="1">
        <f>IFERROR(__xludf.DUMMYFUNCTION("""COMPUTED_VALUE"""),2693.7)</f>
        <v>2693.7</v>
      </c>
      <c r="J121" s="2">
        <f>IFERROR(__xludf.DUMMYFUNCTION("""COMPUTED_VALUE"""),45467.66666666667)</f>
        <v>45467.66667</v>
      </c>
      <c r="K121" s="1">
        <f>IFERROR(__xludf.DUMMYFUNCTION("""COMPUTED_VALUE"""),2726.43)</f>
        <v>2726.43</v>
      </c>
      <c r="M121" s="2">
        <f>IFERROR(__xludf.DUMMYFUNCTION("""COMPUTED_VALUE"""),45467.66666666667)</f>
        <v>45467.66667</v>
      </c>
      <c r="N121" s="1">
        <f>IFERROR(__xludf.DUMMYFUNCTION("""COMPUTED_VALUE"""),1860208.0)</f>
        <v>1860208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IFERROR(__xludf.DUMMYFUNCTION("""COMPUTED_VALUE"""),2730.57)</f>
        <v>2730.57</v>
      </c>
      <c r="D122" s="2">
        <f>IFERROR(__xludf.DUMMYFUNCTION("""COMPUTED_VALUE"""),45468.66666666667)</f>
        <v>45468.66667</v>
      </c>
      <c r="E122" s="1">
        <f>IFERROR(__xludf.DUMMYFUNCTION("""COMPUTED_VALUE"""),2731.24)</f>
        <v>2731.24</v>
      </c>
      <c r="G122" s="2">
        <f>IFERROR(__xludf.DUMMYFUNCTION("""COMPUTED_VALUE"""),45468.66666666667)</f>
        <v>45468.66667</v>
      </c>
      <c r="H122" s="1">
        <f>IFERROR(__xludf.DUMMYFUNCTION("""COMPUTED_VALUE"""),2671.25)</f>
        <v>2671.25</v>
      </c>
      <c r="J122" s="2">
        <f>IFERROR(__xludf.DUMMYFUNCTION("""COMPUTED_VALUE"""),45468.66666666667)</f>
        <v>45468.66667</v>
      </c>
      <c r="K122" s="1">
        <f>IFERROR(__xludf.DUMMYFUNCTION("""COMPUTED_VALUE"""),2672.87)</f>
        <v>2672.87</v>
      </c>
      <c r="M122" s="2">
        <f>IFERROR(__xludf.DUMMYFUNCTION("""COMPUTED_VALUE"""),45468.66666666667)</f>
        <v>45468.66667</v>
      </c>
      <c r="N122" s="1">
        <f>IFERROR(__xludf.DUMMYFUNCTION("""COMPUTED_VALUE"""),2150778.0)</f>
        <v>2150778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IFERROR(__xludf.DUMMYFUNCTION("""COMPUTED_VALUE"""),2653.85)</f>
        <v>2653.85</v>
      </c>
      <c r="D123" s="2">
        <f>IFERROR(__xludf.DUMMYFUNCTION("""COMPUTED_VALUE"""),45469.66666666667)</f>
        <v>45469.66667</v>
      </c>
      <c r="E123" s="1">
        <f>IFERROR(__xludf.DUMMYFUNCTION("""COMPUTED_VALUE"""),2678.44)</f>
        <v>2678.44</v>
      </c>
      <c r="G123" s="2">
        <f>IFERROR(__xludf.DUMMYFUNCTION("""COMPUTED_VALUE"""),45469.66666666667)</f>
        <v>45469.66667</v>
      </c>
      <c r="H123" s="1">
        <f>IFERROR(__xludf.DUMMYFUNCTION("""COMPUTED_VALUE"""),2647.41)</f>
        <v>2647.41</v>
      </c>
      <c r="J123" s="2">
        <f>IFERROR(__xludf.DUMMYFUNCTION("""COMPUTED_VALUE"""),45469.66666666667)</f>
        <v>45469.66667</v>
      </c>
      <c r="K123" s="1">
        <f>IFERROR(__xludf.DUMMYFUNCTION("""COMPUTED_VALUE"""),2675.84)</f>
        <v>2675.84</v>
      </c>
      <c r="M123" s="2">
        <f>IFERROR(__xludf.DUMMYFUNCTION("""COMPUTED_VALUE"""),45469.66666666667)</f>
        <v>45469.66667</v>
      </c>
      <c r="N123" s="1">
        <f>IFERROR(__xludf.DUMMYFUNCTION("""COMPUTED_VALUE"""),1592897.0)</f>
        <v>1592897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IFERROR(__xludf.DUMMYFUNCTION("""COMPUTED_VALUE"""),2671.62)</f>
        <v>2671.62</v>
      </c>
      <c r="D124" s="2">
        <f>IFERROR(__xludf.DUMMYFUNCTION("""COMPUTED_VALUE"""),45470.66666666667)</f>
        <v>45470.66667</v>
      </c>
      <c r="E124" s="1">
        <f>IFERROR(__xludf.DUMMYFUNCTION("""COMPUTED_VALUE"""),2677.08)</f>
        <v>2677.08</v>
      </c>
      <c r="G124" s="2">
        <f>IFERROR(__xludf.DUMMYFUNCTION("""COMPUTED_VALUE"""),45470.66666666667)</f>
        <v>45470.66667</v>
      </c>
      <c r="H124" s="1">
        <f>IFERROR(__xludf.DUMMYFUNCTION("""COMPUTED_VALUE"""),2647.48)</f>
        <v>2647.48</v>
      </c>
      <c r="J124" s="2">
        <f>IFERROR(__xludf.DUMMYFUNCTION("""COMPUTED_VALUE"""),45470.66666666667)</f>
        <v>45470.66667</v>
      </c>
      <c r="K124" s="1">
        <f>IFERROR(__xludf.DUMMYFUNCTION("""COMPUTED_VALUE"""),2671.95)</f>
        <v>2671.95</v>
      </c>
      <c r="M124" s="2">
        <f>IFERROR(__xludf.DUMMYFUNCTION("""COMPUTED_VALUE"""),45470.66666666667)</f>
        <v>45470.66667</v>
      </c>
      <c r="N124" s="1">
        <f>IFERROR(__xludf.DUMMYFUNCTION("""COMPUTED_VALUE"""),1404958.0)</f>
        <v>1404958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IFERROR(__xludf.DUMMYFUNCTION("""COMPUTED_VALUE"""),2681.7)</f>
        <v>2681.7</v>
      </c>
      <c r="D125" s="2">
        <f>IFERROR(__xludf.DUMMYFUNCTION("""COMPUTED_VALUE"""),45471.66666666667)</f>
        <v>45471.66667</v>
      </c>
      <c r="E125" s="1">
        <f>IFERROR(__xludf.DUMMYFUNCTION("""COMPUTED_VALUE"""),2681.7)</f>
        <v>2681.7</v>
      </c>
      <c r="G125" s="2">
        <f>IFERROR(__xludf.DUMMYFUNCTION("""COMPUTED_VALUE"""),45471.66666666667)</f>
        <v>45471.66667</v>
      </c>
      <c r="H125" s="1">
        <f>IFERROR(__xludf.DUMMYFUNCTION("""COMPUTED_VALUE"""),2653.43)</f>
        <v>2653.43</v>
      </c>
      <c r="J125" s="2">
        <f>IFERROR(__xludf.DUMMYFUNCTION("""COMPUTED_VALUE"""),45471.66666666667)</f>
        <v>45471.66667</v>
      </c>
      <c r="K125" s="1">
        <f>IFERROR(__xludf.DUMMYFUNCTION("""COMPUTED_VALUE"""),2669.13)</f>
        <v>2669.13</v>
      </c>
      <c r="M125" s="2">
        <f>IFERROR(__xludf.DUMMYFUNCTION("""COMPUTED_VALUE"""),45471.66666666667)</f>
        <v>45471.66667</v>
      </c>
      <c r="N125" s="1">
        <f>IFERROR(__xludf.DUMMYFUNCTION("""COMPUTED_VALUE"""),2898885.0)</f>
        <v>2898885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IFERROR(__xludf.DUMMYFUNCTION("""COMPUTED_VALUE"""),2677.44)</f>
        <v>2677.44</v>
      </c>
      <c r="D126" s="2">
        <f>IFERROR(__xludf.DUMMYFUNCTION("""COMPUTED_VALUE"""),45474.66666666667)</f>
        <v>45474.66667</v>
      </c>
      <c r="E126" s="1">
        <f>IFERROR(__xludf.DUMMYFUNCTION("""COMPUTED_VALUE"""),2708.14)</f>
        <v>2708.14</v>
      </c>
      <c r="G126" s="2">
        <f>IFERROR(__xludf.DUMMYFUNCTION("""COMPUTED_VALUE"""),45474.66666666667)</f>
        <v>45474.66667</v>
      </c>
      <c r="H126" s="1">
        <f>IFERROR(__xludf.DUMMYFUNCTION("""COMPUTED_VALUE"""),2634.68)</f>
        <v>2634.68</v>
      </c>
      <c r="J126" s="2">
        <f>IFERROR(__xludf.DUMMYFUNCTION("""COMPUTED_VALUE"""),45474.66666666667)</f>
        <v>45474.66667</v>
      </c>
      <c r="K126" s="1">
        <f>IFERROR(__xludf.DUMMYFUNCTION("""COMPUTED_VALUE"""),2643.4)</f>
        <v>2643.4</v>
      </c>
      <c r="M126" s="2">
        <f>IFERROR(__xludf.DUMMYFUNCTION("""COMPUTED_VALUE"""),45474.66666666667)</f>
        <v>45474.66667</v>
      </c>
      <c r="N126" s="1">
        <f>IFERROR(__xludf.DUMMYFUNCTION("""COMPUTED_VALUE"""),1966406.0)</f>
        <v>1966406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IFERROR(__xludf.DUMMYFUNCTION("""COMPUTED_VALUE"""),2651.03)</f>
        <v>2651.03</v>
      </c>
      <c r="D127" s="2">
        <f>IFERROR(__xludf.DUMMYFUNCTION("""COMPUTED_VALUE"""),45475.66666666667)</f>
        <v>45475.66667</v>
      </c>
      <c r="E127" s="1">
        <f>IFERROR(__xludf.DUMMYFUNCTION("""COMPUTED_VALUE"""),2678.76)</f>
        <v>2678.76</v>
      </c>
      <c r="G127" s="2">
        <f>IFERROR(__xludf.DUMMYFUNCTION("""COMPUTED_VALUE"""),45475.66666666667)</f>
        <v>45475.66667</v>
      </c>
      <c r="H127" s="1">
        <f>IFERROR(__xludf.DUMMYFUNCTION("""COMPUTED_VALUE"""),2643.8)</f>
        <v>2643.8</v>
      </c>
      <c r="J127" s="2">
        <f>IFERROR(__xludf.DUMMYFUNCTION("""COMPUTED_VALUE"""),45475.66666666667)</f>
        <v>45475.66667</v>
      </c>
      <c r="K127" s="1">
        <f>IFERROR(__xludf.DUMMYFUNCTION("""COMPUTED_VALUE"""),2653.54)</f>
        <v>2653.54</v>
      </c>
      <c r="M127" s="2">
        <f>IFERROR(__xludf.DUMMYFUNCTION("""COMPUTED_VALUE"""),45475.66666666667)</f>
        <v>45475.66667</v>
      </c>
      <c r="N127" s="1">
        <f>IFERROR(__xludf.DUMMYFUNCTION("""COMPUTED_VALUE"""),1637153.0)</f>
        <v>1637153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IFERROR(__xludf.DUMMYFUNCTION("""COMPUTED_VALUE"""),2656.13)</f>
        <v>2656.13</v>
      </c>
      <c r="D128" s="2">
        <f>IFERROR(__xludf.DUMMYFUNCTION("""COMPUTED_VALUE"""),45476.54166666667)</f>
        <v>45476.54167</v>
      </c>
      <c r="E128" s="1">
        <f>IFERROR(__xludf.DUMMYFUNCTION("""COMPUTED_VALUE"""),2680.93)</f>
        <v>2680.93</v>
      </c>
      <c r="G128" s="2">
        <f>IFERROR(__xludf.DUMMYFUNCTION("""COMPUTED_VALUE"""),45476.54166666667)</f>
        <v>45476.54167</v>
      </c>
      <c r="H128" s="1">
        <f>IFERROR(__xludf.DUMMYFUNCTION("""COMPUTED_VALUE"""),2638.46)</f>
        <v>2638.46</v>
      </c>
      <c r="J128" s="2">
        <f>IFERROR(__xludf.DUMMYFUNCTION("""COMPUTED_VALUE"""),45476.54166666667)</f>
        <v>45476.54167</v>
      </c>
      <c r="K128" s="1">
        <f>IFERROR(__xludf.DUMMYFUNCTION("""COMPUTED_VALUE"""),2639.6)</f>
        <v>2639.6</v>
      </c>
      <c r="M128" s="2">
        <f>IFERROR(__xludf.DUMMYFUNCTION("""COMPUTED_VALUE"""),45476.54166666667)</f>
        <v>45476.54167</v>
      </c>
      <c r="N128" s="1">
        <f>IFERROR(__xludf.DUMMYFUNCTION("""COMPUTED_VALUE"""),942159.0)</f>
        <v>942159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IFERROR(__xludf.DUMMYFUNCTION("""COMPUTED_VALUE"""),2652.11)</f>
        <v>2652.11</v>
      </c>
      <c r="D129" s="2">
        <f>IFERROR(__xludf.DUMMYFUNCTION("""COMPUTED_VALUE"""),45478.66666666667)</f>
        <v>45478.66667</v>
      </c>
      <c r="E129" s="1">
        <f>IFERROR(__xludf.DUMMYFUNCTION("""COMPUTED_VALUE"""),2689.96)</f>
        <v>2689.96</v>
      </c>
      <c r="G129" s="2">
        <f>IFERROR(__xludf.DUMMYFUNCTION("""COMPUTED_VALUE"""),45478.66666666667)</f>
        <v>45478.66667</v>
      </c>
      <c r="H129" s="1">
        <f>IFERROR(__xludf.DUMMYFUNCTION("""COMPUTED_VALUE"""),2633.11)</f>
        <v>2633.11</v>
      </c>
      <c r="J129" s="2">
        <f>IFERROR(__xludf.DUMMYFUNCTION("""COMPUTED_VALUE"""),45478.66666666667)</f>
        <v>45478.66667</v>
      </c>
      <c r="K129" s="1">
        <f>IFERROR(__xludf.DUMMYFUNCTION("""COMPUTED_VALUE"""),2685.03)</f>
        <v>2685.03</v>
      </c>
      <c r="M129" s="2">
        <f>IFERROR(__xludf.DUMMYFUNCTION("""COMPUTED_VALUE"""),45478.66666666667)</f>
        <v>45478.66667</v>
      </c>
      <c r="N129" s="1">
        <f>IFERROR(__xludf.DUMMYFUNCTION("""COMPUTED_VALUE"""),3266211.0)</f>
        <v>3266211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IFERROR(__xludf.DUMMYFUNCTION("""COMPUTED_VALUE"""),2698.43)</f>
        <v>2698.43</v>
      </c>
      <c r="D130" s="2">
        <f>IFERROR(__xludf.DUMMYFUNCTION("""COMPUTED_VALUE"""),45481.66666666667)</f>
        <v>45481.66667</v>
      </c>
      <c r="E130" s="1">
        <f>IFERROR(__xludf.DUMMYFUNCTION("""COMPUTED_VALUE"""),2698.43)</f>
        <v>2698.43</v>
      </c>
      <c r="G130" s="2">
        <f>IFERROR(__xludf.DUMMYFUNCTION("""COMPUTED_VALUE"""),45481.66666666667)</f>
        <v>45481.66667</v>
      </c>
      <c r="H130" s="1">
        <f>IFERROR(__xludf.DUMMYFUNCTION("""COMPUTED_VALUE"""),2675.27)</f>
        <v>2675.27</v>
      </c>
      <c r="J130" s="2">
        <f>IFERROR(__xludf.DUMMYFUNCTION("""COMPUTED_VALUE"""),45481.66666666667)</f>
        <v>45481.66667</v>
      </c>
      <c r="K130" s="1">
        <f>IFERROR(__xludf.DUMMYFUNCTION("""COMPUTED_VALUE"""),2677.65)</f>
        <v>2677.65</v>
      </c>
      <c r="M130" s="2">
        <f>IFERROR(__xludf.DUMMYFUNCTION("""COMPUTED_VALUE"""),45481.66666666667)</f>
        <v>45481.66667</v>
      </c>
      <c r="N130" s="1">
        <f>IFERROR(__xludf.DUMMYFUNCTION("""COMPUTED_VALUE"""),1666558.0)</f>
        <v>1666558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IFERROR(__xludf.DUMMYFUNCTION("""COMPUTED_VALUE"""),2668.63)</f>
        <v>2668.63</v>
      </c>
      <c r="D131" s="2">
        <f>IFERROR(__xludf.DUMMYFUNCTION("""COMPUTED_VALUE"""),45482.66666666667)</f>
        <v>45482.66667</v>
      </c>
      <c r="E131" s="1">
        <f>IFERROR(__xludf.DUMMYFUNCTION("""COMPUTED_VALUE"""),2700.12)</f>
        <v>2700.12</v>
      </c>
      <c r="G131" s="2">
        <f>IFERROR(__xludf.DUMMYFUNCTION("""COMPUTED_VALUE"""),45482.66666666667)</f>
        <v>45482.66667</v>
      </c>
      <c r="H131" s="1">
        <f>IFERROR(__xludf.DUMMYFUNCTION("""COMPUTED_VALUE"""),2658.16)</f>
        <v>2658.16</v>
      </c>
      <c r="J131" s="2">
        <f>IFERROR(__xludf.DUMMYFUNCTION("""COMPUTED_VALUE"""),45482.66666666667)</f>
        <v>45482.66667</v>
      </c>
      <c r="K131" s="1">
        <f>IFERROR(__xludf.DUMMYFUNCTION("""COMPUTED_VALUE"""),2690.08)</f>
        <v>2690.08</v>
      </c>
      <c r="M131" s="2">
        <f>IFERROR(__xludf.DUMMYFUNCTION("""COMPUTED_VALUE"""),45482.66666666667)</f>
        <v>45482.66667</v>
      </c>
      <c r="N131" s="1">
        <f>IFERROR(__xludf.DUMMYFUNCTION("""COMPUTED_VALUE"""),1593606.0)</f>
        <v>1593606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IFERROR(__xludf.DUMMYFUNCTION("""COMPUTED_VALUE"""),2702.18)</f>
        <v>2702.18</v>
      </c>
      <c r="D132" s="2">
        <f>IFERROR(__xludf.DUMMYFUNCTION("""COMPUTED_VALUE"""),45483.66666666667)</f>
        <v>45483.66667</v>
      </c>
      <c r="E132" s="1">
        <f>IFERROR(__xludf.DUMMYFUNCTION("""COMPUTED_VALUE"""),2728.33)</f>
        <v>2728.33</v>
      </c>
      <c r="G132" s="2">
        <f>IFERROR(__xludf.DUMMYFUNCTION("""COMPUTED_VALUE"""),45483.66666666667)</f>
        <v>45483.66667</v>
      </c>
      <c r="H132" s="1">
        <f>IFERROR(__xludf.DUMMYFUNCTION("""COMPUTED_VALUE"""),2693.74)</f>
        <v>2693.74</v>
      </c>
      <c r="J132" s="2">
        <f>IFERROR(__xludf.DUMMYFUNCTION("""COMPUTED_VALUE"""),45483.66666666667)</f>
        <v>45483.66667</v>
      </c>
      <c r="K132" s="1">
        <f>IFERROR(__xludf.DUMMYFUNCTION("""COMPUTED_VALUE"""),2724.65)</f>
        <v>2724.65</v>
      </c>
      <c r="M132" s="2">
        <f>IFERROR(__xludf.DUMMYFUNCTION("""COMPUTED_VALUE"""),45483.66666666667)</f>
        <v>45483.66667</v>
      </c>
      <c r="N132" s="1">
        <f>IFERROR(__xludf.DUMMYFUNCTION("""COMPUTED_VALUE"""),1329889.0)</f>
        <v>1329889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IFERROR(__xludf.DUMMYFUNCTION("""COMPUTED_VALUE"""),2752.3)</f>
        <v>2752.3</v>
      </c>
      <c r="D133" s="2">
        <f>IFERROR(__xludf.DUMMYFUNCTION("""COMPUTED_VALUE"""),45484.66666666667)</f>
        <v>45484.66667</v>
      </c>
      <c r="E133" s="1">
        <f>IFERROR(__xludf.DUMMYFUNCTION("""COMPUTED_VALUE"""),2839.32)</f>
        <v>2839.32</v>
      </c>
      <c r="G133" s="2">
        <f>IFERROR(__xludf.DUMMYFUNCTION("""COMPUTED_VALUE"""),45484.66666666667)</f>
        <v>45484.66667</v>
      </c>
      <c r="H133" s="1">
        <f>IFERROR(__xludf.DUMMYFUNCTION("""COMPUTED_VALUE"""),2747.26)</f>
        <v>2747.26</v>
      </c>
      <c r="J133" s="2">
        <f>IFERROR(__xludf.DUMMYFUNCTION("""COMPUTED_VALUE"""),45484.66666666667)</f>
        <v>45484.66667</v>
      </c>
      <c r="K133" s="1">
        <f>IFERROR(__xludf.DUMMYFUNCTION("""COMPUTED_VALUE"""),2827.26)</f>
        <v>2827.26</v>
      </c>
      <c r="M133" s="2">
        <f>IFERROR(__xludf.DUMMYFUNCTION("""COMPUTED_VALUE"""),45484.66666666667)</f>
        <v>45484.66667</v>
      </c>
      <c r="N133" s="1">
        <f>IFERROR(__xludf.DUMMYFUNCTION("""COMPUTED_VALUE"""),4058848.0)</f>
        <v>4058848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IFERROR(__xludf.DUMMYFUNCTION("""COMPUTED_VALUE"""),2843.88)</f>
        <v>2843.88</v>
      </c>
      <c r="D134" s="2">
        <f>IFERROR(__xludf.DUMMYFUNCTION("""COMPUTED_VALUE"""),45485.66666666667)</f>
        <v>45485.66667</v>
      </c>
      <c r="E134" s="1">
        <f>IFERROR(__xludf.DUMMYFUNCTION("""COMPUTED_VALUE"""),2911.24)</f>
        <v>2911.24</v>
      </c>
      <c r="G134" s="2">
        <f>IFERROR(__xludf.DUMMYFUNCTION("""COMPUTED_VALUE"""),45485.66666666667)</f>
        <v>45485.66667</v>
      </c>
      <c r="H134" s="1">
        <f>IFERROR(__xludf.DUMMYFUNCTION("""COMPUTED_VALUE"""),2837.96)</f>
        <v>2837.96</v>
      </c>
      <c r="J134" s="2">
        <f>IFERROR(__xludf.DUMMYFUNCTION("""COMPUTED_VALUE"""),45485.66666666667)</f>
        <v>45485.66667</v>
      </c>
      <c r="K134" s="1">
        <f>IFERROR(__xludf.DUMMYFUNCTION("""COMPUTED_VALUE"""),2878.65)</f>
        <v>2878.65</v>
      </c>
      <c r="M134" s="2">
        <f>IFERROR(__xludf.DUMMYFUNCTION("""COMPUTED_VALUE"""),45485.66666666667)</f>
        <v>45485.66667</v>
      </c>
      <c r="N134" s="1">
        <f>IFERROR(__xludf.DUMMYFUNCTION("""COMPUTED_VALUE"""),2808601.0)</f>
        <v>2808601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IFERROR(__xludf.DUMMYFUNCTION("""COMPUTED_VALUE"""),2862.34)</f>
        <v>2862.34</v>
      </c>
      <c r="D135" s="2">
        <f>IFERROR(__xludf.DUMMYFUNCTION("""COMPUTED_VALUE"""),45488.66666666667)</f>
        <v>45488.66667</v>
      </c>
      <c r="E135" s="1">
        <f>IFERROR(__xludf.DUMMYFUNCTION("""COMPUTED_VALUE"""),2866.55)</f>
        <v>2866.55</v>
      </c>
      <c r="G135" s="2">
        <f>IFERROR(__xludf.DUMMYFUNCTION("""COMPUTED_VALUE"""),45488.66666666667)</f>
        <v>45488.66667</v>
      </c>
      <c r="H135" s="1">
        <f>IFERROR(__xludf.DUMMYFUNCTION("""COMPUTED_VALUE"""),2817.84)</f>
        <v>2817.84</v>
      </c>
      <c r="J135" s="2">
        <f>IFERROR(__xludf.DUMMYFUNCTION("""COMPUTED_VALUE"""),45488.66666666667)</f>
        <v>45488.66667</v>
      </c>
      <c r="K135" s="1">
        <f>IFERROR(__xludf.DUMMYFUNCTION("""COMPUTED_VALUE"""),2819.78)</f>
        <v>2819.78</v>
      </c>
      <c r="M135" s="2">
        <f>IFERROR(__xludf.DUMMYFUNCTION("""COMPUTED_VALUE"""),45488.66666666667)</f>
        <v>45488.66667</v>
      </c>
      <c r="N135" s="1">
        <f>IFERROR(__xludf.DUMMYFUNCTION("""COMPUTED_VALUE"""),1859255.0)</f>
        <v>1859255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IFERROR(__xludf.DUMMYFUNCTION("""COMPUTED_VALUE"""),2840.55)</f>
        <v>2840.55</v>
      </c>
      <c r="D136" s="2">
        <f>IFERROR(__xludf.DUMMYFUNCTION("""COMPUTED_VALUE"""),45489.66666666667)</f>
        <v>45489.66667</v>
      </c>
      <c r="E136" s="1">
        <f>IFERROR(__xludf.DUMMYFUNCTION("""COMPUTED_VALUE"""),2879.69)</f>
        <v>2879.69</v>
      </c>
      <c r="G136" s="2">
        <f>IFERROR(__xludf.DUMMYFUNCTION("""COMPUTED_VALUE"""),45489.66666666667)</f>
        <v>45489.66667</v>
      </c>
      <c r="H136" s="1">
        <f>IFERROR(__xludf.DUMMYFUNCTION("""COMPUTED_VALUE"""),2833.01)</f>
        <v>2833.01</v>
      </c>
      <c r="J136" s="2">
        <f>IFERROR(__xludf.DUMMYFUNCTION("""COMPUTED_VALUE"""),45489.66666666667)</f>
        <v>45489.66667</v>
      </c>
      <c r="K136" s="1">
        <f>IFERROR(__xludf.DUMMYFUNCTION("""COMPUTED_VALUE"""),2876.52)</f>
        <v>2876.52</v>
      </c>
      <c r="M136" s="2">
        <f>IFERROR(__xludf.DUMMYFUNCTION("""COMPUTED_VALUE"""),45489.66666666667)</f>
        <v>45489.66667</v>
      </c>
      <c r="N136" s="1">
        <f>IFERROR(__xludf.DUMMYFUNCTION("""COMPUTED_VALUE"""),2197333.0)</f>
        <v>2197333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IFERROR(__xludf.DUMMYFUNCTION("""COMPUTED_VALUE"""),2884.03)</f>
        <v>2884.03</v>
      </c>
      <c r="D137" s="2">
        <f>IFERROR(__xludf.DUMMYFUNCTION("""COMPUTED_VALUE"""),45490.66666666667)</f>
        <v>45490.66667</v>
      </c>
      <c r="E137" s="1">
        <f>IFERROR(__xludf.DUMMYFUNCTION("""COMPUTED_VALUE"""),2967.0)</f>
        <v>2967</v>
      </c>
      <c r="G137" s="2">
        <f>IFERROR(__xludf.DUMMYFUNCTION("""COMPUTED_VALUE"""),45490.66666666667)</f>
        <v>45490.66667</v>
      </c>
      <c r="H137" s="1">
        <f>IFERROR(__xludf.DUMMYFUNCTION("""COMPUTED_VALUE"""),2881.72)</f>
        <v>2881.72</v>
      </c>
      <c r="J137" s="2">
        <f>IFERROR(__xludf.DUMMYFUNCTION("""COMPUTED_VALUE"""),45490.66666666667)</f>
        <v>45490.66667</v>
      </c>
      <c r="K137" s="1">
        <f>IFERROR(__xludf.DUMMYFUNCTION("""COMPUTED_VALUE"""),2947.87)</f>
        <v>2947.87</v>
      </c>
      <c r="M137" s="2">
        <f>IFERROR(__xludf.DUMMYFUNCTION("""COMPUTED_VALUE"""),45490.66666666667)</f>
        <v>45490.66667</v>
      </c>
      <c r="N137" s="1">
        <f>IFERROR(__xludf.DUMMYFUNCTION("""COMPUTED_VALUE"""),3156439.0)</f>
        <v>3156439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IFERROR(__xludf.DUMMYFUNCTION("""COMPUTED_VALUE"""),2941.36)</f>
        <v>2941.36</v>
      </c>
      <c r="D138" s="2">
        <f>IFERROR(__xludf.DUMMYFUNCTION("""COMPUTED_VALUE"""),45491.66666666667)</f>
        <v>45491.66667</v>
      </c>
      <c r="E138" s="1">
        <f>IFERROR(__xludf.DUMMYFUNCTION("""COMPUTED_VALUE"""),2974.99)</f>
        <v>2974.99</v>
      </c>
      <c r="G138" s="2">
        <f>IFERROR(__xludf.DUMMYFUNCTION("""COMPUTED_VALUE"""),45491.66666666667)</f>
        <v>45491.66667</v>
      </c>
      <c r="H138" s="1">
        <f>IFERROR(__xludf.DUMMYFUNCTION("""COMPUTED_VALUE"""),2906.98)</f>
        <v>2906.98</v>
      </c>
      <c r="J138" s="2">
        <f>IFERROR(__xludf.DUMMYFUNCTION("""COMPUTED_VALUE"""),45491.66666666667)</f>
        <v>45491.66667</v>
      </c>
      <c r="K138" s="1">
        <f>IFERROR(__xludf.DUMMYFUNCTION("""COMPUTED_VALUE"""),2922.14)</f>
        <v>2922.14</v>
      </c>
      <c r="M138" s="2">
        <f>IFERROR(__xludf.DUMMYFUNCTION("""COMPUTED_VALUE"""),45491.66666666667)</f>
        <v>45491.66667</v>
      </c>
      <c r="N138" s="1">
        <f>IFERROR(__xludf.DUMMYFUNCTION("""COMPUTED_VALUE"""),2709642.0)</f>
        <v>2709642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IFERROR(__xludf.DUMMYFUNCTION("""COMPUTED_VALUE"""),2924.4)</f>
        <v>2924.4</v>
      </c>
      <c r="D139" s="2">
        <f>IFERROR(__xludf.DUMMYFUNCTION("""COMPUTED_VALUE"""),45492.66666666667)</f>
        <v>45492.66667</v>
      </c>
      <c r="E139" s="1">
        <f>IFERROR(__xludf.DUMMYFUNCTION("""COMPUTED_VALUE"""),2932.81)</f>
        <v>2932.81</v>
      </c>
      <c r="G139" s="2">
        <f>IFERROR(__xludf.DUMMYFUNCTION("""COMPUTED_VALUE"""),45492.66666666667)</f>
        <v>45492.66667</v>
      </c>
      <c r="H139" s="1">
        <f>IFERROR(__xludf.DUMMYFUNCTION("""COMPUTED_VALUE"""),2897.87)</f>
        <v>2897.87</v>
      </c>
      <c r="J139" s="2">
        <f>IFERROR(__xludf.DUMMYFUNCTION("""COMPUTED_VALUE"""),45492.66666666667)</f>
        <v>45492.66667</v>
      </c>
      <c r="K139" s="1">
        <f>IFERROR(__xludf.DUMMYFUNCTION("""COMPUTED_VALUE"""),2915.59)</f>
        <v>2915.59</v>
      </c>
      <c r="M139" s="2">
        <f>IFERROR(__xludf.DUMMYFUNCTION("""COMPUTED_VALUE"""),45492.66666666667)</f>
        <v>45492.66667</v>
      </c>
      <c r="N139" s="1">
        <f>IFERROR(__xludf.DUMMYFUNCTION("""COMPUTED_VALUE"""),1817032.0)</f>
        <v>1817032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IFERROR(__xludf.DUMMYFUNCTION("""COMPUTED_VALUE"""),2914.22)</f>
        <v>2914.22</v>
      </c>
      <c r="D140" s="2">
        <f>IFERROR(__xludf.DUMMYFUNCTION("""COMPUTED_VALUE"""),45495.66666666667)</f>
        <v>45495.66667</v>
      </c>
      <c r="E140" s="1">
        <f>IFERROR(__xludf.DUMMYFUNCTION("""COMPUTED_VALUE"""),2933.35)</f>
        <v>2933.35</v>
      </c>
      <c r="G140" s="2">
        <f>IFERROR(__xludf.DUMMYFUNCTION("""COMPUTED_VALUE"""),45495.66666666667)</f>
        <v>45495.66667</v>
      </c>
      <c r="H140" s="1">
        <f>IFERROR(__xludf.DUMMYFUNCTION("""COMPUTED_VALUE"""),2899.48)</f>
        <v>2899.48</v>
      </c>
      <c r="J140" s="2">
        <f>IFERROR(__xludf.DUMMYFUNCTION("""COMPUTED_VALUE"""),45495.66666666667)</f>
        <v>45495.66667</v>
      </c>
      <c r="K140" s="1">
        <f>IFERROR(__xludf.DUMMYFUNCTION("""COMPUTED_VALUE"""),2923.86)</f>
        <v>2923.86</v>
      </c>
      <c r="M140" s="2">
        <f>IFERROR(__xludf.DUMMYFUNCTION("""COMPUTED_VALUE"""),45495.66666666667)</f>
        <v>45495.66667</v>
      </c>
      <c r="N140" s="1">
        <f>IFERROR(__xludf.DUMMYFUNCTION("""COMPUTED_VALUE"""),1907824.0)</f>
        <v>1907824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IFERROR(__xludf.DUMMYFUNCTION("""COMPUTED_VALUE"""),2915.36)</f>
        <v>2915.36</v>
      </c>
      <c r="D141" s="2">
        <f>IFERROR(__xludf.DUMMYFUNCTION("""COMPUTED_VALUE"""),45496.66666666667)</f>
        <v>45496.66667</v>
      </c>
      <c r="E141" s="1">
        <f>IFERROR(__xludf.DUMMYFUNCTION("""COMPUTED_VALUE"""),2922.34)</f>
        <v>2922.34</v>
      </c>
      <c r="G141" s="2">
        <f>IFERROR(__xludf.DUMMYFUNCTION("""COMPUTED_VALUE"""),45496.66666666667)</f>
        <v>45496.66667</v>
      </c>
      <c r="H141" s="1">
        <f>IFERROR(__xludf.DUMMYFUNCTION("""COMPUTED_VALUE"""),2896.52)</f>
        <v>2896.52</v>
      </c>
      <c r="J141" s="2">
        <f>IFERROR(__xludf.DUMMYFUNCTION("""COMPUTED_VALUE"""),45496.66666666667)</f>
        <v>45496.66667</v>
      </c>
      <c r="K141" s="1">
        <f>IFERROR(__xludf.DUMMYFUNCTION("""COMPUTED_VALUE"""),2902.01)</f>
        <v>2902.01</v>
      </c>
      <c r="M141" s="2">
        <f>IFERROR(__xludf.DUMMYFUNCTION("""COMPUTED_VALUE"""),45496.66666666667)</f>
        <v>45496.66667</v>
      </c>
      <c r="N141" s="1">
        <f>IFERROR(__xludf.DUMMYFUNCTION("""COMPUTED_VALUE"""),1473630.0)</f>
        <v>1473630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IFERROR(__xludf.DUMMYFUNCTION("""COMPUTED_VALUE"""),2914.06)</f>
        <v>2914.06</v>
      </c>
      <c r="D142" s="2">
        <f>IFERROR(__xludf.DUMMYFUNCTION("""COMPUTED_VALUE"""),45497.66666666667)</f>
        <v>45497.66667</v>
      </c>
      <c r="E142" s="1">
        <f>IFERROR(__xludf.DUMMYFUNCTION("""COMPUTED_VALUE"""),2963.32)</f>
        <v>2963.32</v>
      </c>
      <c r="G142" s="2">
        <f>IFERROR(__xludf.DUMMYFUNCTION("""COMPUTED_VALUE"""),45497.66666666667)</f>
        <v>45497.66667</v>
      </c>
      <c r="H142" s="1">
        <f>IFERROR(__xludf.DUMMYFUNCTION("""COMPUTED_VALUE"""),2908.01)</f>
        <v>2908.01</v>
      </c>
      <c r="J142" s="2">
        <f>IFERROR(__xludf.DUMMYFUNCTION("""COMPUTED_VALUE"""),45497.66666666667)</f>
        <v>45497.66667</v>
      </c>
      <c r="K142" s="1">
        <f>IFERROR(__xludf.DUMMYFUNCTION("""COMPUTED_VALUE"""),2941.05)</f>
        <v>2941.05</v>
      </c>
      <c r="M142" s="2">
        <f>IFERROR(__xludf.DUMMYFUNCTION("""COMPUTED_VALUE"""),45497.66666666667)</f>
        <v>45497.66667</v>
      </c>
      <c r="N142" s="1">
        <f>IFERROR(__xludf.DUMMYFUNCTION("""COMPUTED_VALUE"""),2007561.0)</f>
        <v>2007561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IFERROR(__xludf.DUMMYFUNCTION("""COMPUTED_VALUE"""),2942.61)</f>
        <v>2942.61</v>
      </c>
      <c r="D143" s="2">
        <f>IFERROR(__xludf.DUMMYFUNCTION("""COMPUTED_VALUE"""),45498.66666666667)</f>
        <v>45498.66667</v>
      </c>
      <c r="E143" s="1">
        <f>IFERROR(__xludf.DUMMYFUNCTION("""COMPUTED_VALUE"""),2977.42)</f>
        <v>2977.42</v>
      </c>
      <c r="G143" s="2">
        <f>IFERROR(__xludf.DUMMYFUNCTION("""COMPUTED_VALUE"""),45498.66666666667)</f>
        <v>45498.66667</v>
      </c>
      <c r="H143" s="1">
        <f>IFERROR(__xludf.DUMMYFUNCTION("""COMPUTED_VALUE"""),2882.74)</f>
        <v>2882.74</v>
      </c>
      <c r="J143" s="2">
        <f>IFERROR(__xludf.DUMMYFUNCTION("""COMPUTED_VALUE"""),45498.66666666667)</f>
        <v>45498.66667</v>
      </c>
      <c r="K143" s="1">
        <f>IFERROR(__xludf.DUMMYFUNCTION("""COMPUTED_VALUE"""),2898.08)</f>
        <v>2898.08</v>
      </c>
      <c r="M143" s="2">
        <f>IFERROR(__xludf.DUMMYFUNCTION("""COMPUTED_VALUE"""),45498.66666666667)</f>
        <v>45498.66667</v>
      </c>
      <c r="N143" s="1">
        <f>IFERROR(__xludf.DUMMYFUNCTION("""COMPUTED_VALUE"""),2213245.0)</f>
        <v>2213245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IFERROR(__xludf.DUMMYFUNCTION("""COMPUTED_VALUE"""),2917.45)</f>
        <v>2917.45</v>
      </c>
      <c r="D144" s="2">
        <f>IFERROR(__xludf.DUMMYFUNCTION("""COMPUTED_VALUE"""),45499.66666666667)</f>
        <v>45499.66667</v>
      </c>
      <c r="E144" s="1">
        <f>IFERROR(__xludf.DUMMYFUNCTION("""COMPUTED_VALUE"""),2937.26)</f>
        <v>2937.26</v>
      </c>
      <c r="G144" s="2">
        <f>IFERROR(__xludf.DUMMYFUNCTION("""COMPUTED_VALUE"""),45499.66666666667)</f>
        <v>45499.66667</v>
      </c>
      <c r="H144" s="1">
        <f>IFERROR(__xludf.DUMMYFUNCTION("""COMPUTED_VALUE"""),2900.79)</f>
        <v>2900.79</v>
      </c>
      <c r="J144" s="2">
        <f>IFERROR(__xludf.DUMMYFUNCTION("""COMPUTED_VALUE"""),45499.66666666667)</f>
        <v>45499.66667</v>
      </c>
      <c r="K144" s="1">
        <f>IFERROR(__xludf.DUMMYFUNCTION("""COMPUTED_VALUE"""),2923.67)</f>
        <v>2923.67</v>
      </c>
      <c r="M144" s="2">
        <f>IFERROR(__xludf.DUMMYFUNCTION("""COMPUTED_VALUE"""),45499.66666666667)</f>
        <v>45499.66667</v>
      </c>
      <c r="N144" s="1">
        <f>IFERROR(__xludf.DUMMYFUNCTION("""COMPUTED_VALUE"""),1529390.0)</f>
        <v>1529390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IFERROR(__xludf.DUMMYFUNCTION("""COMPUTED_VALUE"""),2927.89)</f>
        <v>2927.89</v>
      </c>
      <c r="D145" s="2">
        <f>IFERROR(__xludf.DUMMYFUNCTION("""COMPUTED_VALUE"""),45502.66666666667)</f>
        <v>45502.66667</v>
      </c>
      <c r="E145" s="1">
        <f>IFERROR(__xludf.DUMMYFUNCTION("""COMPUTED_VALUE"""),2928.93)</f>
        <v>2928.93</v>
      </c>
      <c r="G145" s="2">
        <f>IFERROR(__xludf.DUMMYFUNCTION("""COMPUTED_VALUE"""),45502.66666666667)</f>
        <v>45502.66667</v>
      </c>
      <c r="H145" s="1">
        <f>IFERROR(__xludf.DUMMYFUNCTION("""COMPUTED_VALUE"""),2883.41)</f>
        <v>2883.41</v>
      </c>
      <c r="J145" s="2">
        <f>IFERROR(__xludf.DUMMYFUNCTION("""COMPUTED_VALUE"""),45502.66666666667)</f>
        <v>45502.66667</v>
      </c>
      <c r="K145" s="1">
        <f>IFERROR(__xludf.DUMMYFUNCTION("""COMPUTED_VALUE"""),2913.16)</f>
        <v>2913.16</v>
      </c>
      <c r="M145" s="2">
        <f>IFERROR(__xludf.DUMMYFUNCTION("""COMPUTED_VALUE"""),45502.66666666667)</f>
        <v>45502.66667</v>
      </c>
      <c r="N145" s="1">
        <f>IFERROR(__xludf.DUMMYFUNCTION("""COMPUTED_VALUE"""),1933682.0)</f>
        <v>1933682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IFERROR(__xludf.DUMMYFUNCTION("""COMPUTED_VALUE"""),2913.34)</f>
        <v>2913.34</v>
      </c>
      <c r="D146" s="2">
        <f>IFERROR(__xludf.DUMMYFUNCTION("""COMPUTED_VALUE"""),45503.66666666667)</f>
        <v>45503.66667</v>
      </c>
      <c r="E146" s="1">
        <f>IFERROR(__xludf.DUMMYFUNCTION("""COMPUTED_VALUE"""),2955.62)</f>
        <v>2955.62</v>
      </c>
      <c r="G146" s="2">
        <f>IFERROR(__xludf.DUMMYFUNCTION("""COMPUTED_VALUE"""),45503.66666666667)</f>
        <v>45503.66667</v>
      </c>
      <c r="H146" s="1">
        <f>IFERROR(__xludf.DUMMYFUNCTION("""COMPUTED_VALUE"""),2913.31)</f>
        <v>2913.31</v>
      </c>
      <c r="J146" s="2">
        <f>IFERROR(__xludf.DUMMYFUNCTION("""COMPUTED_VALUE"""),45503.66666666667)</f>
        <v>45503.66667</v>
      </c>
      <c r="K146" s="1">
        <f>IFERROR(__xludf.DUMMYFUNCTION("""COMPUTED_VALUE"""),2952.78)</f>
        <v>2952.78</v>
      </c>
      <c r="M146" s="2">
        <f>IFERROR(__xludf.DUMMYFUNCTION("""COMPUTED_VALUE"""),45503.66666666667)</f>
        <v>45503.66667</v>
      </c>
      <c r="N146" s="1">
        <f>IFERROR(__xludf.DUMMYFUNCTION("""COMPUTED_VALUE"""),1923016.0)</f>
        <v>1923016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IFERROR(__xludf.DUMMYFUNCTION("""COMPUTED_VALUE"""),2921.92)</f>
        <v>2921.92</v>
      </c>
      <c r="D147" s="2">
        <f>IFERROR(__xludf.DUMMYFUNCTION("""COMPUTED_VALUE"""),45504.66666666667)</f>
        <v>45504.66667</v>
      </c>
      <c r="E147" s="1">
        <f>IFERROR(__xludf.DUMMYFUNCTION("""COMPUTED_VALUE"""),2947.99)</f>
        <v>2947.99</v>
      </c>
      <c r="G147" s="2">
        <f>IFERROR(__xludf.DUMMYFUNCTION("""COMPUTED_VALUE"""),45504.66666666667)</f>
        <v>45504.66667</v>
      </c>
      <c r="H147" s="1">
        <f>IFERROR(__xludf.DUMMYFUNCTION("""COMPUTED_VALUE"""),2913.24)</f>
        <v>2913.24</v>
      </c>
      <c r="J147" s="2">
        <f>IFERROR(__xludf.DUMMYFUNCTION("""COMPUTED_VALUE"""),45504.66666666667)</f>
        <v>45504.66667</v>
      </c>
      <c r="K147" s="1">
        <f>IFERROR(__xludf.DUMMYFUNCTION("""COMPUTED_VALUE"""),2932.29)</f>
        <v>2932.29</v>
      </c>
      <c r="M147" s="2">
        <f>IFERROR(__xludf.DUMMYFUNCTION("""COMPUTED_VALUE"""),45504.66666666667)</f>
        <v>45504.66667</v>
      </c>
      <c r="N147" s="1">
        <f>IFERROR(__xludf.DUMMYFUNCTION("""COMPUTED_VALUE"""),3850772.0)</f>
        <v>3850772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IFERROR(__xludf.DUMMYFUNCTION("""COMPUTED_VALUE"""),2946.14)</f>
        <v>2946.14</v>
      </c>
      <c r="D148" s="2">
        <f>IFERROR(__xludf.DUMMYFUNCTION("""COMPUTED_VALUE"""),45505.66666666667)</f>
        <v>45505.66667</v>
      </c>
      <c r="E148" s="1">
        <f>IFERROR(__xludf.DUMMYFUNCTION("""COMPUTED_VALUE"""),2983.26)</f>
        <v>2983.26</v>
      </c>
      <c r="G148" s="2">
        <f>IFERROR(__xludf.DUMMYFUNCTION("""COMPUTED_VALUE"""),45505.66666666667)</f>
        <v>45505.66667</v>
      </c>
      <c r="H148" s="1">
        <f>IFERROR(__xludf.DUMMYFUNCTION("""COMPUTED_VALUE"""),2932.71)</f>
        <v>2932.71</v>
      </c>
      <c r="J148" s="2">
        <f>IFERROR(__xludf.DUMMYFUNCTION("""COMPUTED_VALUE"""),45505.66666666667)</f>
        <v>45505.66667</v>
      </c>
      <c r="K148" s="1">
        <f>IFERROR(__xludf.DUMMYFUNCTION("""COMPUTED_VALUE"""),2973.24)</f>
        <v>2973.24</v>
      </c>
      <c r="M148" s="2">
        <f>IFERROR(__xludf.DUMMYFUNCTION("""COMPUTED_VALUE"""),45505.66666666667)</f>
        <v>45505.66667</v>
      </c>
      <c r="N148" s="1">
        <f>IFERROR(__xludf.DUMMYFUNCTION("""COMPUTED_VALUE"""),2403683.0)</f>
        <v>2403683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IFERROR(__xludf.DUMMYFUNCTION("""COMPUTED_VALUE"""),3016.38)</f>
        <v>3016.38</v>
      </c>
      <c r="D149" s="2">
        <f>IFERROR(__xludf.DUMMYFUNCTION("""COMPUTED_VALUE"""),45506.66666666667)</f>
        <v>45506.66667</v>
      </c>
      <c r="E149" s="1">
        <f>IFERROR(__xludf.DUMMYFUNCTION("""COMPUTED_VALUE"""),3041.08)</f>
        <v>3041.08</v>
      </c>
      <c r="G149" s="2">
        <f>IFERROR(__xludf.DUMMYFUNCTION("""COMPUTED_VALUE"""),45506.66666666667)</f>
        <v>45506.66667</v>
      </c>
      <c r="H149" s="1">
        <f>IFERROR(__xludf.DUMMYFUNCTION("""COMPUTED_VALUE"""),2964.32)</f>
        <v>2964.32</v>
      </c>
      <c r="J149" s="2">
        <f>IFERROR(__xludf.DUMMYFUNCTION("""COMPUTED_VALUE"""),45506.66666666667)</f>
        <v>45506.66667</v>
      </c>
      <c r="K149" s="1">
        <f>IFERROR(__xludf.DUMMYFUNCTION("""COMPUTED_VALUE"""),3023.7)</f>
        <v>3023.7</v>
      </c>
      <c r="M149" s="2">
        <f>IFERROR(__xludf.DUMMYFUNCTION("""COMPUTED_VALUE"""),45506.66666666667)</f>
        <v>45506.66667</v>
      </c>
      <c r="N149" s="1">
        <f>IFERROR(__xludf.DUMMYFUNCTION("""COMPUTED_VALUE"""),3247771.0)</f>
        <v>3247771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IFERROR(__xludf.DUMMYFUNCTION("""COMPUTED_VALUE"""),3023.96)</f>
        <v>3023.96</v>
      </c>
      <c r="D150" s="2">
        <f>IFERROR(__xludf.DUMMYFUNCTION("""COMPUTED_VALUE"""),45509.66666666667)</f>
        <v>45509.66667</v>
      </c>
      <c r="E150" s="1">
        <f>IFERROR(__xludf.DUMMYFUNCTION("""COMPUTED_VALUE"""),3030.05)</f>
        <v>3030.05</v>
      </c>
      <c r="G150" s="2">
        <f>IFERROR(__xludf.DUMMYFUNCTION("""COMPUTED_VALUE"""),45509.66666666667)</f>
        <v>45509.66667</v>
      </c>
      <c r="H150" s="1">
        <f>IFERROR(__xludf.DUMMYFUNCTION("""COMPUTED_VALUE"""),2935.21)</f>
        <v>2935.21</v>
      </c>
      <c r="J150" s="2">
        <f>IFERROR(__xludf.DUMMYFUNCTION("""COMPUTED_VALUE"""),45509.66666666667)</f>
        <v>45509.66667</v>
      </c>
      <c r="K150" s="1">
        <f>IFERROR(__xludf.DUMMYFUNCTION("""COMPUTED_VALUE"""),2935.95)</f>
        <v>2935.95</v>
      </c>
      <c r="M150" s="2">
        <f>IFERROR(__xludf.DUMMYFUNCTION("""COMPUTED_VALUE"""),45509.66666666667)</f>
        <v>45509.66667</v>
      </c>
      <c r="N150" s="1">
        <f>IFERROR(__xludf.DUMMYFUNCTION("""COMPUTED_VALUE"""),3511202.0)</f>
        <v>3511202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IFERROR(__xludf.DUMMYFUNCTION("""COMPUTED_VALUE"""),2949.97)</f>
        <v>2949.97</v>
      </c>
      <c r="D151" s="2">
        <f>IFERROR(__xludf.DUMMYFUNCTION("""COMPUTED_VALUE"""),45510.66666666667)</f>
        <v>45510.66667</v>
      </c>
      <c r="E151" s="1">
        <f>IFERROR(__xludf.DUMMYFUNCTION("""COMPUTED_VALUE"""),2978.21)</f>
        <v>2978.21</v>
      </c>
      <c r="G151" s="2">
        <f>IFERROR(__xludf.DUMMYFUNCTION("""COMPUTED_VALUE"""),45510.66666666667)</f>
        <v>45510.66667</v>
      </c>
      <c r="H151" s="1">
        <f>IFERROR(__xludf.DUMMYFUNCTION("""COMPUTED_VALUE"""),2921.73)</f>
        <v>2921.73</v>
      </c>
      <c r="J151" s="2">
        <f>IFERROR(__xludf.DUMMYFUNCTION("""COMPUTED_VALUE"""),45510.66666666667)</f>
        <v>45510.66667</v>
      </c>
      <c r="K151" s="1">
        <f>IFERROR(__xludf.DUMMYFUNCTION("""COMPUTED_VALUE"""),2927.62)</f>
        <v>2927.62</v>
      </c>
      <c r="M151" s="2">
        <f>IFERROR(__xludf.DUMMYFUNCTION("""COMPUTED_VALUE"""),45510.66666666667)</f>
        <v>45510.66667</v>
      </c>
      <c r="N151" s="1">
        <f>IFERROR(__xludf.DUMMYFUNCTION("""COMPUTED_VALUE"""),2504299.0)</f>
        <v>2504299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IFERROR(__xludf.DUMMYFUNCTION("""COMPUTED_VALUE"""),2943.29)</f>
        <v>2943.29</v>
      </c>
      <c r="D152" s="2">
        <f>IFERROR(__xludf.DUMMYFUNCTION("""COMPUTED_VALUE"""),45511.66666666667)</f>
        <v>45511.66667</v>
      </c>
      <c r="E152" s="1">
        <f>IFERROR(__xludf.DUMMYFUNCTION("""COMPUTED_VALUE"""),2981.36)</f>
        <v>2981.36</v>
      </c>
      <c r="G152" s="2">
        <f>IFERROR(__xludf.DUMMYFUNCTION("""COMPUTED_VALUE"""),45511.66666666667)</f>
        <v>45511.66667</v>
      </c>
      <c r="H152" s="1">
        <f>IFERROR(__xludf.DUMMYFUNCTION("""COMPUTED_VALUE"""),2927.69)</f>
        <v>2927.69</v>
      </c>
      <c r="J152" s="2">
        <f>IFERROR(__xludf.DUMMYFUNCTION("""COMPUTED_VALUE"""),45511.66666666667)</f>
        <v>45511.66667</v>
      </c>
      <c r="K152" s="1">
        <f>IFERROR(__xludf.DUMMYFUNCTION("""COMPUTED_VALUE"""),2936.9)</f>
        <v>2936.9</v>
      </c>
      <c r="M152" s="2">
        <f>IFERROR(__xludf.DUMMYFUNCTION("""COMPUTED_VALUE"""),45511.66666666667)</f>
        <v>45511.66667</v>
      </c>
      <c r="N152" s="1">
        <f>IFERROR(__xludf.DUMMYFUNCTION("""COMPUTED_VALUE"""),2037552.0)</f>
        <v>2037552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IFERROR(__xludf.DUMMYFUNCTION("""COMPUTED_VALUE"""),2934.55)</f>
        <v>2934.55</v>
      </c>
      <c r="D153" s="2">
        <f>IFERROR(__xludf.DUMMYFUNCTION("""COMPUTED_VALUE"""),45512.66666666667)</f>
        <v>45512.66667</v>
      </c>
      <c r="E153" s="1">
        <f>IFERROR(__xludf.DUMMYFUNCTION("""COMPUTED_VALUE"""),2989.14)</f>
        <v>2989.14</v>
      </c>
      <c r="G153" s="2">
        <f>IFERROR(__xludf.DUMMYFUNCTION("""COMPUTED_VALUE"""),45512.66666666667)</f>
        <v>45512.66667</v>
      </c>
      <c r="H153" s="1">
        <f>IFERROR(__xludf.DUMMYFUNCTION("""COMPUTED_VALUE"""),2928.6)</f>
        <v>2928.6</v>
      </c>
      <c r="J153" s="2">
        <f>IFERROR(__xludf.DUMMYFUNCTION("""COMPUTED_VALUE"""),45512.66666666667)</f>
        <v>45512.66667</v>
      </c>
      <c r="K153" s="1">
        <f>IFERROR(__xludf.DUMMYFUNCTION("""COMPUTED_VALUE"""),2954.63)</f>
        <v>2954.63</v>
      </c>
      <c r="M153" s="2">
        <f>IFERROR(__xludf.DUMMYFUNCTION("""COMPUTED_VALUE"""),45512.66666666667)</f>
        <v>45512.66667</v>
      </c>
      <c r="N153" s="1">
        <f>IFERROR(__xludf.DUMMYFUNCTION("""COMPUTED_VALUE"""),2825095.0)</f>
        <v>2825095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IFERROR(__xludf.DUMMYFUNCTION("""COMPUTED_VALUE"""),2960.5)</f>
        <v>2960.5</v>
      </c>
      <c r="D154" s="2">
        <f>IFERROR(__xludf.DUMMYFUNCTION("""COMPUTED_VALUE"""),45513.66666666667)</f>
        <v>45513.66667</v>
      </c>
      <c r="E154" s="1">
        <f>IFERROR(__xludf.DUMMYFUNCTION("""COMPUTED_VALUE"""),2960.5)</f>
        <v>2960.5</v>
      </c>
      <c r="G154" s="2">
        <f>IFERROR(__xludf.DUMMYFUNCTION("""COMPUTED_VALUE"""),45513.66666666667)</f>
        <v>45513.66667</v>
      </c>
      <c r="H154" s="1">
        <f>IFERROR(__xludf.DUMMYFUNCTION("""COMPUTED_VALUE"""),2870.13)</f>
        <v>2870.13</v>
      </c>
      <c r="J154" s="2">
        <f>IFERROR(__xludf.DUMMYFUNCTION("""COMPUTED_VALUE"""),45513.66666666667)</f>
        <v>45513.66667</v>
      </c>
      <c r="K154" s="1">
        <f>IFERROR(__xludf.DUMMYFUNCTION("""COMPUTED_VALUE"""),2908.93)</f>
        <v>2908.93</v>
      </c>
      <c r="M154" s="2">
        <f>IFERROR(__xludf.DUMMYFUNCTION("""COMPUTED_VALUE"""),45513.66666666667)</f>
        <v>45513.66667</v>
      </c>
      <c r="N154" s="1">
        <f>IFERROR(__xludf.DUMMYFUNCTION("""COMPUTED_VALUE"""),2293985.0)</f>
        <v>2293985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IFERROR(__xludf.DUMMYFUNCTION("""COMPUTED_VALUE"""),2900.24)</f>
        <v>2900.24</v>
      </c>
      <c r="D155" s="2">
        <f>IFERROR(__xludf.DUMMYFUNCTION("""COMPUTED_VALUE"""),45516.66666666667)</f>
        <v>45516.66667</v>
      </c>
      <c r="E155" s="1">
        <f>IFERROR(__xludf.DUMMYFUNCTION("""COMPUTED_VALUE"""),2910.04)</f>
        <v>2910.04</v>
      </c>
      <c r="G155" s="2">
        <f>IFERROR(__xludf.DUMMYFUNCTION("""COMPUTED_VALUE"""),45516.66666666667)</f>
        <v>45516.66667</v>
      </c>
      <c r="H155" s="1">
        <f>IFERROR(__xludf.DUMMYFUNCTION("""COMPUTED_VALUE"""),2877.79)</f>
        <v>2877.79</v>
      </c>
      <c r="J155" s="2">
        <f>IFERROR(__xludf.DUMMYFUNCTION("""COMPUTED_VALUE"""),45516.66666666667)</f>
        <v>45516.66667</v>
      </c>
      <c r="K155" s="1">
        <f>IFERROR(__xludf.DUMMYFUNCTION("""COMPUTED_VALUE"""),2905.36)</f>
        <v>2905.36</v>
      </c>
      <c r="M155" s="2">
        <f>IFERROR(__xludf.DUMMYFUNCTION("""COMPUTED_VALUE"""),45516.66666666667)</f>
        <v>45516.66667</v>
      </c>
      <c r="N155" s="1">
        <f>IFERROR(__xludf.DUMMYFUNCTION("""COMPUTED_VALUE"""),1631432.0)</f>
        <v>1631432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IFERROR(__xludf.DUMMYFUNCTION("""COMPUTED_VALUE"""),2910.29)</f>
        <v>2910.29</v>
      </c>
      <c r="D156" s="2">
        <f>IFERROR(__xludf.DUMMYFUNCTION("""COMPUTED_VALUE"""),45517.66666666667)</f>
        <v>45517.66667</v>
      </c>
      <c r="E156" s="1">
        <f>IFERROR(__xludf.DUMMYFUNCTION("""COMPUTED_VALUE"""),2912.27)</f>
        <v>2912.27</v>
      </c>
      <c r="G156" s="2">
        <f>IFERROR(__xludf.DUMMYFUNCTION("""COMPUTED_VALUE"""),45517.66666666667)</f>
        <v>45517.66667</v>
      </c>
      <c r="H156" s="1">
        <f>IFERROR(__xludf.DUMMYFUNCTION("""COMPUTED_VALUE"""),2887.58)</f>
        <v>2887.58</v>
      </c>
      <c r="J156" s="2">
        <f>IFERROR(__xludf.DUMMYFUNCTION("""COMPUTED_VALUE"""),45517.66666666667)</f>
        <v>45517.66667</v>
      </c>
      <c r="K156" s="1">
        <f>IFERROR(__xludf.DUMMYFUNCTION("""COMPUTED_VALUE"""),2894.56)</f>
        <v>2894.56</v>
      </c>
      <c r="M156" s="2">
        <f>IFERROR(__xludf.DUMMYFUNCTION("""COMPUTED_VALUE"""),45517.66666666667)</f>
        <v>45517.66667</v>
      </c>
      <c r="N156" s="1">
        <f>IFERROR(__xludf.DUMMYFUNCTION("""COMPUTED_VALUE"""),2545976.0)</f>
        <v>2545976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IFERROR(__xludf.DUMMYFUNCTION("""COMPUTED_VALUE"""),2886.38)</f>
        <v>2886.38</v>
      </c>
      <c r="D157" s="2">
        <f>IFERROR(__xludf.DUMMYFUNCTION("""COMPUTED_VALUE"""),45518.66666666667)</f>
        <v>45518.66667</v>
      </c>
      <c r="E157" s="1">
        <f>IFERROR(__xludf.DUMMYFUNCTION("""COMPUTED_VALUE"""),2919.54)</f>
        <v>2919.54</v>
      </c>
      <c r="G157" s="2">
        <f>IFERROR(__xludf.DUMMYFUNCTION("""COMPUTED_VALUE"""),45518.66666666667)</f>
        <v>45518.66667</v>
      </c>
      <c r="H157" s="1">
        <f>IFERROR(__xludf.DUMMYFUNCTION("""COMPUTED_VALUE"""),2868.92)</f>
        <v>2868.92</v>
      </c>
      <c r="J157" s="2">
        <f>IFERROR(__xludf.DUMMYFUNCTION("""COMPUTED_VALUE"""),45518.66666666667)</f>
        <v>45518.66667</v>
      </c>
      <c r="K157" s="1">
        <f>IFERROR(__xludf.DUMMYFUNCTION("""COMPUTED_VALUE"""),2898.97)</f>
        <v>2898.97</v>
      </c>
      <c r="M157" s="2">
        <f>IFERROR(__xludf.DUMMYFUNCTION("""COMPUTED_VALUE"""),45518.66666666667)</f>
        <v>45518.66667</v>
      </c>
      <c r="N157" s="1">
        <f>IFERROR(__xludf.DUMMYFUNCTION("""COMPUTED_VALUE"""),2420332.0)</f>
        <v>2420332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IFERROR(__xludf.DUMMYFUNCTION("""COMPUTED_VALUE"""),2895.19)</f>
        <v>2895.19</v>
      </c>
      <c r="D158" s="2">
        <f>IFERROR(__xludf.DUMMYFUNCTION("""COMPUTED_VALUE"""),45519.66666666667)</f>
        <v>45519.66667</v>
      </c>
      <c r="E158" s="1">
        <f>IFERROR(__xludf.DUMMYFUNCTION("""COMPUTED_VALUE"""),2926.61)</f>
        <v>2926.61</v>
      </c>
      <c r="G158" s="2">
        <f>IFERROR(__xludf.DUMMYFUNCTION("""COMPUTED_VALUE"""),45519.66666666667)</f>
        <v>45519.66667</v>
      </c>
      <c r="H158" s="1">
        <f>IFERROR(__xludf.DUMMYFUNCTION("""COMPUTED_VALUE"""),2881.27)</f>
        <v>2881.27</v>
      </c>
      <c r="J158" s="2">
        <f>IFERROR(__xludf.DUMMYFUNCTION("""COMPUTED_VALUE"""),45519.66666666667)</f>
        <v>45519.66667</v>
      </c>
      <c r="K158" s="1">
        <f>IFERROR(__xludf.DUMMYFUNCTION("""COMPUTED_VALUE"""),2907.88)</f>
        <v>2907.88</v>
      </c>
      <c r="M158" s="2">
        <f>IFERROR(__xludf.DUMMYFUNCTION("""COMPUTED_VALUE"""),45519.66666666667)</f>
        <v>45519.66667</v>
      </c>
      <c r="N158" s="1">
        <f>IFERROR(__xludf.DUMMYFUNCTION("""COMPUTED_VALUE"""),1777097.0)</f>
        <v>1777097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IFERROR(__xludf.DUMMYFUNCTION("""COMPUTED_VALUE"""),2913.3)</f>
        <v>2913.3</v>
      </c>
      <c r="D159" s="2">
        <f>IFERROR(__xludf.DUMMYFUNCTION("""COMPUTED_VALUE"""),45520.66666666667)</f>
        <v>45520.66667</v>
      </c>
      <c r="E159" s="1">
        <f>IFERROR(__xludf.DUMMYFUNCTION("""COMPUTED_VALUE"""),2920.1)</f>
        <v>2920.1</v>
      </c>
      <c r="G159" s="2">
        <f>IFERROR(__xludf.DUMMYFUNCTION("""COMPUTED_VALUE"""),45520.66666666667)</f>
        <v>45520.66667</v>
      </c>
      <c r="H159" s="1">
        <f>IFERROR(__xludf.DUMMYFUNCTION("""COMPUTED_VALUE"""),2884.2)</f>
        <v>2884.2</v>
      </c>
      <c r="J159" s="2">
        <f>IFERROR(__xludf.DUMMYFUNCTION("""COMPUTED_VALUE"""),45520.66666666667)</f>
        <v>45520.66667</v>
      </c>
      <c r="K159" s="1">
        <f>IFERROR(__xludf.DUMMYFUNCTION("""COMPUTED_VALUE"""),2892.86)</f>
        <v>2892.86</v>
      </c>
      <c r="M159" s="2">
        <f>IFERROR(__xludf.DUMMYFUNCTION("""COMPUTED_VALUE"""),45520.66666666667)</f>
        <v>45520.66667</v>
      </c>
      <c r="N159" s="1">
        <f>IFERROR(__xludf.DUMMYFUNCTION("""COMPUTED_VALUE"""),1602136.0)</f>
        <v>1602136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IFERROR(__xludf.DUMMYFUNCTION("""COMPUTED_VALUE"""),2895.38)</f>
        <v>2895.38</v>
      </c>
      <c r="D160" s="2">
        <f>IFERROR(__xludf.DUMMYFUNCTION("""COMPUTED_VALUE"""),45523.66666666667)</f>
        <v>45523.66667</v>
      </c>
      <c r="E160" s="1">
        <f>IFERROR(__xludf.DUMMYFUNCTION("""COMPUTED_VALUE"""),2912.01)</f>
        <v>2912.01</v>
      </c>
      <c r="G160" s="2">
        <f>IFERROR(__xludf.DUMMYFUNCTION("""COMPUTED_VALUE"""),45523.66666666667)</f>
        <v>45523.66667</v>
      </c>
      <c r="H160" s="1">
        <f>IFERROR(__xludf.DUMMYFUNCTION("""COMPUTED_VALUE"""),2895.21)</f>
        <v>2895.21</v>
      </c>
      <c r="J160" s="2">
        <f>IFERROR(__xludf.DUMMYFUNCTION("""COMPUTED_VALUE"""),45523.66666666667)</f>
        <v>45523.66667</v>
      </c>
      <c r="K160" s="1">
        <f>IFERROR(__xludf.DUMMYFUNCTION("""COMPUTED_VALUE"""),2902.32)</f>
        <v>2902.32</v>
      </c>
      <c r="M160" s="2">
        <f>IFERROR(__xludf.DUMMYFUNCTION("""COMPUTED_VALUE"""),45523.66666666667)</f>
        <v>45523.66667</v>
      </c>
      <c r="N160" s="1">
        <f>IFERROR(__xludf.DUMMYFUNCTION("""COMPUTED_VALUE"""),1242702.0)</f>
        <v>1242702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IFERROR(__xludf.DUMMYFUNCTION("""COMPUTED_VALUE"""),2903.56)</f>
        <v>2903.56</v>
      </c>
      <c r="D161" s="2">
        <f>IFERROR(__xludf.DUMMYFUNCTION("""COMPUTED_VALUE"""),45524.66666666667)</f>
        <v>45524.66667</v>
      </c>
      <c r="E161" s="1">
        <f>IFERROR(__xludf.DUMMYFUNCTION("""COMPUTED_VALUE"""),2913.5)</f>
        <v>2913.5</v>
      </c>
      <c r="G161" s="2">
        <f>IFERROR(__xludf.DUMMYFUNCTION("""COMPUTED_VALUE"""),45524.66666666667)</f>
        <v>45524.66667</v>
      </c>
      <c r="H161" s="1">
        <f>IFERROR(__xludf.DUMMYFUNCTION("""COMPUTED_VALUE"""),2889.2)</f>
        <v>2889.2</v>
      </c>
      <c r="J161" s="2">
        <f>IFERROR(__xludf.DUMMYFUNCTION("""COMPUTED_VALUE"""),45524.66666666667)</f>
        <v>45524.66667</v>
      </c>
      <c r="K161" s="1">
        <f>IFERROR(__xludf.DUMMYFUNCTION("""COMPUTED_VALUE"""),2894.12)</f>
        <v>2894.12</v>
      </c>
      <c r="M161" s="2">
        <f>IFERROR(__xludf.DUMMYFUNCTION("""COMPUTED_VALUE"""),45524.66666666667)</f>
        <v>45524.66667</v>
      </c>
      <c r="N161" s="1">
        <f>IFERROR(__xludf.DUMMYFUNCTION("""COMPUTED_VALUE"""),1352008.0)</f>
        <v>1352008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IFERROR(__xludf.DUMMYFUNCTION("""COMPUTED_VALUE"""),2899.91)</f>
        <v>2899.91</v>
      </c>
      <c r="D162" s="2">
        <f>IFERROR(__xludf.DUMMYFUNCTION("""COMPUTED_VALUE"""),45525.66666666667)</f>
        <v>45525.66667</v>
      </c>
      <c r="E162" s="1">
        <f>IFERROR(__xludf.DUMMYFUNCTION("""COMPUTED_VALUE"""),2900.1)</f>
        <v>2900.1</v>
      </c>
      <c r="G162" s="2">
        <f>IFERROR(__xludf.DUMMYFUNCTION("""COMPUTED_VALUE"""),45525.66666666667)</f>
        <v>45525.66667</v>
      </c>
      <c r="H162" s="1">
        <f>IFERROR(__xludf.DUMMYFUNCTION("""COMPUTED_VALUE"""),2871.57)</f>
        <v>2871.57</v>
      </c>
      <c r="J162" s="2">
        <f>IFERROR(__xludf.DUMMYFUNCTION("""COMPUTED_VALUE"""),45525.66666666667)</f>
        <v>45525.66667</v>
      </c>
      <c r="K162" s="1">
        <f>IFERROR(__xludf.DUMMYFUNCTION("""COMPUTED_VALUE"""),2881.15)</f>
        <v>2881.15</v>
      </c>
      <c r="M162" s="2">
        <f>IFERROR(__xludf.DUMMYFUNCTION("""COMPUTED_VALUE"""),45525.66666666667)</f>
        <v>45525.66667</v>
      </c>
      <c r="N162" s="1">
        <f>IFERROR(__xludf.DUMMYFUNCTION("""COMPUTED_VALUE"""),1259803.0)</f>
        <v>1259803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IFERROR(__xludf.DUMMYFUNCTION("""COMPUTED_VALUE"""),2879.06)</f>
        <v>2879.06</v>
      </c>
      <c r="D163" s="2">
        <f>IFERROR(__xludf.DUMMYFUNCTION("""COMPUTED_VALUE"""),45526.66666666667)</f>
        <v>45526.66667</v>
      </c>
      <c r="E163" s="1">
        <f>IFERROR(__xludf.DUMMYFUNCTION("""COMPUTED_VALUE"""),2886.33)</f>
        <v>2886.33</v>
      </c>
      <c r="G163" s="2">
        <f>IFERROR(__xludf.DUMMYFUNCTION("""COMPUTED_VALUE"""),45526.66666666667)</f>
        <v>45526.66667</v>
      </c>
      <c r="H163" s="1">
        <f>IFERROR(__xludf.DUMMYFUNCTION("""COMPUTED_VALUE"""),2846.83)</f>
        <v>2846.83</v>
      </c>
      <c r="J163" s="2">
        <f>IFERROR(__xludf.DUMMYFUNCTION("""COMPUTED_VALUE"""),45526.66666666667)</f>
        <v>45526.66667</v>
      </c>
      <c r="K163" s="1">
        <f>IFERROR(__xludf.DUMMYFUNCTION("""COMPUTED_VALUE"""),2865.78)</f>
        <v>2865.78</v>
      </c>
      <c r="M163" s="2">
        <f>IFERROR(__xludf.DUMMYFUNCTION("""COMPUTED_VALUE"""),45526.66666666667)</f>
        <v>45526.66667</v>
      </c>
      <c r="N163" s="1">
        <f>IFERROR(__xludf.DUMMYFUNCTION("""COMPUTED_VALUE"""),1736339.0)</f>
        <v>1736339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IFERROR(__xludf.DUMMYFUNCTION("""COMPUTED_VALUE"""),2874.43)</f>
        <v>2874.43</v>
      </c>
      <c r="D164" s="2">
        <f>IFERROR(__xludf.DUMMYFUNCTION("""COMPUTED_VALUE"""),45527.66666666667)</f>
        <v>45527.66667</v>
      </c>
      <c r="E164" s="1">
        <f>IFERROR(__xludf.DUMMYFUNCTION("""COMPUTED_VALUE"""),2889.71)</f>
        <v>2889.71</v>
      </c>
      <c r="G164" s="2">
        <f>IFERROR(__xludf.DUMMYFUNCTION("""COMPUTED_VALUE"""),45527.66666666667)</f>
        <v>45527.66667</v>
      </c>
      <c r="H164" s="1">
        <f>IFERROR(__xludf.DUMMYFUNCTION("""COMPUTED_VALUE"""),2860.53)</f>
        <v>2860.53</v>
      </c>
      <c r="J164" s="2">
        <f>IFERROR(__xludf.DUMMYFUNCTION("""COMPUTED_VALUE"""),45527.66666666667)</f>
        <v>45527.66667</v>
      </c>
      <c r="K164" s="1">
        <f>IFERROR(__xludf.DUMMYFUNCTION("""COMPUTED_VALUE"""),2875.69)</f>
        <v>2875.69</v>
      </c>
      <c r="M164" s="2">
        <f>IFERROR(__xludf.DUMMYFUNCTION("""COMPUTED_VALUE"""),45527.66666666667)</f>
        <v>45527.66667</v>
      </c>
      <c r="N164" s="1">
        <f>IFERROR(__xludf.DUMMYFUNCTION("""COMPUTED_VALUE"""),1798487.0)</f>
        <v>1798487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IFERROR(__xludf.DUMMYFUNCTION("""COMPUTED_VALUE"""),2890.92)</f>
        <v>2890.92</v>
      </c>
      <c r="D165" s="2">
        <f>IFERROR(__xludf.DUMMYFUNCTION("""COMPUTED_VALUE"""),45530.66666666667)</f>
        <v>45530.66667</v>
      </c>
      <c r="E165" s="1">
        <f>IFERROR(__xludf.DUMMYFUNCTION("""COMPUTED_VALUE"""),2910.56)</f>
        <v>2910.56</v>
      </c>
      <c r="G165" s="2">
        <f>IFERROR(__xludf.DUMMYFUNCTION("""COMPUTED_VALUE"""),45530.66666666667)</f>
        <v>45530.66667</v>
      </c>
      <c r="H165" s="1">
        <f>IFERROR(__xludf.DUMMYFUNCTION("""COMPUTED_VALUE"""),2878.59)</f>
        <v>2878.59</v>
      </c>
      <c r="J165" s="2">
        <f>IFERROR(__xludf.DUMMYFUNCTION("""COMPUTED_VALUE"""),45530.66666666667)</f>
        <v>45530.66667</v>
      </c>
      <c r="K165" s="1">
        <f>IFERROR(__xludf.DUMMYFUNCTION("""COMPUTED_VALUE"""),2886.1)</f>
        <v>2886.1</v>
      </c>
      <c r="M165" s="2">
        <f>IFERROR(__xludf.DUMMYFUNCTION("""COMPUTED_VALUE"""),45530.66666666667)</f>
        <v>45530.66667</v>
      </c>
      <c r="N165" s="1">
        <f>IFERROR(__xludf.DUMMYFUNCTION("""COMPUTED_VALUE"""),1331125.0)</f>
        <v>1331125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IFERROR(__xludf.DUMMYFUNCTION("""COMPUTED_VALUE"""),2870.63)</f>
        <v>2870.63</v>
      </c>
      <c r="D166" s="2">
        <f>IFERROR(__xludf.DUMMYFUNCTION("""COMPUTED_VALUE"""),45531.66666666667)</f>
        <v>45531.66667</v>
      </c>
      <c r="E166" s="1">
        <f>IFERROR(__xludf.DUMMYFUNCTION("""COMPUTED_VALUE"""),2896.03)</f>
        <v>2896.03</v>
      </c>
      <c r="G166" s="2">
        <f>IFERROR(__xludf.DUMMYFUNCTION("""COMPUTED_VALUE"""),45531.66666666667)</f>
        <v>45531.66667</v>
      </c>
      <c r="H166" s="1">
        <f>IFERROR(__xludf.DUMMYFUNCTION("""COMPUTED_VALUE"""),2858.14)</f>
        <v>2858.14</v>
      </c>
      <c r="J166" s="2">
        <f>IFERROR(__xludf.DUMMYFUNCTION("""COMPUTED_VALUE"""),45531.66666666667)</f>
        <v>45531.66667</v>
      </c>
      <c r="K166" s="1">
        <f>IFERROR(__xludf.DUMMYFUNCTION("""COMPUTED_VALUE"""),2866.1)</f>
        <v>2866.1</v>
      </c>
      <c r="M166" s="2">
        <f>IFERROR(__xludf.DUMMYFUNCTION("""COMPUTED_VALUE"""),45531.66666666667)</f>
        <v>45531.66667</v>
      </c>
      <c r="N166" s="1">
        <f>IFERROR(__xludf.DUMMYFUNCTION("""COMPUTED_VALUE"""),1277606.0)</f>
        <v>1277606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IFERROR(__xludf.DUMMYFUNCTION("""COMPUTED_VALUE"""),2877.19)</f>
        <v>2877.19</v>
      </c>
      <c r="D167" s="2">
        <f>IFERROR(__xludf.DUMMYFUNCTION("""COMPUTED_VALUE"""),45532.66666666667)</f>
        <v>45532.66667</v>
      </c>
      <c r="E167" s="1">
        <f>IFERROR(__xludf.DUMMYFUNCTION("""COMPUTED_VALUE"""),2924.02)</f>
        <v>2924.02</v>
      </c>
      <c r="G167" s="2">
        <f>IFERROR(__xludf.DUMMYFUNCTION("""COMPUTED_VALUE"""),45532.66666666667)</f>
        <v>45532.66667</v>
      </c>
      <c r="H167" s="1">
        <f>IFERROR(__xludf.DUMMYFUNCTION("""COMPUTED_VALUE"""),2859.12)</f>
        <v>2859.12</v>
      </c>
      <c r="J167" s="2">
        <f>IFERROR(__xludf.DUMMYFUNCTION("""COMPUTED_VALUE"""),45532.66666666667)</f>
        <v>45532.66667</v>
      </c>
      <c r="K167" s="1">
        <f>IFERROR(__xludf.DUMMYFUNCTION("""COMPUTED_VALUE"""),2891.34)</f>
        <v>2891.34</v>
      </c>
      <c r="M167" s="2">
        <f>IFERROR(__xludf.DUMMYFUNCTION("""COMPUTED_VALUE"""),45532.66666666667)</f>
        <v>45532.66667</v>
      </c>
      <c r="N167" s="1">
        <f>IFERROR(__xludf.DUMMYFUNCTION("""COMPUTED_VALUE"""),2278313.0)</f>
        <v>2278313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IFERROR(__xludf.DUMMYFUNCTION("""COMPUTED_VALUE"""),2888.99)</f>
        <v>2888.99</v>
      </c>
      <c r="D168" s="2">
        <f>IFERROR(__xludf.DUMMYFUNCTION("""COMPUTED_VALUE"""),45533.66666666667)</f>
        <v>45533.66667</v>
      </c>
      <c r="E168" s="1">
        <f>IFERROR(__xludf.DUMMYFUNCTION("""COMPUTED_VALUE"""),2897.66)</f>
        <v>2897.66</v>
      </c>
      <c r="G168" s="2">
        <f>IFERROR(__xludf.DUMMYFUNCTION("""COMPUTED_VALUE"""),45533.66666666667)</f>
        <v>45533.66667</v>
      </c>
      <c r="H168" s="1">
        <f>IFERROR(__xludf.DUMMYFUNCTION("""COMPUTED_VALUE"""),2866.89)</f>
        <v>2866.89</v>
      </c>
      <c r="J168" s="2">
        <f>IFERROR(__xludf.DUMMYFUNCTION("""COMPUTED_VALUE"""),45533.66666666667)</f>
        <v>45533.66667</v>
      </c>
      <c r="K168" s="1">
        <f>IFERROR(__xludf.DUMMYFUNCTION("""COMPUTED_VALUE"""),2883.93)</f>
        <v>2883.93</v>
      </c>
      <c r="M168" s="2">
        <f>IFERROR(__xludf.DUMMYFUNCTION("""COMPUTED_VALUE"""),45533.66666666667)</f>
        <v>45533.66667</v>
      </c>
      <c r="N168" s="1">
        <f>IFERROR(__xludf.DUMMYFUNCTION("""COMPUTED_VALUE"""),2312022.0)</f>
        <v>2312022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IFERROR(__xludf.DUMMYFUNCTION("""COMPUTED_VALUE"""),2892.41)</f>
        <v>2892.41</v>
      </c>
      <c r="D169" s="2">
        <f>IFERROR(__xludf.DUMMYFUNCTION("""COMPUTED_VALUE"""),45534.66666666667)</f>
        <v>45534.66667</v>
      </c>
      <c r="E169" s="1">
        <f>IFERROR(__xludf.DUMMYFUNCTION("""COMPUTED_VALUE"""),2915.17)</f>
        <v>2915.17</v>
      </c>
      <c r="G169" s="2">
        <f>IFERROR(__xludf.DUMMYFUNCTION("""COMPUTED_VALUE"""),45534.66666666667)</f>
        <v>45534.66667</v>
      </c>
      <c r="H169" s="1">
        <f>IFERROR(__xludf.DUMMYFUNCTION("""COMPUTED_VALUE"""),2870.84)</f>
        <v>2870.84</v>
      </c>
      <c r="J169" s="2">
        <f>IFERROR(__xludf.DUMMYFUNCTION("""COMPUTED_VALUE"""),45534.66666666667)</f>
        <v>45534.66667</v>
      </c>
      <c r="K169" s="1">
        <f>IFERROR(__xludf.DUMMYFUNCTION("""COMPUTED_VALUE"""),2911.46)</f>
        <v>2911.46</v>
      </c>
      <c r="M169" s="2">
        <f>IFERROR(__xludf.DUMMYFUNCTION("""COMPUTED_VALUE"""),45534.66666666667)</f>
        <v>45534.66667</v>
      </c>
      <c r="N169" s="1">
        <f>IFERROR(__xludf.DUMMYFUNCTION("""COMPUTED_VALUE"""),3706709.0)</f>
        <v>3706709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IFERROR(__xludf.DUMMYFUNCTION("""COMPUTED_VALUE"""),2903.12)</f>
        <v>2903.12</v>
      </c>
      <c r="D170" s="2">
        <f>IFERROR(__xludf.DUMMYFUNCTION("""COMPUTED_VALUE"""),45538.66666666667)</f>
        <v>45538.66667</v>
      </c>
      <c r="E170" s="1">
        <f>IFERROR(__xludf.DUMMYFUNCTION("""COMPUTED_VALUE"""),2947.34)</f>
        <v>2947.34</v>
      </c>
      <c r="G170" s="2">
        <f>IFERROR(__xludf.DUMMYFUNCTION("""COMPUTED_VALUE"""),45538.66666666667)</f>
        <v>45538.66667</v>
      </c>
      <c r="H170" s="1">
        <f>IFERROR(__xludf.DUMMYFUNCTION("""COMPUTED_VALUE"""),2898.42)</f>
        <v>2898.42</v>
      </c>
      <c r="J170" s="2">
        <f>IFERROR(__xludf.DUMMYFUNCTION("""COMPUTED_VALUE"""),45538.66666666667)</f>
        <v>45538.66667</v>
      </c>
      <c r="K170" s="1">
        <f>IFERROR(__xludf.DUMMYFUNCTION("""COMPUTED_VALUE"""),2919.21)</f>
        <v>2919.21</v>
      </c>
      <c r="M170" s="2">
        <f>IFERROR(__xludf.DUMMYFUNCTION("""COMPUTED_VALUE"""),45538.66666666667)</f>
        <v>45538.66667</v>
      </c>
      <c r="N170" s="1">
        <f>IFERROR(__xludf.DUMMYFUNCTION("""COMPUTED_VALUE"""),2378324.0)</f>
        <v>2378324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IFERROR(__xludf.DUMMYFUNCTION("""COMPUTED_VALUE"""),2924.71)</f>
        <v>2924.71</v>
      </c>
      <c r="D171" s="2">
        <f>IFERROR(__xludf.DUMMYFUNCTION("""COMPUTED_VALUE"""),45539.66666666667)</f>
        <v>45539.66667</v>
      </c>
      <c r="E171" s="1">
        <f>IFERROR(__xludf.DUMMYFUNCTION("""COMPUTED_VALUE"""),2953.89)</f>
        <v>2953.89</v>
      </c>
      <c r="G171" s="2">
        <f>IFERROR(__xludf.DUMMYFUNCTION("""COMPUTED_VALUE"""),45539.66666666667)</f>
        <v>45539.66667</v>
      </c>
      <c r="H171" s="1">
        <f>IFERROR(__xludf.DUMMYFUNCTION("""COMPUTED_VALUE"""),2908.53)</f>
        <v>2908.53</v>
      </c>
      <c r="J171" s="2">
        <f>IFERROR(__xludf.DUMMYFUNCTION("""COMPUTED_VALUE"""),45539.66666666667)</f>
        <v>45539.66667</v>
      </c>
      <c r="K171" s="1">
        <f>IFERROR(__xludf.DUMMYFUNCTION("""COMPUTED_VALUE"""),2933.57)</f>
        <v>2933.57</v>
      </c>
      <c r="M171" s="2">
        <f>IFERROR(__xludf.DUMMYFUNCTION("""COMPUTED_VALUE"""),45539.66666666667)</f>
        <v>45539.66667</v>
      </c>
      <c r="N171" s="1">
        <f>IFERROR(__xludf.DUMMYFUNCTION("""COMPUTED_VALUE"""),2277688.0)</f>
        <v>2277688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IFERROR(__xludf.DUMMYFUNCTION("""COMPUTED_VALUE"""),2955.35)</f>
        <v>2955.35</v>
      </c>
      <c r="D172" s="2">
        <f>IFERROR(__xludf.DUMMYFUNCTION("""COMPUTED_VALUE"""),45540.66666666667)</f>
        <v>45540.66667</v>
      </c>
      <c r="E172" s="1">
        <f>IFERROR(__xludf.DUMMYFUNCTION("""COMPUTED_VALUE"""),2959.22)</f>
        <v>2959.22</v>
      </c>
      <c r="G172" s="2">
        <f>IFERROR(__xludf.DUMMYFUNCTION("""COMPUTED_VALUE"""),45540.66666666667)</f>
        <v>45540.66667</v>
      </c>
      <c r="H172" s="1">
        <f>IFERROR(__xludf.DUMMYFUNCTION("""COMPUTED_VALUE"""),2929.11)</f>
        <v>2929.11</v>
      </c>
      <c r="J172" s="2">
        <f>IFERROR(__xludf.DUMMYFUNCTION("""COMPUTED_VALUE"""),45540.66666666667)</f>
        <v>45540.66667</v>
      </c>
      <c r="K172" s="1">
        <f>IFERROR(__xludf.DUMMYFUNCTION("""COMPUTED_VALUE"""),2937.04)</f>
        <v>2937.04</v>
      </c>
      <c r="M172" s="2">
        <f>IFERROR(__xludf.DUMMYFUNCTION("""COMPUTED_VALUE"""),45540.66666666667)</f>
        <v>45540.66667</v>
      </c>
      <c r="N172" s="1">
        <f>IFERROR(__xludf.DUMMYFUNCTION("""COMPUTED_VALUE"""),1733266.0)</f>
        <v>1733266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IFERROR(__xludf.DUMMYFUNCTION("""COMPUTED_VALUE"""),2943.64)</f>
        <v>2943.64</v>
      </c>
      <c r="D173" s="2">
        <f>IFERROR(__xludf.DUMMYFUNCTION("""COMPUTED_VALUE"""),45541.66666666667)</f>
        <v>45541.66667</v>
      </c>
      <c r="E173" s="1">
        <f>IFERROR(__xludf.DUMMYFUNCTION("""COMPUTED_VALUE"""),2954.33)</f>
        <v>2954.33</v>
      </c>
      <c r="G173" s="2">
        <f>IFERROR(__xludf.DUMMYFUNCTION("""COMPUTED_VALUE"""),45541.66666666667)</f>
        <v>45541.66667</v>
      </c>
      <c r="H173" s="1">
        <f>IFERROR(__xludf.DUMMYFUNCTION("""COMPUTED_VALUE"""),2913.41)</f>
        <v>2913.41</v>
      </c>
      <c r="J173" s="2">
        <f>IFERROR(__xludf.DUMMYFUNCTION("""COMPUTED_VALUE"""),45541.66666666667)</f>
        <v>45541.66667</v>
      </c>
      <c r="K173" s="1">
        <f>IFERROR(__xludf.DUMMYFUNCTION("""COMPUTED_VALUE"""),2921.27)</f>
        <v>2921.27</v>
      </c>
      <c r="M173" s="2">
        <f>IFERROR(__xludf.DUMMYFUNCTION("""COMPUTED_VALUE"""),45541.66666666667)</f>
        <v>45541.66667</v>
      </c>
      <c r="N173" s="1">
        <f>IFERROR(__xludf.DUMMYFUNCTION("""COMPUTED_VALUE"""),2252330.0)</f>
        <v>2252330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IFERROR(__xludf.DUMMYFUNCTION("""COMPUTED_VALUE"""),2923.51)</f>
        <v>2923.51</v>
      </c>
      <c r="D174" s="2">
        <f>IFERROR(__xludf.DUMMYFUNCTION("""COMPUTED_VALUE"""),45544.66666666667)</f>
        <v>45544.66667</v>
      </c>
      <c r="E174" s="1">
        <f>IFERROR(__xludf.DUMMYFUNCTION("""COMPUTED_VALUE"""),2955.66)</f>
        <v>2955.66</v>
      </c>
      <c r="G174" s="2">
        <f>IFERROR(__xludf.DUMMYFUNCTION("""COMPUTED_VALUE"""),45544.66666666667)</f>
        <v>45544.66667</v>
      </c>
      <c r="H174" s="1">
        <f>IFERROR(__xludf.DUMMYFUNCTION("""COMPUTED_VALUE"""),2913.58)</f>
        <v>2913.58</v>
      </c>
      <c r="J174" s="2">
        <f>IFERROR(__xludf.DUMMYFUNCTION("""COMPUTED_VALUE"""),45544.66666666667)</f>
        <v>45544.66667</v>
      </c>
      <c r="K174" s="1">
        <f>IFERROR(__xludf.DUMMYFUNCTION("""COMPUTED_VALUE"""),2954.36)</f>
        <v>2954.36</v>
      </c>
      <c r="M174" s="2">
        <f>IFERROR(__xludf.DUMMYFUNCTION("""COMPUTED_VALUE"""),45544.66666666667)</f>
        <v>45544.66667</v>
      </c>
      <c r="N174" s="1">
        <f>IFERROR(__xludf.DUMMYFUNCTION("""COMPUTED_VALUE"""),2312206.0)</f>
        <v>2312206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IFERROR(__xludf.DUMMYFUNCTION("""COMPUTED_VALUE"""),2957.91)</f>
        <v>2957.91</v>
      </c>
      <c r="D175" s="2">
        <f>IFERROR(__xludf.DUMMYFUNCTION("""COMPUTED_VALUE"""),45545.66666666667)</f>
        <v>45545.66667</v>
      </c>
      <c r="E175" s="1">
        <f>IFERROR(__xludf.DUMMYFUNCTION("""COMPUTED_VALUE"""),3009.58)</f>
        <v>3009.58</v>
      </c>
      <c r="G175" s="2">
        <f>IFERROR(__xludf.DUMMYFUNCTION("""COMPUTED_VALUE"""),45545.66666666667)</f>
        <v>45545.66667</v>
      </c>
      <c r="H175" s="1">
        <f>IFERROR(__xludf.DUMMYFUNCTION("""COMPUTED_VALUE"""),2957.91)</f>
        <v>2957.91</v>
      </c>
      <c r="J175" s="2">
        <f>IFERROR(__xludf.DUMMYFUNCTION("""COMPUTED_VALUE"""),45545.66666666667)</f>
        <v>45545.66667</v>
      </c>
      <c r="K175" s="1">
        <f>IFERROR(__xludf.DUMMYFUNCTION("""COMPUTED_VALUE"""),3002.28)</f>
        <v>3002.28</v>
      </c>
      <c r="M175" s="2">
        <f>IFERROR(__xludf.DUMMYFUNCTION("""COMPUTED_VALUE"""),45545.66666666667)</f>
        <v>45545.66667</v>
      </c>
      <c r="N175" s="1">
        <f>IFERROR(__xludf.DUMMYFUNCTION("""COMPUTED_VALUE"""),2274978.0)</f>
        <v>2274978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IFERROR(__xludf.DUMMYFUNCTION("""COMPUTED_VALUE"""),2991.71)</f>
        <v>2991.71</v>
      </c>
      <c r="D176" s="2">
        <f>IFERROR(__xludf.DUMMYFUNCTION("""COMPUTED_VALUE"""),45546.66666666667)</f>
        <v>45546.66667</v>
      </c>
      <c r="E176" s="1">
        <f>IFERROR(__xludf.DUMMYFUNCTION("""COMPUTED_VALUE"""),2991.71)</f>
        <v>2991.71</v>
      </c>
      <c r="G176" s="2">
        <f>IFERROR(__xludf.DUMMYFUNCTION("""COMPUTED_VALUE"""),45546.66666666667)</f>
        <v>45546.66667</v>
      </c>
      <c r="H176" s="1">
        <f>IFERROR(__xludf.DUMMYFUNCTION("""COMPUTED_VALUE"""),2930.54)</f>
        <v>2930.54</v>
      </c>
      <c r="J176" s="2">
        <f>IFERROR(__xludf.DUMMYFUNCTION("""COMPUTED_VALUE"""),45546.66666666667)</f>
        <v>45546.66667</v>
      </c>
      <c r="K176" s="1">
        <f>IFERROR(__xludf.DUMMYFUNCTION("""COMPUTED_VALUE"""),2971.03)</f>
        <v>2971.03</v>
      </c>
      <c r="M176" s="2">
        <f>IFERROR(__xludf.DUMMYFUNCTION("""COMPUTED_VALUE"""),45546.66666666667)</f>
        <v>45546.66667</v>
      </c>
      <c r="N176" s="1">
        <f>IFERROR(__xludf.DUMMYFUNCTION("""COMPUTED_VALUE"""),2643023.0)</f>
        <v>2643023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IFERROR(__xludf.DUMMYFUNCTION("""COMPUTED_VALUE"""),2968.38)</f>
        <v>2968.38</v>
      </c>
      <c r="D177" s="2">
        <f>IFERROR(__xludf.DUMMYFUNCTION("""COMPUTED_VALUE"""),45547.66666666667)</f>
        <v>45547.66667</v>
      </c>
      <c r="E177" s="1">
        <f>IFERROR(__xludf.DUMMYFUNCTION("""COMPUTED_VALUE"""),2980.64)</f>
        <v>2980.64</v>
      </c>
      <c r="G177" s="2">
        <f>IFERROR(__xludf.DUMMYFUNCTION("""COMPUTED_VALUE"""),45547.66666666667)</f>
        <v>45547.66667</v>
      </c>
      <c r="H177" s="1">
        <f>IFERROR(__xludf.DUMMYFUNCTION("""COMPUTED_VALUE"""),2940.13)</f>
        <v>2940.13</v>
      </c>
      <c r="J177" s="2">
        <f>IFERROR(__xludf.DUMMYFUNCTION("""COMPUTED_VALUE"""),45547.66666666667)</f>
        <v>45547.66667</v>
      </c>
      <c r="K177" s="1">
        <f>IFERROR(__xludf.DUMMYFUNCTION("""COMPUTED_VALUE"""),2961.5)</f>
        <v>2961.5</v>
      </c>
      <c r="M177" s="2">
        <f>IFERROR(__xludf.DUMMYFUNCTION("""COMPUTED_VALUE"""),45547.66666666667)</f>
        <v>45547.66667</v>
      </c>
      <c r="N177" s="1">
        <f>IFERROR(__xludf.DUMMYFUNCTION("""COMPUTED_VALUE"""),1970395.0)</f>
        <v>1970395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IFERROR(__xludf.DUMMYFUNCTION("""COMPUTED_VALUE"""),2968.68)</f>
        <v>2968.68</v>
      </c>
      <c r="D178" s="2">
        <f>IFERROR(__xludf.DUMMYFUNCTION("""COMPUTED_VALUE"""),45548.66666666667)</f>
        <v>45548.66667</v>
      </c>
      <c r="E178" s="1">
        <f>IFERROR(__xludf.DUMMYFUNCTION("""COMPUTED_VALUE"""),2993.86)</f>
        <v>2993.86</v>
      </c>
      <c r="G178" s="2">
        <f>IFERROR(__xludf.DUMMYFUNCTION("""COMPUTED_VALUE"""),45548.66666666667)</f>
        <v>45548.66667</v>
      </c>
      <c r="H178" s="1">
        <f>IFERROR(__xludf.DUMMYFUNCTION("""COMPUTED_VALUE"""),2956.44)</f>
        <v>2956.44</v>
      </c>
      <c r="J178" s="2">
        <f>IFERROR(__xludf.DUMMYFUNCTION("""COMPUTED_VALUE"""),45548.66666666667)</f>
        <v>45548.66667</v>
      </c>
      <c r="K178" s="1">
        <f>IFERROR(__xludf.DUMMYFUNCTION("""COMPUTED_VALUE"""),2993.46)</f>
        <v>2993.46</v>
      </c>
      <c r="M178" s="2">
        <f>IFERROR(__xludf.DUMMYFUNCTION("""COMPUTED_VALUE"""),45548.66666666667)</f>
        <v>45548.66667</v>
      </c>
      <c r="N178" s="1">
        <f>IFERROR(__xludf.DUMMYFUNCTION("""COMPUTED_VALUE"""),1742233.0)</f>
        <v>1742233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IFERROR(__xludf.DUMMYFUNCTION("""COMPUTED_VALUE"""),3009.73)</f>
        <v>3009.73</v>
      </c>
      <c r="D179" s="2">
        <f>IFERROR(__xludf.DUMMYFUNCTION("""COMPUTED_VALUE"""),45551.66666666667)</f>
        <v>45551.66667</v>
      </c>
      <c r="E179" s="1">
        <f>IFERROR(__xludf.DUMMYFUNCTION("""COMPUTED_VALUE"""),3027.65)</f>
        <v>3027.65</v>
      </c>
      <c r="G179" s="2">
        <f>IFERROR(__xludf.DUMMYFUNCTION("""COMPUTED_VALUE"""),45551.66666666667)</f>
        <v>45551.66667</v>
      </c>
      <c r="H179" s="1">
        <f>IFERROR(__xludf.DUMMYFUNCTION("""COMPUTED_VALUE"""),3002.25)</f>
        <v>3002.25</v>
      </c>
      <c r="J179" s="2">
        <f>IFERROR(__xludf.DUMMYFUNCTION("""COMPUTED_VALUE"""),45551.66666666667)</f>
        <v>45551.66667</v>
      </c>
      <c r="K179" s="1">
        <f>IFERROR(__xludf.DUMMYFUNCTION("""COMPUTED_VALUE"""),3010.62)</f>
        <v>3010.62</v>
      </c>
      <c r="M179" s="2">
        <f>IFERROR(__xludf.DUMMYFUNCTION("""COMPUTED_VALUE"""),45551.66666666667)</f>
        <v>45551.66667</v>
      </c>
      <c r="N179" s="1">
        <f>IFERROR(__xludf.DUMMYFUNCTION("""COMPUTED_VALUE"""),2252707.0)</f>
        <v>2252707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IFERROR(__xludf.DUMMYFUNCTION("""COMPUTED_VALUE"""),3012.18)</f>
        <v>3012.18</v>
      </c>
      <c r="D180" s="2">
        <f>IFERROR(__xludf.DUMMYFUNCTION("""COMPUTED_VALUE"""),45552.66666666667)</f>
        <v>45552.66667</v>
      </c>
      <c r="E180" s="1">
        <f>IFERROR(__xludf.DUMMYFUNCTION("""COMPUTED_VALUE"""),3037.51)</f>
        <v>3037.51</v>
      </c>
      <c r="G180" s="2">
        <f>IFERROR(__xludf.DUMMYFUNCTION("""COMPUTED_VALUE"""),45552.66666666667)</f>
        <v>45552.66667</v>
      </c>
      <c r="H180" s="1">
        <f>IFERROR(__xludf.DUMMYFUNCTION("""COMPUTED_VALUE"""),3008.17)</f>
        <v>3008.17</v>
      </c>
      <c r="J180" s="2">
        <f>IFERROR(__xludf.DUMMYFUNCTION("""COMPUTED_VALUE"""),45552.66666666667)</f>
        <v>45552.66667</v>
      </c>
      <c r="K180" s="1">
        <f>IFERROR(__xludf.DUMMYFUNCTION("""COMPUTED_VALUE"""),3018.73)</f>
        <v>3018.73</v>
      </c>
      <c r="M180" s="2">
        <f>IFERROR(__xludf.DUMMYFUNCTION("""COMPUTED_VALUE"""),45552.66666666667)</f>
        <v>45552.66667</v>
      </c>
      <c r="N180" s="1">
        <f>IFERROR(__xludf.DUMMYFUNCTION("""COMPUTED_VALUE"""),1870932.0)</f>
        <v>1870932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IFERROR(__xludf.DUMMYFUNCTION("""COMPUTED_VALUE"""),3017.61)</f>
        <v>3017.61</v>
      </c>
      <c r="D181" s="2">
        <f>IFERROR(__xludf.DUMMYFUNCTION("""COMPUTED_VALUE"""),45553.66666666667)</f>
        <v>45553.66667</v>
      </c>
      <c r="E181" s="1">
        <f>IFERROR(__xludf.DUMMYFUNCTION("""COMPUTED_VALUE"""),3021.67)</f>
        <v>3021.67</v>
      </c>
      <c r="G181" s="2">
        <f>IFERROR(__xludf.DUMMYFUNCTION("""COMPUTED_VALUE"""),45553.66666666667)</f>
        <v>45553.66667</v>
      </c>
      <c r="H181" s="1">
        <f>IFERROR(__xludf.DUMMYFUNCTION("""COMPUTED_VALUE"""),2981.33)</f>
        <v>2981.33</v>
      </c>
      <c r="J181" s="2">
        <f>IFERROR(__xludf.DUMMYFUNCTION("""COMPUTED_VALUE"""),45553.66666666667)</f>
        <v>45553.66667</v>
      </c>
      <c r="K181" s="1">
        <f>IFERROR(__xludf.DUMMYFUNCTION("""COMPUTED_VALUE"""),2994.18)</f>
        <v>2994.18</v>
      </c>
      <c r="M181" s="2">
        <f>IFERROR(__xludf.DUMMYFUNCTION("""COMPUTED_VALUE"""),45553.66666666667)</f>
        <v>45553.66667</v>
      </c>
      <c r="N181" s="1">
        <f>IFERROR(__xludf.DUMMYFUNCTION("""COMPUTED_VALUE"""),2307750.0)</f>
        <v>2307750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IFERROR(__xludf.DUMMYFUNCTION("""COMPUTED_VALUE"""),2987.85)</f>
        <v>2987.85</v>
      </c>
      <c r="D182" s="2">
        <f>IFERROR(__xludf.DUMMYFUNCTION("""COMPUTED_VALUE"""),45554.66666666667)</f>
        <v>45554.66667</v>
      </c>
      <c r="E182" s="1">
        <f>IFERROR(__xludf.DUMMYFUNCTION("""COMPUTED_VALUE"""),2991.65)</f>
        <v>2991.65</v>
      </c>
      <c r="G182" s="2">
        <f>IFERROR(__xludf.DUMMYFUNCTION("""COMPUTED_VALUE"""),45554.66666666667)</f>
        <v>45554.66667</v>
      </c>
      <c r="H182" s="1">
        <f>IFERROR(__xludf.DUMMYFUNCTION("""COMPUTED_VALUE"""),2957.11)</f>
        <v>2957.11</v>
      </c>
      <c r="J182" s="2">
        <f>IFERROR(__xludf.DUMMYFUNCTION("""COMPUTED_VALUE"""),45554.66666666667)</f>
        <v>45554.66667</v>
      </c>
      <c r="K182" s="1">
        <f>IFERROR(__xludf.DUMMYFUNCTION("""COMPUTED_VALUE"""),2988.12)</f>
        <v>2988.12</v>
      </c>
      <c r="M182" s="2">
        <f>IFERROR(__xludf.DUMMYFUNCTION("""COMPUTED_VALUE"""),45554.66666666667)</f>
        <v>45554.66667</v>
      </c>
      <c r="N182" s="1">
        <f>IFERROR(__xludf.DUMMYFUNCTION("""COMPUTED_VALUE"""),3476066.0)</f>
        <v>3476066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IFERROR(__xludf.DUMMYFUNCTION("""COMPUTED_VALUE"""),2988.51)</f>
        <v>2988.51</v>
      </c>
      <c r="D183" s="2">
        <f>IFERROR(__xludf.DUMMYFUNCTION("""COMPUTED_VALUE"""),45555.66666666667)</f>
        <v>45555.66667</v>
      </c>
      <c r="E183" s="1">
        <f>IFERROR(__xludf.DUMMYFUNCTION("""COMPUTED_VALUE"""),2989.46)</f>
        <v>2989.46</v>
      </c>
      <c r="G183" s="2">
        <f>IFERROR(__xludf.DUMMYFUNCTION("""COMPUTED_VALUE"""),45555.66666666667)</f>
        <v>45555.66667</v>
      </c>
      <c r="H183" s="1">
        <f>IFERROR(__xludf.DUMMYFUNCTION("""COMPUTED_VALUE"""),2925.57)</f>
        <v>2925.57</v>
      </c>
      <c r="J183" s="2">
        <f>IFERROR(__xludf.DUMMYFUNCTION("""COMPUTED_VALUE"""),45555.66666666667)</f>
        <v>45555.66667</v>
      </c>
      <c r="K183" s="1">
        <f>IFERROR(__xludf.DUMMYFUNCTION("""COMPUTED_VALUE"""),2954.06)</f>
        <v>2954.06</v>
      </c>
      <c r="M183" s="2">
        <f>IFERROR(__xludf.DUMMYFUNCTION("""COMPUTED_VALUE"""),45555.66666666667)</f>
        <v>45555.66667</v>
      </c>
      <c r="N183" s="1">
        <f>IFERROR(__xludf.DUMMYFUNCTION("""COMPUTED_VALUE"""),8193192.0)</f>
        <v>8193192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IFERROR(__xludf.DUMMYFUNCTION("""COMPUTED_VALUE"""),2958.63)</f>
        <v>2958.63</v>
      </c>
      <c r="D184" s="2">
        <f>IFERROR(__xludf.DUMMYFUNCTION("""COMPUTED_VALUE"""),45558.66666666667)</f>
        <v>45558.66667</v>
      </c>
      <c r="E184" s="1">
        <f>IFERROR(__xludf.DUMMYFUNCTION("""COMPUTED_VALUE"""),2993.21)</f>
        <v>2993.21</v>
      </c>
      <c r="G184" s="2">
        <f>IFERROR(__xludf.DUMMYFUNCTION("""COMPUTED_VALUE"""),45558.66666666667)</f>
        <v>45558.66667</v>
      </c>
      <c r="H184" s="1">
        <f>IFERROR(__xludf.DUMMYFUNCTION("""COMPUTED_VALUE"""),2954.92)</f>
        <v>2954.92</v>
      </c>
      <c r="J184" s="2">
        <f>IFERROR(__xludf.DUMMYFUNCTION("""COMPUTED_VALUE"""),45558.66666666667)</f>
        <v>45558.66667</v>
      </c>
      <c r="K184" s="1">
        <f>IFERROR(__xludf.DUMMYFUNCTION("""COMPUTED_VALUE"""),2964.37)</f>
        <v>2964.37</v>
      </c>
      <c r="M184" s="2">
        <f>IFERROR(__xludf.DUMMYFUNCTION("""COMPUTED_VALUE"""),45558.66666666667)</f>
        <v>45558.66667</v>
      </c>
      <c r="N184" s="1">
        <f>IFERROR(__xludf.DUMMYFUNCTION("""COMPUTED_VALUE"""),3080580.0)</f>
        <v>3080580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IFERROR(__xludf.DUMMYFUNCTION("""COMPUTED_VALUE"""),2949.44)</f>
        <v>2949.44</v>
      </c>
      <c r="D185" s="2">
        <f>IFERROR(__xludf.DUMMYFUNCTION("""COMPUTED_VALUE"""),45559.66666666667)</f>
        <v>45559.66667</v>
      </c>
      <c r="E185" s="1">
        <f>IFERROR(__xludf.DUMMYFUNCTION("""COMPUTED_VALUE"""),2972.24)</f>
        <v>2972.24</v>
      </c>
      <c r="G185" s="2">
        <f>IFERROR(__xludf.DUMMYFUNCTION("""COMPUTED_VALUE"""),45559.66666666667)</f>
        <v>45559.66667</v>
      </c>
      <c r="H185" s="1">
        <f>IFERROR(__xludf.DUMMYFUNCTION("""COMPUTED_VALUE"""),2918.7)</f>
        <v>2918.7</v>
      </c>
      <c r="J185" s="2">
        <f>IFERROR(__xludf.DUMMYFUNCTION("""COMPUTED_VALUE"""),45559.66666666667)</f>
        <v>45559.66667</v>
      </c>
      <c r="K185" s="1">
        <f>IFERROR(__xludf.DUMMYFUNCTION("""COMPUTED_VALUE"""),2920.72)</f>
        <v>2920.72</v>
      </c>
      <c r="M185" s="2">
        <f>IFERROR(__xludf.DUMMYFUNCTION("""COMPUTED_VALUE"""),45559.66666666667)</f>
        <v>45559.66667</v>
      </c>
      <c r="N185" s="1">
        <f>IFERROR(__xludf.DUMMYFUNCTION("""COMPUTED_VALUE"""),3276332.0)</f>
        <v>3276332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IFERROR(__xludf.DUMMYFUNCTION("""COMPUTED_VALUE"""),2931.49)</f>
        <v>2931.49</v>
      </c>
      <c r="D186" s="2">
        <f>IFERROR(__xludf.DUMMYFUNCTION("""COMPUTED_VALUE"""),45560.66666666667)</f>
        <v>45560.66667</v>
      </c>
      <c r="E186" s="1">
        <f>IFERROR(__xludf.DUMMYFUNCTION("""COMPUTED_VALUE"""),2936.33)</f>
        <v>2936.33</v>
      </c>
      <c r="G186" s="2">
        <f>IFERROR(__xludf.DUMMYFUNCTION("""COMPUTED_VALUE"""),45560.66666666667)</f>
        <v>45560.66667</v>
      </c>
      <c r="H186" s="1">
        <f>IFERROR(__xludf.DUMMYFUNCTION("""COMPUTED_VALUE"""),2890.16)</f>
        <v>2890.16</v>
      </c>
      <c r="J186" s="2">
        <f>IFERROR(__xludf.DUMMYFUNCTION("""COMPUTED_VALUE"""),45560.66666666667)</f>
        <v>45560.66667</v>
      </c>
      <c r="K186" s="1">
        <f>IFERROR(__xludf.DUMMYFUNCTION("""COMPUTED_VALUE"""),2908.63)</f>
        <v>2908.63</v>
      </c>
      <c r="M186" s="2">
        <f>IFERROR(__xludf.DUMMYFUNCTION("""COMPUTED_VALUE"""),45560.66666666667)</f>
        <v>45560.66667</v>
      </c>
      <c r="N186" s="1">
        <f>IFERROR(__xludf.DUMMYFUNCTION("""COMPUTED_VALUE"""),2596636.0)</f>
        <v>2596636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IFERROR(__xludf.DUMMYFUNCTION("""COMPUTED_VALUE"""),2895.49)</f>
        <v>2895.49</v>
      </c>
      <c r="D187" s="2">
        <f>IFERROR(__xludf.DUMMYFUNCTION("""COMPUTED_VALUE"""),45561.66666666667)</f>
        <v>45561.66667</v>
      </c>
      <c r="E187" s="1">
        <f>IFERROR(__xludf.DUMMYFUNCTION("""COMPUTED_VALUE"""),2918.71)</f>
        <v>2918.71</v>
      </c>
      <c r="G187" s="2">
        <f>IFERROR(__xludf.DUMMYFUNCTION("""COMPUTED_VALUE"""),45561.66666666667)</f>
        <v>45561.66667</v>
      </c>
      <c r="H187" s="1">
        <f>IFERROR(__xludf.DUMMYFUNCTION("""COMPUTED_VALUE"""),2882.57)</f>
        <v>2882.57</v>
      </c>
      <c r="J187" s="2">
        <f>IFERROR(__xludf.DUMMYFUNCTION("""COMPUTED_VALUE"""),45561.66666666667)</f>
        <v>45561.66667</v>
      </c>
      <c r="K187" s="1">
        <f>IFERROR(__xludf.DUMMYFUNCTION("""COMPUTED_VALUE"""),2895.26)</f>
        <v>2895.26</v>
      </c>
      <c r="M187" s="2">
        <f>IFERROR(__xludf.DUMMYFUNCTION("""COMPUTED_VALUE"""),45561.66666666667)</f>
        <v>45561.66667</v>
      </c>
      <c r="N187" s="1">
        <f>IFERROR(__xludf.DUMMYFUNCTION("""COMPUTED_VALUE"""),2204144.0)</f>
        <v>2204144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IFERROR(__xludf.DUMMYFUNCTION("""COMPUTED_VALUE"""),2926.78)</f>
        <v>2926.78</v>
      </c>
      <c r="D188" s="2">
        <f>IFERROR(__xludf.DUMMYFUNCTION("""COMPUTED_VALUE"""),45562.66666666667)</f>
        <v>45562.66667</v>
      </c>
      <c r="E188" s="1">
        <f>IFERROR(__xludf.DUMMYFUNCTION("""COMPUTED_VALUE"""),2942.58)</f>
        <v>2942.58</v>
      </c>
      <c r="G188" s="2">
        <f>IFERROR(__xludf.DUMMYFUNCTION("""COMPUTED_VALUE"""),45562.66666666667)</f>
        <v>45562.66667</v>
      </c>
      <c r="H188" s="1">
        <f>IFERROR(__xludf.DUMMYFUNCTION("""COMPUTED_VALUE"""),2913.6)</f>
        <v>2913.6</v>
      </c>
      <c r="J188" s="2">
        <f>IFERROR(__xludf.DUMMYFUNCTION("""COMPUTED_VALUE"""),45562.66666666667)</f>
        <v>45562.66667</v>
      </c>
      <c r="K188" s="1">
        <f>IFERROR(__xludf.DUMMYFUNCTION("""COMPUTED_VALUE"""),2927.23)</f>
        <v>2927.23</v>
      </c>
      <c r="M188" s="2">
        <f>IFERROR(__xludf.DUMMYFUNCTION("""COMPUTED_VALUE"""),45562.66666666667)</f>
        <v>45562.66667</v>
      </c>
      <c r="N188" s="1">
        <f>IFERROR(__xludf.DUMMYFUNCTION("""COMPUTED_VALUE"""),1642890.0)</f>
        <v>1642890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IFERROR(__xludf.DUMMYFUNCTION("""COMPUTED_VALUE"""),2933.84)</f>
        <v>2933.84</v>
      </c>
      <c r="D189" s="2">
        <f>IFERROR(__xludf.DUMMYFUNCTION("""COMPUTED_VALUE"""),45565.66666666667)</f>
        <v>45565.66667</v>
      </c>
      <c r="E189" s="1">
        <f>IFERROR(__xludf.DUMMYFUNCTION("""COMPUTED_VALUE"""),2950.51)</f>
        <v>2950.51</v>
      </c>
      <c r="G189" s="2">
        <f>IFERROR(__xludf.DUMMYFUNCTION("""COMPUTED_VALUE"""),45565.66666666667)</f>
        <v>45565.66667</v>
      </c>
      <c r="H189" s="1">
        <f>IFERROR(__xludf.DUMMYFUNCTION("""COMPUTED_VALUE"""),2901.85)</f>
        <v>2901.85</v>
      </c>
      <c r="J189" s="2">
        <f>IFERROR(__xludf.DUMMYFUNCTION("""COMPUTED_VALUE"""),45565.66666666667)</f>
        <v>45565.66667</v>
      </c>
      <c r="K189" s="1">
        <f>IFERROR(__xludf.DUMMYFUNCTION("""COMPUTED_VALUE"""),2950.25)</f>
        <v>2950.25</v>
      </c>
      <c r="M189" s="2">
        <f>IFERROR(__xludf.DUMMYFUNCTION("""COMPUTED_VALUE"""),45565.66666666667)</f>
        <v>45565.66667</v>
      </c>
      <c r="N189" s="1">
        <f>IFERROR(__xludf.DUMMYFUNCTION("""COMPUTED_VALUE"""),2922670.0)</f>
        <v>2922670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IFERROR(__xludf.DUMMYFUNCTION("""COMPUTED_VALUE"""),2955.38)</f>
        <v>2955.38</v>
      </c>
      <c r="D190" s="2">
        <f>IFERROR(__xludf.DUMMYFUNCTION("""COMPUTED_VALUE"""),45566.66666666667)</f>
        <v>45566.66667</v>
      </c>
      <c r="E190" s="1">
        <f>IFERROR(__xludf.DUMMYFUNCTION("""COMPUTED_VALUE"""),2966.14)</f>
        <v>2966.14</v>
      </c>
      <c r="G190" s="2">
        <f>IFERROR(__xludf.DUMMYFUNCTION("""COMPUTED_VALUE"""),45566.66666666667)</f>
        <v>45566.66667</v>
      </c>
      <c r="H190" s="1">
        <f>IFERROR(__xludf.DUMMYFUNCTION("""COMPUTED_VALUE"""),2929.44)</f>
        <v>2929.44</v>
      </c>
      <c r="J190" s="2">
        <f>IFERROR(__xludf.DUMMYFUNCTION("""COMPUTED_VALUE"""),45566.66666666667)</f>
        <v>45566.66667</v>
      </c>
      <c r="K190" s="1">
        <f>IFERROR(__xludf.DUMMYFUNCTION("""COMPUTED_VALUE"""),2937.01)</f>
        <v>2937.01</v>
      </c>
      <c r="M190" s="2">
        <f>IFERROR(__xludf.DUMMYFUNCTION("""COMPUTED_VALUE"""),45566.66666666667)</f>
        <v>45566.66667</v>
      </c>
      <c r="N190" s="1">
        <f>IFERROR(__xludf.DUMMYFUNCTION("""COMPUTED_VALUE"""),2327882.0)</f>
        <v>2327882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IFERROR(__xludf.DUMMYFUNCTION("""COMPUTED_VALUE"""),2923.43)</f>
        <v>2923.43</v>
      </c>
      <c r="D191" s="2">
        <f>IFERROR(__xludf.DUMMYFUNCTION("""COMPUTED_VALUE"""),45567.66666666667)</f>
        <v>45567.66667</v>
      </c>
      <c r="E191" s="1">
        <f>IFERROR(__xludf.DUMMYFUNCTION("""COMPUTED_VALUE"""),2963.76)</f>
        <v>2963.76</v>
      </c>
      <c r="G191" s="2">
        <f>IFERROR(__xludf.DUMMYFUNCTION("""COMPUTED_VALUE"""),45567.66666666667)</f>
        <v>45567.66667</v>
      </c>
      <c r="H191" s="1">
        <f>IFERROR(__xludf.DUMMYFUNCTION("""COMPUTED_VALUE"""),2912.49)</f>
        <v>2912.49</v>
      </c>
      <c r="J191" s="2">
        <f>IFERROR(__xludf.DUMMYFUNCTION("""COMPUTED_VALUE"""),45567.66666666667)</f>
        <v>45567.66667</v>
      </c>
      <c r="K191" s="1">
        <f>IFERROR(__xludf.DUMMYFUNCTION("""COMPUTED_VALUE"""),2951.06)</f>
        <v>2951.06</v>
      </c>
      <c r="M191" s="2">
        <f>IFERROR(__xludf.DUMMYFUNCTION("""COMPUTED_VALUE"""),45567.66666666667)</f>
        <v>45567.66667</v>
      </c>
      <c r="N191" s="1">
        <f>IFERROR(__xludf.DUMMYFUNCTION("""COMPUTED_VALUE"""),3085815.0)</f>
        <v>3085815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IFERROR(__xludf.DUMMYFUNCTION("""COMPUTED_VALUE"""),2947.94)</f>
        <v>2947.94</v>
      </c>
      <c r="D192" s="2">
        <f>IFERROR(__xludf.DUMMYFUNCTION("""COMPUTED_VALUE"""),45568.66666666667)</f>
        <v>45568.66667</v>
      </c>
      <c r="E192" s="1">
        <f>IFERROR(__xludf.DUMMYFUNCTION("""COMPUTED_VALUE"""),2953.41)</f>
        <v>2953.41</v>
      </c>
      <c r="G192" s="2">
        <f>IFERROR(__xludf.DUMMYFUNCTION("""COMPUTED_VALUE"""),45568.66666666667)</f>
        <v>45568.66667</v>
      </c>
      <c r="H192" s="1">
        <f>IFERROR(__xludf.DUMMYFUNCTION("""COMPUTED_VALUE"""),2924.61)</f>
        <v>2924.61</v>
      </c>
      <c r="J192" s="2">
        <f>IFERROR(__xludf.DUMMYFUNCTION("""COMPUTED_VALUE"""),45568.66666666667)</f>
        <v>45568.66667</v>
      </c>
      <c r="K192" s="1">
        <f>IFERROR(__xludf.DUMMYFUNCTION("""COMPUTED_VALUE"""),2928.91)</f>
        <v>2928.91</v>
      </c>
      <c r="M192" s="2">
        <f>IFERROR(__xludf.DUMMYFUNCTION("""COMPUTED_VALUE"""),45568.66666666667)</f>
        <v>45568.66667</v>
      </c>
      <c r="N192" s="1">
        <f>IFERROR(__xludf.DUMMYFUNCTION("""COMPUTED_VALUE"""),2281253.0)</f>
        <v>2281253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IFERROR(__xludf.DUMMYFUNCTION("""COMPUTED_VALUE"""),2895.47)</f>
        <v>2895.47</v>
      </c>
      <c r="D193" s="2">
        <f>IFERROR(__xludf.DUMMYFUNCTION("""COMPUTED_VALUE"""),45569.66666666667)</f>
        <v>45569.66667</v>
      </c>
      <c r="E193" s="1">
        <f>IFERROR(__xludf.DUMMYFUNCTION("""COMPUTED_VALUE"""),2922.0)</f>
        <v>2922</v>
      </c>
      <c r="G193" s="2">
        <f>IFERROR(__xludf.DUMMYFUNCTION("""COMPUTED_VALUE"""),45569.66666666667)</f>
        <v>45569.66667</v>
      </c>
      <c r="H193" s="1">
        <f>IFERROR(__xludf.DUMMYFUNCTION("""COMPUTED_VALUE"""),2874.14)</f>
        <v>2874.14</v>
      </c>
      <c r="J193" s="2">
        <f>IFERROR(__xludf.DUMMYFUNCTION("""COMPUTED_VALUE"""),45569.66666666667)</f>
        <v>45569.66667</v>
      </c>
      <c r="K193" s="1">
        <f>IFERROR(__xludf.DUMMYFUNCTION("""COMPUTED_VALUE"""),2888.81)</f>
        <v>2888.81</v>
      </c>
      <c r="M193" s="2">
        <f>IFERROR(__xludf.DUMMYFUNCTION("""COMPUTED_VALUE"""),45569.66666666667)</f>
        <v>45569.66667</v>
      </c>
      <c r="N193" s="1">
        <f>IFERROR(__xludf.DUMMYFUNCTION("""COMPUTED_VALUE"""),3095933.0)</f>
        <v>3095933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IFERROR(__xludf.DUMMYFUNCTION("""COMPUTED_VALUE"""),2874.91)</f>
        <v>2874.91</v>
      </c>
      <c r="D194" s="2">
        <f>IFERROR(__xludf.DUMMYFUNCTION("""COMPUTED_VALUE"""),45572.66666666667)</f>
        <v>45572.66667</v>
      </c>
      <c r="E194" s="1">
        <f>IFERROR(__xludf.DUMMYFUNCTION("""COMPUTED_VALUE"""),2874.91)</f>
        <v>2874.91</v>
      </c>
      <c r="G194" s="2">
        <f>IFERROR(__xludf.DUMMYFUNCTION("""COMPUTED_VALUE"""),45572.66666666667)</f>
        <v>45572.66667</v>
      </c>
      <c r="H194" s="1">
        <f>IFERROR(__xludf.DUMMYFUNCTION("""COMPUTED_VALUE"""),2776.84)</f>
        <v>2776.84</v>
      </c>
      <c r="J194" s="2">
        <f>IFERROR(__xludf.DUMMYFUNCTION("""COMPUTED_VALUE"""),45572.66666666667)</f>
        <v>45572.66667</v>
      </c>
      <c r="K194" s="1">
        <f>IFERROR(__xludf.DUMMYFUNCTION("""COMPUTED_VALUE"""),2804.46)</f>
        <v>2804.46</v>
      </c>
      <c r="M194" s="2">
        <f>IFERROR(__xludf.DUMMYFUNCTION("""COMPUTED_VALUE"""),45572.66666666667)</f>
        <v>45572.66667</v>
      </c>
      <c r="N194" s="1">
        <f>IFERROR(__xludf.DUMMYFUNCTION("""COMPUTED_VALUE"""),3164345.0)</f>
        <v>3164345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IFERROR(__xludf.DUMMYFUNCTION("""COMPUTED_VALUE"""),2817.34)</f>
        <v>2817.34</v>
      </c>
      <c r="D195" s="2">
        <f>IFERROR(__xludf.DUMMYFUNCTION("""COMPUTED_VALUE"""),45573.66666666667)</f>
        <v>45573.66667</v>
      </c>
      <c r="E195" s="1">
        <f>IFERROR(__xludf.DUMMYFUNCTION("""COMPUTED_VALUE"""),2829.76)</f>
        <v>2829.76</v>
      </c>
      <c r="G195" s="2">
        <f>IFERROR(__xludf.DUMMYFUNCTION("""COMPUTED_VALUE"""),45573.66666666667)</f>
        <v>45573.66667</v>
      </c>
      <c r="H195" s="1">
        <f>IFERROR(__xludf.DUMMYFUNCTION("""COMPUTED_VALUE"""),2806.11)</f>
        <v>2806.11</v>
      </c>
      <c r="J195" s="2">
        <f>IFERROR(__xludf.DUMMYFUNCTION("""COMPUTED_VALUE"""),45573.66666666667)</f>
        <v>45573.66667</v>
      </c>
      <c r="K195" s="1">
        <f>IFERROR(__xludf.DUMMYFUNCTION("""COMPUTED_VALUE"""),2811.84)</f>
        <v>2811.84</v>
      </c>
      <c r="M195" s="2">
        <f>IFERROR(__xludf.DUMMYFUNCTION("""COMPUTED_VALUE"""),45573.66666666667)</f>
        <v>45573.66667</v>
      </c>
      <c r="N195" s="1">
        <f>IFERROR(__xludf.DUMMYFUNCTION("""COMPUTED_VALUE"""),2137121.0)</f>
        <v>2137121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IFERROR(__xludf.DUMMYFUNCTION("""COMPUTED_VALUE"""),2801.59)</f>
        <v>2801.59</v>
      </c>
      <c r="D196" s="2">
        <f>IFERROR(__xludf.DUMMYFUNCTION("""COMPUTED_VALUE"""),45574.66666666667)</f>
        <v>45574.66667</v>
      </c>
      <c r="E196" s="1">
        <f>IFERROR(__xludf.DUMMYFUNCTION("""COMPUTED_VALUE"""),2818.78)</f>
        <v>2818.78</v>
      </c>
      <c r="G196" s="2">
        <f>IFERROR(__xludf.DUMMYFUNCTION("""COMPUTED_VALUE"""),45574.66666666667)</f>
        <v>45574.66667</v>
      </c>
      <c r="H196" s="1">
        <f>IFERROR(__xludf.DUMMYFUNCTION("""COMPUTED_VALUE"""),2786.08)</f>
        <v>2786.08</v>
      </c>
      <c r="J196" s="2">
        <f>IFERROR(__xludf.DUMMYFUNCTION("""COMPUTED_VALUE"""),45574.66666666667)</f>
        <v>45574.66667</v>
      </c>
      <c r="K196" s="1">
        <f>IFERROR(__xludf.DUMMYFUNCTION("""COMPUTED_VALUE"""),2799.46)</f>
        <v>2799.46</v>
      </c>
      <c r="M196" s="2">
        <f>IFERROR(__xludf.DUMMYFUNCTION("""COMPUTED_VALUE"""),45574.66666666667)</f>
        <v>45574.66667</v>
      </c>
      <c r="N196" s="1">
        <f>IFERROR(__xludf.DUMMYFUNCTION("""COMPUTED_VALUE"""),2179678.0)</f>
        <v>2179678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IFERROR(__xludf.DUMMYFUNCTION("""COMPUTED_VALUE"""),2776.0)</f>
        <v>2776</v>
      </c>
      <c r="D197" s="2">
        <f>IFERROR(__xludf.DUMMYFUNCTION("""COMPUTED_VALUE"""),45575.66666666667)</f>
        <v>45575.66667</v>
      </c>
      <c r="E197" s="1">
        <f>IFERROR(__xludf.DUMMYFUNCTION("""COMPUTED_VALUE"""),2803.97)</f>
        <v>2803.97</v>
      </c>
      <c r="G197" s="2">
        <f>IFERROR(__xludf.DUMMYFUNCTION("""COMPUTED_VALUE"""),45575.66666666667)</f>
        <v>45575.66667</v>
      </c>
      <c r="H197" s="1">
        <f>IFERROR(__xludf.DUMMYFUNCTION("""COMPUTED_VALUE"""),2758.17)</f>
        <v>2758.17</v>
      </c>
      <c r="J197" s="2">
        <f>IFERROR(__xludf.DUMMYFUNCTION("""COMPUTED_VALUE"""),45575.66666666667)</f>
        <v>45575.66667</v>
      </c>
      <c r="K197" s="1">
        <f>IFERROR(__xludf.DUMMYFUNCTION("""COMPUTED_VALUE"""),2797.15)</f>
        <v>2797.15</v>
      </c>
      <c r="M197" s="2">
        <f>IFERROR(__xludf.DUMMYFUNCTION("""COMPUTED_VALUE"""),45575.66666666667)</f>
        <v>45575.66667</v>
      </c>
      <c r="N197" s="1">
        <f>IFERROR(__xludf.DUMMYFUNCTION("""COMPUTED_VALUE"""),2245646.0)</f>
        <v>2245646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IFERROR(__xludf.DUMMYFUNCTION("""COMPUTED_VALUE"""),2810.44)</f>
        <v>2810.44</v>
      </c>
      <c r="D198" s="2">
        <f>IFERROR(__xludf.DUMMYFUNCTION("""COMPUTED_VALUE"""),45576.66666666667)</f>
        <v>45576.66667</v>
      </c>
      <c r="E198" s="1">
        <f>IFERROR(__xludf.DUMMYFUNCTION("""COMPUTED_VALUE"""),2853.16)</f>
        <v>2853.16</v>
      </c>
      <c r="G198" s="2">
        <f>IFERROR(__xludf.DUMMYFUNCTION("""COMPUTED_VALUE"""),45576.66666666667)</f>
        <v>45576.66667</v>
      </c>
      <c r="H198" s="1">
        <f>IFERROR(__xludf.DUMMYFUNCTION("""COMPUTED_VALUE"""),2806.97)</f>
        <v>2806.97</v>
      </c>
      <c r="J198" s="2">
        <f>IFERROR(__xludf.DUMMYFUNCTION("""COMPUTED_VALUE"""),45576.66666666667)</f>
        <v>45576.66667</v>
      </c>
      <c r="K198" s="1">
        <f>IFERROR(__xludf.DUMMYFUNCTION("""COMPUTED_VALUE"""),2850.83)</f>
        <v>2850.83</v>
      </c>
      <c r="M198" s="2">
        <f>IFERROR(__xludf.DUMMYFUNCTION("""COMPUTED_VALUE"""),45576.66666666667)</f>
        <v>45576.66667</v>
      </c>
      <c r="N198" s="1">
        <f>IFERROR(__xludf.DUMMYFUNCTION("""COMPUTED_VALUE"""),1920283.0)</f>
        <v>1920283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IFERROR(__xludf.DUMMYFUNCTION("""COMPUTED_VALUE"""),2858.14)</f>
        <v>2858.14</v>
      </c>
      <c r="D199" s="2">
        <f>IFERROR(__xludf.DUMMYFUNCTION("""COMPUTED_VALUE"""),45579.66666666667)</f>
        <v>45579.66667</v>
      </c>
      <c r="E199" s="1">
        <f>IFERROR(__xludf.DUMMYFUNCTION("""COMPUTED_VALUE"""),2894.02)</f>
        <v>2894.02</v>
      </c>
      <c r="G199" s="2">
        <f>IFERROR(__xludf.DUMMYFUNCTION("""COMPUTED_VALUE"""),45579.66666666667)</f>
        <v>45579.66667</v>
      </c>
      <c r="H199" s="1">
        <f>IFERROR(__xludf.DUMMYFUNCTION("""COMPUTED_VALUE"""),2855.34)</f>
        <v>2855.34</v>
      </c>
      <c r="J199" s="2">
        <f>IFERROR(__xludf.DUMMYFUNCTION("""COMPUTED_VALUE"""),45579.66666666667)</f>
        <v>45579.66667</v>
      </c>
      <c r="K199" s="1">
        <f>IFERROR(__xludf.DUMMYFUNCTION("""COMPUTED_VALUE"""),2887.78)</f>
        <v>2887.78</v>
      </c>
      <c r="M199" s="2">
        <f>IFERROR(__xludf.DUMMYFUNCTION("""COMPUTED_VALUE"""),45579.66666666667)</f>
        <v>45579.66667</v>
      </c>
      <c r="N199" s="1">
        <f>IFERROR(__xludf.DUMMYFUNCTION("""COMPUTED_VALUE"""),1875631.0)</f>
        <v>1875631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IFERROR(__xludf.DUMMYFUNCTION("""COMPUTED_VALUE"""),2890.84)</f>
        <v>2890.84</v>
      </c>
      <c r="D200" s="2">
        <f>IFERROR(__xludf.DUMMYFUNCTION("""COMPUTED_VALUE"""),45580.66666666667)</f>
        <v>45580.66667</v>
      </c>
      <c r="E200" s="1">
        <f>IFERROR(__xludf.DUMMYFUNCTION("""COMPUTED_VALUE"""),2936.68)</f>
        <v>2936.68</v>
      </c>
      <c r="G200" s="2">
        <f>IFERROR(__xludf.DUMMYFUNCTION("""COMPUTED_VALUE"""),45580.66666666667)</f>
        <v>45580.66667</v>
      </c>
      <c r="H200" s="1">
        <f>IFERROR(__xludf.DUMMYFUNCTION("""COMPUTED_VALUE"""),2890.84)</f>
        <v>2890.84</v>
      </c>
      <c r="J200" s="2">
        <f>IFERROR(__xludf.DUMMYFUNCTION("""COMPUTED_VALUE"""),45580.66666666667)</f>
        <v>45580.66667</v>
      </c>
      <c r="K200" s="1">
        <f>IFERROR(__xludf.DUMMYFUNCTION("""COMPUTED_VALUE"""),2909.41)</f>
        <v>2909.41</v>
      </c>
      <c r="M200" s="2">
        <f>IFERROR(__xludf.DUMMYFUNCTION("""COMPUTED_VALUE"""),45580.66666666667)</f>
        <v>45580.66667</v>
      </c>
      <c r="N200" s="1">
        <f>IFERROR(__xludf.DUMMYFUNCTION("""COMPUTED_VALUE"""),2086758.0)</f>
        <v>2086758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IFERROR(__xludf.DUMMYFUNCTION("""COMPUTED_VALUE"""),2916.7)</f>
        <v>2916.7</v>
      </c>
      <c r="D201" s="2">
        <f>IFERROR(__xludf.DUMMYFUNCTION("""COMPUTED_VALUE"""),45581.66666666667)</f>
        <v>45581.66667</v>
      </c>
      <c r="E201" s="1">
        <f>IFERROR(__xludf.DUMMYFUNCTION("""COMPUTED_VALUE"""),2936.9)</f>
        <v>2936.9</v>
      </c>
      <c r="G201" s="2">
        <f>IFERROR(__xludf.DUMMYFUNCTION("""COMPUTED_VALUE"""),45581.66666666667)</f>
        <v>45581.66667</v>
      </c>
      <c r="H201" s="1">
        <f>IFERROR(__xludf.DUMMYFUNCTION("""COMPUTED_VALUE"""),2911.87)</f>
        <v>2911.87</v>
      </c>
      <c r="J201" s="2">
        <f>IFERROR(__xludf.DUMMYFUNCTION("""COMPUTED_VALUE"""),45581.66666666667)</f>
        <v>45581.66667</v>
      </c>
      <c r="K201" s="1">
        <f>IFERROR(__xludf.DUMMYFUNCTION("""COMPUTED_VALUE"""),2932.31)</f>
        <v>2932.31</v>
      </c>
      <c r="M201" s="2">
        <f>IFERROR(__xludf.DUMMYFUNCTION("""COMPUTED_VALUE"""),45581.66666666667)</f>
        <v>45581.66667</v>
      </c>
      <c r="N201" s="1">
        <f>IFERROR(__xludf.DUMMYFUNCTION("""COMPUTED_VALUE"""),1957059.0)</f>
        <v>1957059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IFERROR(__xludf.DUMMYFUNCTION("""COMPUTED_VALUE"""),2923.77)</f>
        <v>2923.77</v>
      </c>
      <c r="D202" s="2">
        <f>IFERROR(__xludf.DUMMYFUNCTION("""COMPUTED_VALUE"""),45582.66666666667)</f>
        <v>45582.66667</v>
      </c>
      <c r="E202" s="1">
        <f>IFERROR(__xludf.DUMMYFUNCTION("""COMPUTED_VALUE"""),2929.16)</f>
        <v>2929.16</v>
      </c>
      <c r="G202" s="2">
        <f>IFERROR(__xludf.DUMMYFUNCTION("""COMPUTED_VALUE"""),45582.66666666667)</f>
        <v>45582.66667</v>
      </c>
      <c r="H202" s="1">
        <f>IFERROR(__xludf.DUMMYFUNCTION("""COMPUTED_VALUE"""),2888.79)</f>
        <v>2888.79</v>
      </c>
      <c r="J202" s="2">
        <f>IFERROR(__xludf.DUMMYFUNCTION("""COMPUTED_VALUE"""),45582.66666666667)</f>
        <v>45582.66667</v>
      </c>
      <c r="K202" s="1">
        <f>IFERROR(__xludf.DUMMYFUNCTION("""COMPUTED_VALUE"""),2897.6)</f>
        <v>2897.6</v>
      </c>
      <c r="M202" s="2">
        <f>IFERROR(__xludf.DUMMYFUNCTION("""COMPUTED_VALUE"""),45582.66666666667)</f>
        <v>45582.66667</v>
      </c>
      <c r="N202" s="1">
        <f>IFERROR(__xludf.DUMMYFUNCTION("""COMPUTED_VALUE"""),1373515.0)</f>
        <v>1373515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IFERROR(__xludf.DUMMYFUNCTION("""COMPUTED_VALUE"""),2896.08)</f>
        <v>2896.08</v>
      </c>
      <c r="D203" s="2">
        <f>IFERROR(__xludf.DUMMYFUNCTION("""COMPUTED_VALUE"""),45583.66666666667)</f>
        <v>45583.66667</v>
      </c>
      <c r="E203" s="1">
        <f>IFERROR(__xludf.DUMMYFUNCTION("""COMPUTED_VALUE"""),2928.58)</f>
        <v>2928.58</v>
      </c>
      <c r="G203" s="2">
        <f>IFERROR(__xludf.DUMMYFUNCTION("""COMPUTED_VALUE"""),45583.66666666667)</f>
        <v>45583.66667</v>
      </c>
      <c r="H203" s="1">
        <f>IFERROR(__xludf.DUMMYFUNCTION("""COMPUTED_VALUE"""),2866.97)</f>
        <v>2866.97</v>
      </c>
      <c r="J203" s="2">
        <f>IFERROR(__xludf.DUMMYFUNCTION("""COMPUTED_VALUE"""),45583.66666666667)</f>
        <v>45583.66667</v>
      </c>
      <c r="K203" s="1">
        <f>IFERROR(__xludf.DUMMYFUNCTION("""COMPUTED_VALUE"""),2924.34)</f>
        <v>2924.34</v>
      </c>
      <c r="M203" s="2">
        <f>IFERROR(__xludf.DUMMYFUNCTION("""COMPUTED_VALUE"""),45583.66666666667)</f>
        <v>45583.66667</v>
      </c>
      <c r="N203" s="1">
        <f>IFERROR(__xludf.DUMMYFUNCTION("""COMPUTED_VALUE"""),2231325.0)</f>
        <v>2231325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IFERROR(__xludf.DUMMYFUNCTION("""COMPUTED_VALUE"""),2910.2)</f>
        <v>2910.2</v>
      </c>
      <c r="D204" s="2">
        <f>IFERROR(__xludf.DUMMYFUNCTION("""COMPUTED_VALUE"""),45586.66666666667)</f>
        <v>45586.66667</v>
      </c>
      <c r="E204" s="1">
        <f>IFERROR(__xludf.DUMMYFUNCTION("""COMPUTED_VALUE"""),2940.01)</f>
        <v>2940.01</v>
      </c>
      <c r="G204" s="2">
        <f>IFERROR(__xludf.DUMMYFUNCTION("""COMPUTED_VALUE"""),45586.66666666667)</f>
        <v>45586.66667</v>
      </c>
      <c r="H204" s="1">
        <f>IFERROR(__xludf.DUMMYFUNCTION("""COMPUTED_VALUE"""),2897.61)</f>
        <v>2897.61</v>
      </c>
      <c r="J204" s="2">
        <f>IFERROR(__xludf.DUMMYFUNCTION("""COMPUTED_VALUE"""),45586.66666666667)</f>
        <v>45586.66667</v>
      </c>
      <c r="K204" s="1">
        <f>IFERROR(__xludf.DUMMYFUNCTION("""COMPUTED_VALUE"""),2907.35)</f>
        <v>2907.35</v>
      </c>
      <c r="M204" s="2">
        <f>IFERROR(__xludf.DUMMYFUNCTION("""COMPUTED_VALUE"""),45586.66666666667)</f>
        <v>45586.66667</v>
      </c>
      <c r="N204" s="1">
        <f>IFERROR(__xludf.DUMMYFUNCTION("""COMPUTED_VALUE"""),1273283.0)</f>
        <v>1273283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IFERROR(__xludf.DUMMYFUNCTION("""COMPUTED_VALUE"""),2887.66)</f>
        <v>2887.66</v>
      </c>
      <c r="D205" s="2">
        <f>IFERROR(__xludf.DUMMYFUNCTION("""COMPUTED_VALUE"""),45587.66666666667)</f>
        <v>45587.66667</v>
      </c>
      <c r="E205" s="1">
        <f>IFERROR(__xludf.DUMMYFUNCTION("""COMPUTED_VALUE"""),2909.94)</f>
        <v>2909.94</v>
      </c>
      <c r="G205" s="2">
        <f>IFERROR(__xludf.DUMMYFUNCTION("""COMPUTED_VALUE"""),45587.66666666667)</f>
        <v>45587.66667</v>
      </c>
      <c r="H205" s="1">
        <f>IFERROR(__xludf.DUMMYFUNCTION("""COMPUTED_VALUE"""),2871.84)</f>
        <v>2871.84</v>
      </c>
      <c r="J205" s="2">
        <f>IFERROR(__xludf.DUMMYFUNCTION("""COMPUTED_VALUE"""),45587.66666666667)</f>
        <v>45587.66667</v>
      </c>
      <c r="K205" s="1">
        <f>IFERROR(__xludf.DUMMYFUNCTION("""COMPUTED_VALUE"""),2904.97)</f>
        <v>2904.97</v>
      </c>
      <c r="M205" s="2">
        <f>IFERROR(__xludf.DUMMYFUNCTION("""COMPUTED_VALUE"""),45587.66666666667)</f>
        <v>45587.66667</v>
      </c>
      <c r="N205" s="1">
        <f>IFERROR(__xludf.DUMMYFUNCTION("""COMPUTED_VALUE"""),1662658.0)</f>
        <v>1662658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IFERROR(__xludf.DUMMYFUNCTION("""COMPUTED_VALUE"""),2917.47)</f>
        <v>2917.47</v>
      </c>
      <c r="D206" s="2">
        <f>IFERROR(__xludf.DUMMYFUNCTION("""COMPUTED_VALUE"""),45588.66666666667)</f>
        <v>45588.66667</v>
      </c>
      <c r="E206" s="1">
        <f>IFERROR(__xludf.DUMMYFUNCTION("""COMPUTED_VALUE"""),2938.33)</f>
        <v>2938.33</v>
      </c>
      <c r="G206" s="2">
        <f>IFERROR(__xludf.DUMMYFUNCTION("""COMPUTED_VALUE"""),45588.66666666667)</f>
        <v>45588.66667</v>
      </c>
      <c r="H206" s="1">
        <f>IFERROR(__xludf.DUMMYFUNCTION("""COMPUTED_VALUE"""),2909.16)</f>
        <v>2909.16</v>
      </c>
      <c r="J206" s="2">
        <f>IFERROR(__xludf.DUMMYFUNCTION("""COMPUTED_VALUE"""),45588.66666666667)</f>
        <v>45588.66667</v>
      </c>
      <c r="K206" s="1">
        <f>IFERROR(__xludf.DUMMYFUNCTION("""COMPUTED_VALUE"""),2921.7)</f>
        <v>2921.7</v>
      </c>
      <c r="M206" s="2">
        <f>IFERROR(__xludf.DUMMYFUNCTION("""COMPUTED_VALUE"""),45588.66666666667)</f>
        <v>45588.66667</v>
      </c>
      <c r="N206" s="1">
        <f>IFERROR(__xludf.DUMMYFUNCTION("""COMPUTED_VALUE"""),2830575.0)</f>
        <v>2830575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IFERROR(__xludf.DUMMYFUNCTION("""COMPUTED_VALUE"""),2931.9)</f>
        <v>2931.9</v>
      </c>
      <c r="D207" s="2">
        <f>IFERROR(__xludf.DUMMYFUNCTION("""COMPUTED_VALUE"""),45589.66666666667)</f>
        <v>45589.66667</v>
      </c>
      <c r="E207" s="1">
        <f>IFERROR(__xludf.DUMMYFUNCTION("""COMPUTED_VALUE"""),2935.5)</f>
        <v>2935.5</v>
      </c>
      <c r="G207" s="2">
        <f>IFERROR(__xludf.DUMMYFUNCTION("""COMPUTED_VALUE"""),45589.66666666667)</f>
        <v>45589.66667</v>
      </c>
      <c r="H207" s="1">
        <f>IFERROR(__xludf.DUMMYFUNCTION("""COMPUTED_VALUE"""),2868.87)</f>
        <v>2868.87</v>
      </c>
      <c r="J207" s="2">
        <f>IFERROR(__xludf.DUMMYFUNCTION("""COMPUTED_VALUE"""),45589.66666666667)</f>
        <v>45589.66667</v>
      </c>
      <c r="K207" s="1">
        <f>IFERROR(__xludf.DUMMYFUNCTION("""COMPUTED_VALUE"""),2870.07)</f>
        <v>2870.07</v>
      </c>
      <c r="M207" s="2">
        <f>IFERROR(__xludf.DUMMYFUNCTION("""COMPUTED_VALUE"""),45589.66666666667)</f>
        <v>45589.66667</v>
      </c>
      <c r="N207" s="1">
        <f>IFERROR(__xludf.DUMMYFUNCTION("""COMPUTED_VALUE"""),1926549.0)</f>
        <v>1926549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IFERROR(__xludf.DUMMYFUNCTION("""COMPUTED_VALUE"""),2880.98)</f>
        <v>2880.98</v>
      </c>
      <c r="D208" s="2">
        <f>IFERROR(__xludf.DUMMYFUNCTION("""COMPUTED_VALUE"""),45590.66666666667)</f>
        <v>45590.66667</v>
      </c>
      <c r="E208" s="1">
        <f>IFERROR(__xludf.DUMMYFUNCTION("""COMPUTED_VALUE"""),2880.98)</f>
        <v>2880.98</v>
      </c>
      <c r="G208" s="2">
        <f>IFERROR(__xludf.DUMMYFUNCTION("""COMPUTED_VALUE"""),45590.66666666667)</f>
        <v>45590.66667</v>
      </c>
      <c r="H208" s="1">
        <f>IFERROR(__xludf.DUMMYFUNCTION("""COMPUTED_VALUE"""),2825.48)</f>
        <v>2825.48</v>
      </c>
      <c r="J208" s="2">
        <f>IFERROR(__xludf.DUMMYFUNCTION("""COMPUTED_VALUE"""),45590.66666666667)</f>
        <v>45590.66667</v>
      </c>
      <c r="K208" s="1">
        <f>IFERROR(__xludf.DUMMYFUNCTION("""COMPUTED_VALUE"""),2826.4)</f>
        <v>2826.4</v>
      </c>
      <c r="M208" s="2">
        <f>IFERROR(__xludf.DUMMYFUNCTION("""COMPUTED_VALUE"""),45590.66666666667)</f>
        <v>45590.66667</v>
      </c>
      <c r="N208" s="1">
        <f>IFERROR(__xludf.DUMMYFUNCTION("""COMPUTED_VALUE"""),1735659.0)</f>
        <v>1735659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IFERROR(__xludf.DUMMYFUNCTION("""COMPUTED_VALUE"""),2851.32)</f>
        <v>2851.32</v>
      </c>
      <c r="D209" s="2">
        <f>IFERROR(__xludf.DUMMYFUNCTION("""COMPUTED_VALUE"""),45593.66666666667)</f>
        <v>45593.66667</v>
      </c>
      <c r="E209" s="1">
        <f>IFERROR(__xludf.DUMMYFUNCTION("""COMPUTED_VALUE"""),2870.82)</f>
        <v>2870.82</v>
      </c>
      <c r="G209" s="2">
        <f>IFERROR(__xludf.DUMMYFUNCTION("""COMPUTED_VALUE"""),45593.66666666667)</f>
        <v>45593.66667</v>
      </c>
      <c r="H209" s="1">
        <f>IFERROR(__xludf.DUMMYFUNCTION("""COMPUTED_VALUE"""),2836.75)</f>
        <v>2836.75</v>
      </c>
      <c r="J209" s="2">
        <f>IFERROR(__xludf.DUMMYFUNCTION("""COMPUTED_VALUE"""),45593.66666666667)</f>
        <v>45593.66667</v>
      </c>
      <c r="K209" s="1">
        <f>IFERROR(__xludf.DUMMYFUNCTION("""COMPUTED_VALUE"""),2849.62)</f>
        <v>2849.62</v>
      </c>
      <c r="M209" s="2">
        <f>IFERROR(__xludf.DUMMYFUNCTION("""COMPUTED_VALUE"""),45593.66666666667)</f>
        <v>45593.66667</v>
      </c>
      <c r="N209" s="1">
        <f>IFERROR(__xludf.DUMMYFUNCTION("""COMPUTED_VALUE"""),1647181.0)</f>
        <v>1647181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IFERROR(__xludf.DUMMYFUNCTION("""COMPUTED_VALUE"""),2833.55)</f>
        <v>2833.55</v>
      </c>
      <c r="D210" s="2">
        <f>IFERROR(__xludf.DUMMYFUNCTION("""COMPUTED_VALUE"""),45594.66666666667)</f>
        <v>45594.66667</v>
      </c>
      <c r="E210" s="1">
        <f>IFERROR(__xludf.DUMMYFUNCTION("""COMPUTED_VALUE"""),2834.44)</f>
        <v>2834.44</v>
      </c>
      <c r="G210" s="2">
        <f>IFERROR(__xludf.DUMMYFUNCTION("""COMPUTED_VALUE"""),45594.66666666667)</f>
        <v>45594.66667</v>
      </c>
      <c r="H210" s="1">
        <f>IFERROR(__xludf.DUMMYFUNCTION("""COMPUTED_VALUE"""),2791.68)</f>
        <v>2791.68</v>
      </c>
      <c r="J210" s="2">
        <f>IFERROR(__xludf.DUMMYFUNCTION("""COMPUTED_VALUE"""),45594.66666666667)</f>
        <v>45594.66667</v>
      </c>
      <c r="K210" s="1">
        <f>IFERROR(__xludf.DUMMYFUNCTION("""COMPUTED_VALUE"""),2791.8)</f>
        <v>2791.8</v>
      </c>
      <c r="M210" s="2">
        <f>IFERROR(__xludf.DUMMYFUNCTION("""COMPUTED_VALUE"""),45594.66666666667)</f>
        <v>45594.66667</v>
      </c>
      <c r="N210" s="1">
        <f>IFERROR(__xludf.DUMMYFUNCTION("""COMPUTED_VALUE"""),2249717.0)</f>
        <v>2249717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IFERROR(__xludf.DUMMYFUNCTION("""COMPUTED_VALUE"""),2800.27)</f>
        <v>2800.27</v>
      </c>
      <c r="D211" s="2">
        <f>IFERROR(__xludf.DUMMYFUNCTION("""COMPUTED_VALUE"""),45595.66666666667)</f>
        <v>45595.66667</v>
      </c>
      <c r="E211" s="1">
        <f>IFERROR(__xludf.DUMMYFUNCTION("""COMPUTED_VALUE"""),2821.95)</f>
        <v>2821.95</v>
      </c>
      <c r="G211" s="2">
        <f>IFERROR(__xludf.DUMMYFUNCTION("""COMPUTED_VALUE"""),45595.66666666667)</f>
        <v>45595.66667</v>
      </c>
      <c r="H211" s="1">
        <f>IFERROR(__xludf.DUMMYFUNCTION("""COMPUTED_VALUE"""),2787.56)</f>
        <v>2787.56</v>
      </c>
      <c r="J211" s="2">
        <f>IFERROR(__xludf.DUMMYFUNCTION("""COMPUTED_VALUE"""),45595.66666666667)</f>
        <v>45595.66667</v>
      </c>
      <c r="K211" s="1">
        <f>IFERROR(__xludf.DUMMYFUNCTION("""COMPUTED_VALUE"""),2794.81)</f>
        <v>2794.81</v>
      </c>
      <c r="M211" s="2">
        <f>IFERROR(__xludf.DUMMYFUNCTION("""COMPUTED_VALUE"""),45595.66666666667)</f>
        <v>45595.66667</v>
      </c>
      <c r="N211" s="1">
        <f>IFERROR(__xludf.DUMMYFUNCTION("""COMPUTED_VALUE"""),3403527.0)</f>
        <v>3403527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IFERROR(__xludf.DUMMYFUNCTION("""COMPUTED_VALUE"""),2809.98)</f>
        <v>2809.98</v>
      </c>
      <c r="D212" s="2">
        <f>IFERROR(__xludf.DUMMYFUNCTION("""COMPUTED_VALUE"""),45596.66666666667)</f>
        <v>45596.66667</v>
      </c>
      <c r="E212" s="1">
        <f>IFERROR(__xludf.DUMMYFUNCTION("""COMPUTED_VALUE"""),2860.39)</f>
        <v>2860.39</v>
      </c>
      <c r="G212" s="2">
        <f>IFERROR(__xludf.DUMMYFUNCTION("""COMPUTED_VALUE"""),45596.66666666667)</f>
        <v>45596.66667</v>
      </c>
      <c r="H212" s="1">
        <f>IFERROR(__xludf.DUMMYFUNCTION("""COMPUTED_VALUE"""),2785.02)</f>
        <v>2785.02</v>
      </c>
      <c r="J212" s="2">
        <f>IFERROR(__xludf.DUMMYFUNCTION("""COMPUTED_VALUE"""),45596.66666666667)</f>
        <v>45596.66667</v>
      </c>
      <c r="K212" s="1">
        <f>IFERROR(__xludf.DUMMYFUNCTION("""COMPUTED_VALUE"""),2828.5)</f>
        <v>2828.5</v>
      </c>
      <c r="M212" s="2">
        <f>IFERROR(__xludf.DUMMYFUNCTION("""COMPUTED_VALUE"""),45596.66666666667)</f>
        <v>45596.66667</v>
      </c>
      <c r="N212" s="1">
        <f>IFERROR(__xludf.DUMMYFUNCTION("""COMPUTED_VALUE"""),3119434.0)</f>
        <v>3119434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IFERROR(__xludf.DUMMYFUNCTION("""COMPUTED_VALUE"""),2832.92)</f>
        <v>2832.92</v>
      </c>
      <c r="D213" s="2">
        <f>IFERROR(__xludf.DUMMYFUNCTION("""COMPUTED_VALUE"""),45597.66666666667)</f>
        <v>45597.66667</v>
      </c>
      <c r="E213" s="1">
        <f>IFERROR(__xludf.DUMMYFUNCTION("""COMPUTED_VALUE"""),2842.77)</f>
        <v>2842.77</v>
      </c>
      <c r="G213" s="2">
        <f>IFERROR(__xludf.DUMMYFUNCTION("""COMPUTED_VALUE"""),45597.66666666667)</f>
        <v>45597.66667</v>
      </c>
      <c r="H213" s="1">
        <f>IFERROR(__xludf.DUMMYFUNCTION("""COMPUTED_VALUE"""),2788.33)</f>
        <v>2788.33</v>
      </c>
      <c r="J213" s="2">
        <f>IFERROR(__xludf.DUMMYFUNCTION("""COMPUTED_VALUE"""),45597.66666666667)</f>
        <v>45597.66667</v>
      </c>
      <c r="K213" s="1">
        <f>IFERROR(__xludf.DUMMYFUNCTION("""COMPUTED_VALUE"""),2789.76)</f>
        <v>2789.76</v>
      </c>
      <c r="M213" s="2">
        <f>IFERROR(__xludf.DUMMYFUNCTION("""COMPUTED_VALUE"""),45597.66666666667)</f>
        <v>45597.66667</v>
      </c>
      <c r="N213" s="1">
        <f>IFERROR(__xludf.DUMMYFUNCTION("""COMPUTED_VALUE"""),2836816.0)</f>
        <v>2836816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IFERROR(__xludf.DUMMYFUNCTION("""COMPUTED_VALUE"""),2805.83)</f>
        <v>2805.83</v>
      </c>
      <c r="D214" s="2">
        <f>IFERROR(__xludf.DUMMYFUNCTION("""COMPUTED_VALUE"""),45600.66666666667)</f>
        <v>45600.66667</v>
      </c>
      <c r="E214" s="1">
        <f>IFERROR(__xludf.DUMMYFUNCTION("""COMPUTED_VALUE"""),2812.11)</f>
        <v>2812.11</v>
      </c>
      <c r="G214" s="2">
        <f>IFERROR(__xludf.DUMMYFUNCTION("""COMPUTED_VALUE"""),45600.66666666667)</f>
        <v>45600.66667</v>
      </c>
      <c r="H214" s="1">
        <f>IFERROR(__xludf.DUMMYFUNCTION("""COMPUTED_VALUE"""),2764.75)</f>
        <v>2764.75</v>
      </c>
      <c r="J214" s="2">
        <f>IFERROR(__xludf.DUMMYFUNCTION("""COMPUTED_VALUE"""),45600.66666666667)</f>
        <v>45600.66667</v>
      </c>
      <c r="K214" s="1">
        <f>IFERROR(__xludf.DUMMYFUNCTION("""COMPUTED_VALUE"""),2786.81)</f>
        <v>2786.81</v>
      </c>
      <c r="M214" s="2">
        <f>IFERROR(__xludf.DUMMYFUNCTION("""COMPUTED_VALUE"""),45600.66666666667)</f>
        <v>45600.66667</v>
      </c>
      <c r="N214" s="1">
        <f>IFERROR(__xludf.DUMMYFUNCTION("""COMPUTED_VALUE"""),3392663.0)</f>
        <v>3392663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IFERROR(__xludf.DUMMYFUNCTION("""COMPUTED_VALUE"""),2796.5)</f>
        <v>2796.5</v>
      </c>
      <c r="D215" s="2">
        <f>IFERROR(__xludf.DUMMYFUNCTION("""COMPUTED_VALUE"""),45601.66666666667)</f>
        <v>45601.66667</v>
      </c>
      <c r="E215" s="1">
        <f>IFERROR(__xludf.DUMMYFUNCTION("""COMPUTED_VALUE"""),2843.84)</f>
        <v>2843.84</v>
      </c>
      <c r="G215" s="2">
        <f>IFERROR(__xludf.DUMMYFUNCTION("""COMPUTED_VALUE"""),45601.66666666667)</f>
        <v>45601.66667</v>
      </c>
      <c r="H215" s="1">
        <f>IFERROR(__xludf.DUMMYFUNCTION("""COMPUTED_VALUE"""),2779.44)</f>
        <v>2779.44</v>
      </c>
      <c r="J215" s="2">
        <f>IFERROR(__xludf.DUMMYFUNCTION("""COMPUTED_VALUE"""),45601.66666666667)</f>
        <v>45601.66667</v>
      </c>
      <c r="K215" s="1">
        <f>IFERROR(__xludf.DUMMYFUNCTION("""COMPUTED_VALUE"""),2843.01)</f>
        <v>2843.01</v>
      </c>
      <c r="M215" s="2">
        <f>IFERROR(__xludf.DUMMYFUNCTION("""COMPUTED_VALUE"""),45601.66666666667)</f>
        <v>45601.66667</v>
      </c>
      <c r="N215" s="1">
        <f>IFERROR(__xludf.DUMMYFUNCTION("""COMPUTED_VALUE"""),2621668.0)</f>
        <v>2621668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IFERROR(__xludf.DUMMYFUNCTION("""COMPUTED_VALUE"""),2786.54)</f>
        <v>2786.54</v>
      </c>
      <c r="D216" s="2">
        <f>IFERROR(__xludf.DUMMYFUNCTION("""COMPUTED_VALUE"""),45602.66666666667)</f>
        <v>45602.66667</v>
      </c>
      <c r="E216" s="1">
        <f>IFERROR(__xludf.DUMMYFUNCTION("""COMPUTED_VALUE"""),2828.98)</f>
        <v>2828.98</v>
      </c>
      <c r="G216" s="2">
        <f>IFERROR(__xludf.DUMMYFUNCTION("""COMPUTED_VALUE"""),45602.66666666667)</f>
        <v>45602.66667</v>
      </c>
      <c r="H216" s="1">
        <f>IFERROR(__xludf.DUMMYFUNCTION("""COMPUTED_VALUE"""),2760.32)</f>
        <v>2760.32</v>
      </c>
      <c r="J216" s="2">
        <f>IFERROR(__xludf.DUMMYFUNCTION("""COMPUTED_VALUE"""),45602.66666666667)</f>
        <v>45602.66667</v>
      </c>
      <c r="K216" s="1">
        <f>IFERROR(__xludf.DUMMYFUNCTION("""COMPUTED_VALUE"""),2794.37)</f>
        <v>2794.37</v>
      </c>
      <c r="M216" s="2">
        <f>IFERROR(__xludf.DUMMYFUNCTION("""COMPUTED_VALUE"""),45602.66666666667)</f>
        <v>45602.66667</v>
      </c>
      <c r="N216" s="1">
        <f>IFERROR(__xludf.DUMMYFUNCTION("""COMPUTED_VALUE"""),4672119.0)</f>
        <v>4672119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IFERROR(__xludf.DUMMYFUNCTION("""COMPUTED_VALUE"""),2795.72)</f>
        <v>2795.72</v>
      </c>
      <c r="D217" s="2">
        <f>IFERROR(__xludf.DUMMYFUNCTION("""COMPUTED_VALUE"""),45603.66666666667)</f>
        <v>45603.66667</v>
      </c>
      <c r="E217" s="1">
        <f>IFERROR(__xludf.DUMMYFUNCTION("""COMPUTED_VALUE"""),2798.8)</f>
        <v>2798.8</v>
      </c>
      <c r="G217" s="2">
        <f>IFERROR(__xludf.DUMMYFUNCTION("""COMPUTED_VALUE"""),45603.66666666667)</f>
        <v>45603.66667</v>
      </c>
      <c r="H217" s="1">
        <f>IFERROR(__xludf.DUMMYFUNCTION("""COMPUTED_VALUE"""),2748.56)</f>
        <v>2748.56</v>
      </c>
      <c r="J217" s="2">
        <f>IFERROR(__xludf.DUMMYFUNCTION("""COMPUTED_VALUE"""),45603.66666666667)</f>
        <v>45603.66667</v>
      </c>
      <c r="K217" s="1">
        <f>IFERROR(__xludf.DUMMYFUNCTION("""COMPUTED_VALUE"""),2758.93)</f>
        <v>2758.93</v>
      </c>
      <c r="M217" s="2">
        <f>IFERROR(__xludf.DUMMYFUNCTION("""COMPUTED_VALUE"""),45603.66666666667)</f>
        <v>45603.66667</v>
      </c>
      <c r="N217" s="1">
        <f>IFERROR(__xludf.DUMMYFUNCTION("""COMPUTED_VALUE"""),3270167.0)</f>
        <v>3270167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IFERROR(__xludf.DUMMYFUNCTION("""COMPUTED_VALUE"""),2774.76)</f>
        <v>2774.76</v>
      </c>
      <c r="D218" s="2">
        <f>IFERROR(__xludf.DUMMYFUNCTION("""COMPUTED_VALUE"""),45604.66666666667)</f>
        <v>45604.66667</v>
      </c>
      <c r="E218" s="1">
        <f>IFERROR(__xludf.DUMMYFUNCTION("""COMPUTED_VALUE"""),2825.12)</f>
        <v>2825.12</v>
      </c>
      <c r="G218" s="2">
        <f>IFERROR(__xludf.DUMMYFUNCTION("""COMPUTED_VALUE"""),45604.66666666667)</f>
        <v>45604.66667</v>
      </c>
      <c r="H218" s="1">
        <f>IFERROR(__xludf.DUMMYFUNCTION("""COMPUTED_VALUE"""),2771.0)</f>
        <v>2771</v>
      </c>
      <c r="J218" s="2">
        <f>IFERROR(__xludf.DUMMYFUNCTION("""COMPUTED_VALUE"""),45604.66666666667)</f>
        <v>45604.66667</v>
      </c>
      <c r="K218" s="1">
        <f>IFERROR(__xludf.DUMMYFUNCTION("""COMPUTED_VALUE"""),2818.91)</f>
        <v>2818.91</v>
      </c>
      <c r="M218" s="2">
        <f>IFERROR(__xludf.DUMMYFUNCTION("""COMPUTED_VALUE"""),45604.66666666667)</f>
        <v>45604.66667</v>
      </c>
      <c r="N218" s="1">
        <f>IFERROR(__xludf.DUMMYFUNCTION("""COMPUTED_VALUE"""),2999196.0)</f>
        <v>2999196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IFERROR(__xludf.DUMMYFUNCTION("""COMPUTED_VALUE"""),2806.94)</f>
        <v>2806.94</v>
      </c>
      <c r="D219" s="2">
        <f>IFERROR(__xludf.DUMMYFUNCTION("""COMPUTED_VALUE"""),45607.66666666667)</f>
        <v>45607.66667</v>
      </c>
      <c r="E219" s="1">
        <f>IFERROR(__xludf.DUMMYFUNCTION("""COMPUTED_VALUE"""),2832.58)</f>
        <v>2832.58</v>
      </c>
      <c r="G219" s="2">
        <f>IFERROR(__xludf.DUMMYFUNCTION("""COMPUTED_VALUE"""),45607.66666666667)</f>
        <v>45607.66667</v>
      </c>
      <c r="H219" s="1">
        <f>IFERROR(__xludf.DUMMYFUNCTION("""COMPUTED_VALUE"""),2792.56)</f>
        <v>2792.56</v>
      </c>
      <c r="J219" s="2">
        <f>IFERROR(__xludf.DUMMYFUNCTION("""COMPUTED_VALUE"""),45607.66666666667)</f>
        <v>45607.66667</v>
      </c>
      <c r="K219" s="1">
        <f>IFERROR(__xludf.DUMMYFUNCTION("""COMPUTED_VALUE"""),2801.19)</f>
        <v>2801.19</v>
      </c>
      <c r="M219" s="2">
        <f>IFERROR(__xludf.DUMMYFUNCTION("""COMPUTED_VALUE"""),45607.66666666667)</f>
        <v>45607.66667</v>
      </c>
      <c r="N219" s="1">
        <f>IFERROR(__xludf.DUMMYFUNCTION("""COMPUTED_VALUE"""),2351322.0)</f>
        <v>2351322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IFERROR(__xludf.DUMMYFUNCTION("""COMPUTED_VALUE"""),2779.29)</f>
        <v>2779.29</v>
      </c>
      <c r="D220" s="2">
        <f>IFERROR(__xludf.DUMMYFUNCTION("""COMPUTED_VALUE"""),45608.66666666667)</f>
        <v>45608.66667</v>
      </c>
      <c r="E220" s="1">
        <f>IFERROR(__xludf.DUMMYFUNCTION("""COMPUTED_VALUE"""),2784.71)</f>
        <v>2784.71</v>
      </c>
      <c r="G220" s="2">
        <f>IFERROR(__xludf.DUMMYFUNCTION("""COMPUTED_VALUE"""),45608.66666666667)</f>
        <v>45608.66667</v>
      </c>
      <c r="H220" s="1">
        <f>IFERROR(__xludf.DUMMYFUNCTION("""COMPUTED_VALUE"""),2749.05)</f>
        <v>2749.05</v>
      </c>
      <c r="J220" s="2">
        <f>IFERROR(__xludf.DUMMYFUNCTION("""COMPUTED_VALUE"""),45608.66666666667)</f>
        <v>45608.66667</v>
      </c>
      <c r="K220" s="1">
        <f>IFERROR(__xludf.DUMMYFUNCTION("""COMPUTED_VALUE"""),2751.79)</f>
        <v>2751.79</v>
      </c>
      <c r="M220" s="2">
        <f>IFERROR(__xludf.DUMMYFUNCTION("""COMPUTED_VALUE"""),45608.66666666667)</f>
        <v>45608.66667</v>
      </c>
      <c r="N220" s="1">
        <f>IFERROR(__xludf.DUMMYFUNCTION("""COMPUTED_VALUE"""),1943612.0)</f>
        <v>1943612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IFERROR(__xludf.DUMMYFUNCTION("""COMPUTED_VALUE"""),2770.18)</f>
        <v>2770.18</v>
      </c>
      <c r="D221" s="2">
        <f>IFERROR(__xludf.DUMMYFUNCTION("""COMPUTED_VALUE"""),45609.66666666667)</f>
        <v>45609.66667</v>
      </c>
      <c r="E221" s="1">
        <f>IFERROR(__xludf.DUMMYFUNCTION("""COMPUTED_VALUE"""),2774.18)</f>
        <v>2774.18</v>
      </c>
      <c r="G221" s="2">
        <f>IFERROR(__xludf.DUMMYFUNCTION("""COMPUTED_VALUE"""),45609.66666666667)</f>
        <v>45609.66667</v>
      </c>
      <c r="H221" s="1">
        <f>IFERROR(__xludf.DUMMYFUNCTION("""COMPUTED_VALUE"""),2729.43)</f>
        <v>2729.43</v>
      </c>
      <c r="J221" s="2">
        <f>IFERROR(__xludf.DUMMYFUNCTION("""COMPUTED_VALUE"""),45609.66666666667)</f>
        <v>45609.66667</v>
      </c>
      <c r="K221" s="1">
        <f>IFERROR(__xludf.DUMMYFUNCTION("""COMPUTED_VALUE"""),2741.83)</f>
        <v>2741.83</v>
      </c>
      <c r="M221" s="2">
        <f>IFERROR(__xludf.DUMMYFUNCTION("""COMPUTED_VALUE"""),45609.66666666667)</f>
        <v>45609.66667</v>
      </c>
      <c r="N221" s="1">
        <f>IFERROR(__xludf.DUMMYFUNCTION("""COMPUTED_VALUE"""),2559362.0)</f>
        <v>2559362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IFERROR(__xludf.DUMMYFUNCTION("""COMPUTED_VALUE"""),2753.07)</f>
        <v>2753.07</v>
      </c>
      <c r="D222" s="2">
        <f>IFERROR(__xludf.DUMMYFUNCTION("""COMPUTED_VALUE"""),45610.66666666667)</f>
        <v>45610.66667</v>
      </c>
      <c r="E222" s="1">
        <f>IFERROR(__xludf.DUMMYFUNCTION("""COMPUTED_VALUE"""),2762.3)</f>
        <v>2762.3</v>
      </c>
      <c r="G222" s="2">
        <f>IFERROR(__xludf.DUMMYFUNCTION("""COMPUTED_VALUE"""),45610.66666666667)</f>
        <v>45610.66667</v>
      </c>
      <c r="H222" s="1">
        <f>IFERROR(__xludf.DUMMYFUNCTION("""COMPUTED_VALUE"""),2728.01)</f>
        <v>2728.01</v>
      </c>
      <c r="J222" s="2">
        <f>IFERROR(__xludf.DUMMYFUNCTION("""COMPUTED_VALUE"""),45610.66666666667)</f>
        <v>45610.66667</v>
      </c>
      <c r="K222" s="1">
        <f>IFERROR(__xludf.DUMMYFUNCTION("""COMPUTED_VALUE"""),2730.26)</f>
        <v>2730.26</v>
      </c>
      <c r="M222" s="2">
        <f>IFERROR(__xludf.DUMMYFUNCTION("""COMPUTED_VALUE"""),45610.66666666667)</f>
        <v>45610.66667</v>
      </c>
      <c r="N222" s="1">
        <f>IFERROR(__xludf.DUMMYFUNCTION("""COMPUTED_VALUE"""),2045921.0)</f>
        <v>2045921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IFERROR(__xludf.DUMMYFUNCTION("""COMPUTED_VALUE"""),2735.17)</f>
        <v>2735.17</v>
      </c>
      <c r="D223" s="2">
        <f>IFERROR(__xludf.DUMMYFUNCTION("""COMPUTED_VALUE"""),45611.66666666667)</f>
        <v>45611.66667</v>
      </c>
      <c r="E223" s="1">
        <f>IFERROR(__xludf.DUMMYFUNCTION("""COMPUTED_VALUE"""),2774.32)</f>
        <v>2774.32</v>
      </c>
      <c r="G223" s="2">
        <f>IFERROR(__xludf.DUMMYFUNCTION("""COMPUTED_VALUE"""),45611.66666666667)</f>
        <v>45611.66667</v>
      </c>
      <c r="H223" s="1">
        <f>IFERROR(__xludf.DUMMYFUNCTION("""COMPUTED_VALUE"""),2724.62)</f>
        <v>2724.62</v>
      </c>
      <c r="J223" s="2">
        <f>IFERROR(__xludf.DUMMYFUNCTION("""COMPUTED_VALUE"""),45611.66666666667)</f>
        <v>45611.66667</v>
      </c>
      <c r="K223" s="1">
        <f>IFERROR(__xludf.DUMMYFUNCTION("""COMPUTED_VALUE"""),2770.12)</f>
        <v>2770.12</v>
      </c>
      <c r="M223" s="2">
        <f>IFERROR(__xludf.DUMMYFUNCTION("""COMPUTED_VALUE"""),45611.66666666667)</f>
        <v>45611.66667</v>
      </c>
      <c r="N223" s="1">
        <f>IFERROR(__xludf.DUMMYFUNCTION("""COMPUTED_VALUE"""),2556097.0)</f>
        <v>2556097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IFERROR(__xludf.DUMMYFUNCTION("""COMPUTED_VALUE"""),2755.58)</f>
        <v>2755.58</v>
      </c>
      <c r="D224" s="2">
        <f>IFERROR(__xludf.DUMMYFUNCTION("""COMPUTED_VALUE"""),45614.66666666667)</f>
        <v>45614.66667</v>
      </c>
      <c r="E224" s="1">
        <f>IFERROR(__xludf.DUMMYFUNCTION("""COMPUTED_VALUE"""),2815.3)</f>
        <v>2815.3</v>
      </c>
      <c r="G224" s="2">
        <f>IFERROR(__xludf.DUMMYFUNCTION("""COMPUTED_VALUE"""),45614.66666666667)</f>
        <v>45614.66667</v>
      </c>
      <c r="H224" s="1">
        <f>IFERROR(__xludf.DUMMYFUNCTION("""COMPUTED_VALUE"""),2751.21)</f>
        <v>2751.21</v>
      </c>
      <c r="J224" s="2">
        <f>IFERROR(__xludf.DUMMYFUNCTION("""COMPUTED_VALUE"""),45614.66666666667)</f>
        <v>45614.66667</v>
      </c>
      <c r="K224" s="1">
        <f>IFERROR(__xludf.DUMMYFUNCTION("""COMPUTED_VALUE"""),2810.92)</f>
        <v>2810.92</v>
      </c>
      <c r="M224" s="2">
        <f>IFERROR(__xludf.DUMMYFUNCTION("""COMPUTED_VALUE"""),45614.66666666667)</f>
        <v>45614.66667</v>
      </c>
      <c r="N224" s="1">
        <f>IFERROR(__xludf.DUMMYFUNCTION("""COMPUTED_VALUE"""),2529098.0)</f>
        <v>2529098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IFERROR(__xludf.DUMMYFUNCTION("""COMPUTED_VALUE"""),2839.11)</f>
        <v>2839.11</v>
      </c>
      <c r="D225" s="2">
        <f>IFERROR(__xludf.DUMMYFUNCTION("""COMPUTED_VALUE"""),45615.66666666667)</f>
        <v>45615.66667</v>
      </c>
      <c r="E225" s="1">
        <f>IFERROR(__xludf.DUMMYFUNCTION("""COMPUTED_VALUE"""),2839.11)</f>
        <v>2839.11</v>
      </c>
      <c r="G225" s="2">
        <f>IFERROR(__xludf.DUMMYFUNCTION("""COMPUTED_VALUE"""),45615.66666666667)</f>
        <v>45615.66667</v>
      </c>
      <c r="H225" s="1">
        <f>IFERROR(__xludf.DUMMYFUNCTION("""COMPUTED_VALUE"""),2800.76)</f>
        <v>2800.76</v>
      </c>
      <c r="J225" s="2">
        <f>IFERROR(__xludf.DUMMYFUNCTION("""COMPUTED_VALUE"""),45615.66666666667)</f>
        <v>45615.66667</v>
      </c>
      <c r="K225" s="1">
        <f>IFERROR(__xludf.DUMMYFUNCTION("""COMPUTED_VALUE"""),2836.66)</f>
        <v>2836.66</v>
      </c>
      <c r="M225" s="2">
        <f>IFERROR(__xludf.DUMMYFUNCTION("""COMPUTED_VALUE"""),45615.66666666667)</f>
        <v>45615.66667</v>
      </c>
      <c r="N225" s="1">
        <f>IFERROR(__xludf.DUMMYFUNCTION("""COMPUTED_VALUE"""),2600734.0)</f>
        <v>2600734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IFERROR(__xludf.DUMMYFUNCTION("""COMPUTED_VALUE"""),2839.96)</f>
        <v>2839.96</v>
      </c>
      <c r="D226" s="2">
        <f>IFERROR(__xludf.DUMMYFUNCTION("""COMPUTED_VALUE"""),45616.66666666667)</f>
        <v>45616.66667</v>
      </c>
      <c r="E226" s="1">
        <f>IFERROR(__xludf.DUMMYFUNCTION("""COMPUTED_VALUE"""),2854.84)</f>
        <v>2854.84</v>
      </c>
      <c r="G226" s="2">
        <f>IFERROR(__xludf.DUMMYFUNCTION("""COMPUTED_VALUE"""),45616.66666666667)</f>
        <v>45616.66667</v>
      </c>
      <c r="H226" s="1">
        <f>IFERROR(__xludf.DUMMYFUNCTION("""COMPUTED_VALUE"""),2826.99)</f>
        <v>2826.99</v>
      </c>
      <c r="J226" s="2">
        <f>IFERROR(__xludf.DUMMYFUNCTION("""COMPUTED_VALUE"""),45616.66666666667)</f>
        <v>45616.66667</v>
      </c>
      <c r="K226" s="1">
        <f>IFERROR(__xludf.DUMMYFUNCTION("""COMPUTED_VALUE"""),2831.8)</f>
        <v>2831.8</v>
      </c>
      <c r="M226" s="2">
        <f>IFERROR(__xludf.DUMMYFUNCTION("""COMPUTED_VALUE"""),45616.66666666667)</f>
        <v>45616.66667</v>
      </c>
      <c r="N226" s="1">
        <f>IFERROR(__xludf.DUMMYFUNCTION("""COMPUTED_VALUE"""),1865242.0)</f>
        <v>1865242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IFERROR(__xludf.DUMMYFUNCTION("""COMPUTED_VALUE"""),2831.36)</f>
        <v>2831.36</v>
      </c>
      <c r="D227" s="2">
        <f>IFERROR(__xludf.DUMMYFUNCTION("""COMPUTED_VALUE"""),45617.66666666667)</f>
        <v>45617.66667</v>
      </c>
      <c r="E227" s="1">
        <f>IFERROR(__xludf.DUMMYFUNCTION("""COMPUTED_VALUE"""),2859.24)</f>
        <v>2859.24</v>
      </c>
      <c r="G227" s="2">
        <f>IFERROR(__xludf.DUMMYFUNCTION("""COMPUTED_VALUE"""),45617.66666666667)</f>
        <v>45617.66667</v>
      </c>
      <c r="H227" s="1">
        <f>IFERROR(__xludf.DUMMYFUNCTION("""COMPUTED_VALUE"""),2814.09)</f>
        <v>2814.09</v>
      </c>
      <c r="J227" s="2">
        <f>IFERROR(__xludf.DUMMYFUNCTION("""COMPUTED_VALUE"""),45617.66666666667)</f>
        <v>45617.66667</v>
      </c>
      <c r="K227" s="1">
        <f>IFERROR(__xludf.DUMMYFUNCTION("""COMPUTED_VALUE"""),2853.51)</f>
        <v>2853.51</v>
      </c>
      <c r="M227" s="2">
        <f>IFERROR(__xludf.DUMMYFUNCTION("""COMPUTED_VALUE"""),45617.66666666667)</f>
        <v>45617.66667</v>
      </c>
      <c r="N227" s="1">
        <f>IFERROR(__xludf.DUMMYFUNCTION("""COMPUTED_VALUE"""),1978485.0)</f>
        <v>1978485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IFERROR(__xludf.DUMMYFUNCTION("""COMPUTED_VALUE"""),2860.36)</f>
        <v>2860.36</v>
      </c>
      <c r="D228" s="2">
        <f>IFERROR(__xludf.DUMMYFUNCTION("""COMPUTED_VALUE"""),45618.66666666667)</f>
        <v>45618.66667</v>
      </c>
      <c r="E228" s="1">
        <f>IFERROR(__xludf.DUMMYFUNCTION("""COMPUTED_VALUE"""),2874.77)</f>
        <v>2874.77</v>
      </c>
      <c r="G228" s="2">
        <f>IFERROR(__xludf.DUMMYFUNCTION("""COMPUTED_VALUE"""),45618.66666666667)</f>
        <v>45618.66667</v>
      </c>
      <c r="H228" s="1">
        <f>IFERROR(__xludf.DUMMYFUNCTION("""COMPUTED_VALUE"""),2830.03)</f>
        <v>2830.03</v>
      </c>
      <c r="J228" s="2">
        <f>IFERROR(__xludf.DUMMYFUNCTION("""COMPUTED_VALUE"""),45618.66666666667)</f>
        <v>45618.66667</v>
      </c>
      <c r="K228" s="1">
        <f>IFERROR(__xludf.DUMMYFUNCTION("""COMPUTED_VALUE"""),2834.55)</f>
        <v>2834.55</v>
      </c>
      <c r="M228" s="2">
        <f>IFERROR(__xludf.DUMMYFUNCTION("""COMPUTED_VALUE"""),45618.66666666667)</f>
        <v>45618.66667</v>
      </c>
      <c r="N228" s="1">
        <f>IFERROR(__xludf.DUMMYFUNCTION("""COMPUTED_VALUE"""),2468636.0)</f>
        <v>2468636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IFERROR(__xludf.DUMMYFUNCTION("""COMPUTED_VALUE"""),2859.37)</f>
        <v>2859.37</v>
      </c>
      <c r="D229" s="2">
        <f>IFERROR(__xludf.DUMMYFUNCTION("""COMPUTED_VALUE"""),45621.66666666667)</f>
        <v>45621.66667</v>
      </c>
      <c r="E229" s="1">
        <f>IFERROR(__xludf.DUMMYFUNCTION("""COMPUTED_VALUE"""),2875.65)</f>
        <v>2875.65</v>
      </c>
      <c r="G229" s="2">
        <f>IFERROR(__xludf.DUMMYFUNCTION("""COMPUTED_VALUE"""),45621.66666666667)</f>
        <v>45621.66667</v>
      </c>
      <c r="H229" s="1">
        <f>IFERROR(__xludf.DUMMYFUNCTION("""COMPUTED_VALUE"""),2829.15)</f>
        <v>2829.15</v>
      </c>
      <c r="J229" s="2">
        <f>IFERROR(__xludf.DUMMYFUNCTION("""COMPUTED_VALUE"""),45621.66666666667)</f>
        <v>45621.66667</v>
      </c>
      <c r="K229" s="1">
        <f>IFERROR(__xludf.DUMMYFUNCTION("""COMPUTED_VALUE"""),2837.25)</f>
        <v>2837.25</v>
      </c>
      <c r="M229" s="2">
        <f>IFERROR(__xludf.DUMMYFUNCTION("""COMPUTED_VALUE"""),45621.66666666667)</f>
        <v>45621.66667</v>
      </c>
      <c r="N229" s="1">
        <f>IFERROR(__xludf.DUMMYFUNCTION("""COMPUTED_VALUE"""),9018434.0)</f>
        <v>9018434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IFERROR(__xludf.DUMMYFUNCTION("""COMPUTED_VALUE"""),2835.24)</f>
        <v>2835.24</v>
      </c>
      <c r="D230" s="2">
        <f>IFERROR(__xludf.DUMMYFUNCTION("""COMPUTED_VALUE"""),45622.66666666667)</f>
        <v>45622.66667</v>
      </c>
      <c r="E230" s="1">
        <f>IFERROR(__xludf.DUMMYFUNCTION("""COMPUTED_VALUE"""),2849.6)</f>
        <v>2849.6</v>
      </c>
      <c r="G230" s="2">
        <f>IFERROR(__xludf.DUMMYFUNCTION("""COMPUTED_VALUE"""),45622.66666666667)</f>
        <v>45622.66667</v>
      </c>
      <c r="H230" s="1">
        <f>IFERROR(__xludf.DUMMYFUNCTION("""COMPUTED_VALUE"""),2802.07)</f>
        <v>2802.07</v>
      </c>
      <c r="J230" s="2">
        <f>IFERROR(__xludf.DUMMYFUNCTION("""COMPUTED_VALUE"""),45622.66666666667)</f>
        <v>45622.66667</v>
      </c>
      <c r="K230" s="1">
        <f>IFERROR(__xludf.DUMMYFUNCTION("""COMPUTED_VALUE"""),2848.68)</f>
        <v>2848.68</v>
      </c>
      <c r="M230" s="2">
        <f>IFERROR(__xludf.DUMMYFUNCTION("""COMPUTED_VALUE"""),45622.66666666667)</f>
        <v>45622.66667</v>
      </c>
      <c r="N230" s="1">
        <f>IFERROR(__xludf.DUMMYFUNCTION("""COMPUTED_VALUE"""),2432286.0)</f>
        <v>2432286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IFERROR(__xludf.DUMMYFUNCTION("""COMPUTED_VALUE"""),2865.9)</f>
        <v>2865.9</v>
      </c>
      <c r="D231" s="2">
        <f>IFERROR(__xludf.DUMMYFUNCTION("""COMPUTED_VALUE"""),45623.66666666667)</f>
        <v>45623.66667</v>
      </c>
      <c r="E231" s="1">
        <f>IFERROR(__xludf.DUMMYFUNCTION("""COMPUTED_VALUE"""),2884.29)</f>
        <v>2884.29</v>
      </c>
      <c r="G231" s="2">
        <f>IFERROR(__xludf.DUMMYFUNCTION("""COMPUTED_VALUE"""),45623.66666666667)</f>
        <v>45623.66667</v>
      </c>
      <c r="H231" s="1">
        <f>IFERROR(__xludf.DUMMYFUNCTION("""COMPUTED_VALUE"""),2860.12)</f>
        <v>2860.12</v>
      </c>
      <c r="J231" s="2">
        <f>IFERROR(__xludf.DUMMYFUNCTION("""COMPUTED_VALUE"""),45623.66666666667)</f>
        <v>45623.66667</v>
      </c>
      <c r="K231" s="1">
        <f>IFERROR(__xludf.DUMMYFUNCTION("""COMPUTED_VALUE"""),2864.17)</f>
        <v>2864.17</v>
      </c>
      <c r="M231" s="2">
        <f>IFERROR(__xludf.DUMMYFUNCTION("""COMPUTED_VALUE"""),45623.66666666667)</f>
        <v>45623.66667</v>
      </c>
      <c r="N231" s="1">
        <f>IFERROR(__xludf.DUMMYFUNCTION("""COMPUTED_VALUE"""),1940291.0)</f>
        <v>1940291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IFERROR(__xludf.DUMMYFUNCTION("""COMPUTED_VALUE"""),2852.71)</f>
        <v>2852.71</v>
      </c>
      <c r="D232" s="2">
        <f>IFERROR(__xludf.DUMMYFUNCTION("""COMPUTED_VALUE"""),45625.54166666667)</f>
        <v>45625.54167</v>
      </c>
      <c r="E232" s="1">
        <f>IFERROR(__xludf.DUMMYFUNCTION("""COMPUTED_VALUE"""),2867.46)</f>
        <v>2867.46</v>
      </c>
      <c r="G232" s="2">
        <f>IFERROR(__xludf.DUMMYFUNCTION("""COMPUTED_VALUE"""),45625.54166666667)</f>
        <v>45625.54167</v>
      </c>
      <c r="H232" s="1">
        <f>IFERROR(__xludf.DUMMYFUNCTION("""COMPUTED_VALUE"""),2835.52)</f>
        <v>2835.52</v>
      </c>
      <c r="J232" s="2">
        <f>IFERROR(__xludf.DUMMYFUNCTION("""COMPUTED_VALUE"""),45625.54166666667)</f>
        <v>45625.54167</v>
      </c>
      <c r="K232" s="1">
        <f>IFERROR(__xludf.DUMMYFUNCTION("""COMPUTED_VALUE"""),2838.7)</f>
        <v>2838.7</v>
      </c>
      <c r="M232" s="2">
        <f>IFERROR(__xludf.DUMMYFUNCTION("""COMPUTED_VALUE"""),45625.54166666667)</f>
        <v>45625.54167</v>
      </c>
      <c r="N232" s="1">
        <f>IFERROR(__xludf.DUMMYFUNCTION("""COMPUTED_VALUE"""),1232338.0)</f>
        <v>1232338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IFERROR(__xludf.DUMMYFUNCTION("""COMPUTED_VALUE"""),2843.38)</f>
        <v>2843.38</v>
      </c>
      <c r="D233" s="2">
        <f>IFERROR(__xludf.DUMMYFUNCTION("""COMPUTED_VALUE"""),45628.66666666667)</f>
        <v>45628.66667</v>
      </c>
      <c r="E233" s="1">
        <f>IFERROR(__xludf.DUMMYFUNCTION("""COMPUTED_VALUE"""),2846.18)</f>
        <v>2846.18</v>
      </c>
      <c r="G233" s="2">
        <f>IFERROR(__xludf.DUMMYFUNCTION("""COMPUTED_VALUE"""),45628.66666666667)</f>
        <v>45628.66667</v>
      </c>
      <c r="H233" s="1">
        <f>IFERROR(__xludf.DUMMYFUNCTION("""COMPUTED_VALUE"""),2801.99)</f>
        <v>2801.99</v>
      </c>
      <c r="J233" s="2">
        <f>IFERROR(__xludf.DUMMYFUNCTION("""COMPUTED_VALUE"""),45628.66666666667)</f>
        <v>45628.66667</v>
      </c>
      <c r="K233" s="1">
        <f>IFERROR(__xludf.DUMMYFUNCTION("""COMPUTED_VALUE"""),2821.65)</f>
        <v>2821.65</v>
      </c>
      <c r="M233" s="2">
        <f>IFERROR(__xludf.DUMMYFUNCTION("""COMPUTED_VALUE"""),45628.66666666667)</f>
        <v>45628.66667</v>
      </c>
      <c r="N233" s="1">
        <f>IFERROR(__xludf.DUMMYFUNCTION("""COMPUTED_VALUE"""),2742406.0)</f>
        <v>2742406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IFERROR(__xludf.DUMMYFUNCTION("""COMPUTED_VALUE"""),2837.4)</f>
        <v>2837.4</v>
      </c>
      <c r="D234" s="2">
        <f>IFERROR(__xludf.DUMMYFUNCTION("""COMPUTED_VALUE"""),45629.66666666667)</f>
        <v>45629.66667</v>
      </c>
      <c r="E234" s="1">
        <f>IFERROR(__xludf.DUMMYFUNCTION("""COMPUTED_VALUE"""),2841.54)</f>
        <v>2841.54</v>
      </c>
      <c r="G234" s="2">
        <f>IFERROR(__xludf.DUMMYFUNCTION("""COMPUTED_VALUE"""),45629.66666666667)</f>
        <v>45629.66667</v>
      </c>
      <c r="H234" s="1">
        <f>IFERROR(__xludf.DUMMYFUNCTION("""COMPUTED_VALUE"""),2788.82)</f>
        <v>2788.82</v>
      </c>
      <c r="J234" s="2">
        <f>IFERROR(__xludf.DUMMYFUNCTION("""COMPUTED_VALUE"""),45629.66666666667)</f>
        <v>45629.66667</v>
      </c>
      <c r="K234" s="1">
        <f>IFERROR(__xludf.DUMMYFUNCTION("""COMPUTED_VALUE"""),2788.97)</f>
        <v>2788.97</v>
      </c>
      <c r="M234" s="2">
        <f>IFERROR(__xludf.DUMMYFUNCTION("""COMPUTED_VALUE"""),45629.66666666667)</f>
        <v>45629.66667</v>
      </c>
      <c r="N234" s="1">
        <f>IFERROR(__xludf.DUMMYFUNCTION("""COMPUTED_VALUE"""),2518026.0)</f>
        <v>2518026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IFERROR(__xludf.DUMMYFUNCTION("""COMPUTED_VALUE"""),2786.34)</f>
        <v>2786.34</v>
      </c>
      <c r="D235" s="2">
        <f>IFERROR(__xludf.DUMMYFUNCTION("""COMPUTED_VALUE"""),45630.66666666667)</f>
        <v>45630.66667</v>
      </c>
      <c r="E235" s="1">
        <f>IFERROR(__xludf.DUMMYFUNCTION("""COMPUTED_VALUE"""),2789.61)</f>
        <v>2789.61</v>
      </c>
      <c r="G235" s="2">
        <f>IFERROR(__xludf.DUMMYFUNCTION("""COMPUTED_VALUE"""),45630.66666666667)</f>
        <v>45630.66667</v>
      </c>
      <c r="H235" s="1">
        <f>IFERROR(__xludf.DUMMYFUNCTION("""COMPUTED_VALUE"""),2721.78)</f>
        <v>2721.78</v>
      </c>
      <c r="J235" s="2">
        <f>IFERROR(__xludf.DUMMYFUNCTION("""COMPUTED_VALUE"""),45630.66666666667)</f>
        <v>45630.66667</v>
      </c>
      <c r="K235" s="1">
        <f>IFERROR(__xludf.DUMMYFUNCTION("""COMPUTED_VALUE"""),2732.76)</f>
        <v>2732.76</v>
      </c>
      <c r="M235" s="2">
        <f>IFERROR(__xludf.DUMMYFUNCTION("""COMPUTED_VALUE"""),45630.66666666667)</f>
        <v>45630.66667</v>
      </c>
      <c r="N235" s="1">
        <f>IFERROR(__xludf.DUMMYFUNCTION("""COMPUTED_VALUE"""),3047170.0)</f>
        <v>3047170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IFERROR(__xludf.DUMMYFUNCTION("""COMPUTED_VALUE"""),2732.16)</f>
        <v>2732.16</v>
      </c>
      <c r="D236" s="2">
        <f>IFERROR(__xludf.DUMMYFUNCTION("""COMPUTED_VALUE"""),45631.66666666667)</f>
        <v>45631.66667</v>
      </c>
      <c r="E236" s="1">
        <f>IFERROR(__xludf.DUMMYFUNCTION("""COMPUTED_VALUE"""),2760.21)</f>
        <v>2760.21</v>
      </c>
      <c r="G236" s="2">
        <f>IFERROR(__xludf.DUMMYFUNCTION("""COMPUTED_VALUE"""),45631.66666666667)</f>
        <v>45631.66667</v>
      </c>
      <c r="H236" s="1">
        <f>IFERROR(__xludf.DUMMYFUNCTION("""COMPUTED_VALUE"""),2720.66)</f>
        <v>2720.66</v>
      </c>
      <c r="J236" s="2">
        <f>IFERROR(__xludf.DUMMYFUNCTION("""COMPUTED_VALUE"""),45631.66666666667)</f>
        <v>45631.66667</v>
      </c>
      <c r="K236" s="1">
        <f>IFERROR(__xludf.DUMMYFUNCTION("""COMPUTED_VALUE"""),2752.07)</f>
        <v>2752.07</v>
      </c>
      <c r="M236" s="2">
        <f>IFERROR(__xludf.DUMMYFUNCTION("""COMPUTED_VALUE"""),45631.66666666667)</f>
        <v>45631.66667</v>
      </c>
      <c r="N236" s="1">
        <f>IFERROR(__xludf.DUMMYFUNCTION("""COMPUTED_VALUE"""),1944219.0)</f>
        <v>1944219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IFERROR(__xludf.DUMMYFUNCTION("""COMPUTED_VALUE"""),2752.29)</f>
        <v>2752.29</v>
      </c>
      <c r="D237" s="2">
        <f>IFERROR(__xludf.DUMMYFUNCTION("""COMPUTED_VALUE"""),45632.66666666667)</f>
        <v>45632.66667</v>
      </c>
      <c r="E237" s="1">
        <f>IFERROR(__xludf.DUMMYFUNCTION("""COMPUTED_VALUE"""),2761.92)</f>
        <v>2761.92</v>
      </c>
      <c r="G237" s="2">
        <f>IFERROR(__xludf.DUMMYFUNCTION("""COMPUTED_VALUE"""),45632.66666666667)</f>
        <v>45632.66667</v>
      </c>
      <c r="H237" s="1">
        <f>IFERROR(__xludf.DUMMYFUNCTION("""COMPUTED_VALUE"""),2727.79)</f>
        <v>2727.79</v>
      </c>
      <c r="J237" s="2">
        <f>IFERROR(__xludf.DUMMYFUNCTION("""COMPUTED_VALUE"""),45632.66666666667)</f>
        <v>45632.66667</v>
      </c>
      <c r="K237" s="1">
        <f>IFERROR(__xludf.DUMMYFUNCTION("""COMPUTED_VALUE"""),2748.75)</f>
        <v>2748.75</v>
      </c>
      <c r="M237" s="2">
        <f>IFERROR(__xludf.DUMMYFUNCTION("""COMPUTED_VALUE"""),45632.66666666667)</f>
        <v>45632.66667</v>
      </c>
      <c r="N237" s="1">
        <f>IFERROR(__xludf.DUMMYFUNCTION("""COMPUTED_VALUE"""),2437767.0)</f>
        <v>2437767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IFERROR(__xludf.DUMMYFUNCTION("""COMPUTED_VALUE"""),2738.28)</f>
        <v>2738.28</v>
      </c>
      <c r="D238" s="2">
        <f>IFERROR(__xludf.DUMMYFUNCTION("""COMPUTED_VALUE"""),45635.66666666667)</f>
        <v>45635.66667</v>
      </c>
      <c r="E238" s="1">
        <f>IFERROR(__xludf.DUMMYFUNCTION("""COMPUTED_VALUE"""),2758.48)</f>
        <v>2758.48</v>
      </c>
      <c r="G238" s="2">
        <f>IFERROR(__xludf.DUMMYFUNCTION("""COMPUTED_VALUE"""),45635.66666666667)</f>
        <v>45635.66667</v>
      </c>
      <c r="H238" s="1">
        <f>IFERROR(__xludf.DUMMYFUNCTION("""COMPUTED_VALUE"""),2719.86)</f>
        <v>2719.86</v>
      </c>
      <c r="J238" s="2">
        <f>IFERROR(__xludf.DUMMYFUNCTION("""COMPUTED_VALUE"""),45635.66666666667)</f>
        <v>45635.66667</v>
      </c>
      <c r="K238" s="1">
        <f>IFERROR(__xludf.DUMMYFUNCTION("""COMPUTED_VALUE"""),2721.78)</f>
        <v>2721.78</v>
      </c>
      <c r="M238" s="2">
        <f>IFERROR(__xludf.DUMMYFUNCTION("""COMPUTED_VALUE"""),45635.66666666667)</f>
        <v>45635.66667</v>
      </c>
      <c r="N238" s="1">
        <f>IFERROR(__xludf.DUMMYFUNCTION("""COMPUTED_VALUE"""),2171007.0)</f>
        <v>2171007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IFERROR(__xludf.DUMMYFUNCTION("""COMPUTED_VALUE"""),2718.87)</f>
        <v>2718.87</v>
      </c>
      <c r="D239" s="2">
        <f>IFERROR(__xludf.DUMMYFUNCTION("""COMPUTED_VALUE"""),45636.66666666667)</f>
        <v>45636.66667</v>
      </c>
      <c r="E239" s="1">
        <f>IFERROR(__xludf.DUMMYFUNCTION("""COMPUTED_VALUE"""),2746.24)</f>
        <v>2746.24</v>
      </c>
      <c r="G239" s="2">
        <f>IFERROR(__xludf.DUMMYFUNCTION("""COMPUTED_VALUE"""),45636.66666666667)</f>
        <v>45636.66667</v>
      </c>
      <c r="H239" s="1">
        <f>IFERROR(__xludf.DUMMYFUNCTION("""COMPUTED_VALUE"""),2683.42)</f>
        <v>2683.42</v>
      </c>
      <c r="J239" s="2">
        <f>IFERROR(__xludf.DUMMYFUNCTION("""COMPUTED_VALUE"""),45636.66666666667)</f>
        <v>45636.66667</v>
      </c>
      <c r="K239" s="1">
        <f>IFERROR(__xludf.DUMMYFUNCTION("""COMPUTED_VALUE"""),2730.55)</f>
        <v>2730.55</v>
      </c>
      <c r="M239" s="2">
        <f>IFERROR(__xludf.DUMMYFUNCTION("""COMPUTED_VALUE"""),45636.66666666667)</f>
        <v>45636.66667</v>
      </c>
      <c r="N239" s="1">
        <f>IFERROR(__xludf.DUMMYFUNCTION("""COMPUTED_VALUE"""),1834224.0)</f>
        <v>1834224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IFERROR(__xludf.DUMMYFUNCTION("""COMPUTED_VALUE"""),2723.83)</f>
        <v>2723.83</v>
      </c>
      <c r="D240" s="2">
        <f>IFERROR(__xludf.DUMMYFUNCTION("""COMPUTED_VALUE"""),45637.66666666667)</f>
        <v>45637.66667</v>
      </c>
      <c r="E240" s="1">
        <f>IFERROR(__xludf.DUMMYFUNCTION("""COMPUTED_VALUE"""),2738.18)</f>
        <v>2738.18</v>
      </c>
      <c r="G240" s="2">
        <f>IFERROR(__xludf.DUMMYFUNCTION("""COMPUTED_VALUE"""),45637.66666666667)</f>
        <v>45637.66667</v>
      </c>
      <c r="H240" s="1">
        <f>IFERROR(__xludf.DUMMYFUNCTION("""COMPUTED_VALUE"""),2706.16)</f>
        <v>2706.16</v>
      </c>
      <c r="J240" s="2">
        <f>IFERROR(__xludf.DUMMYFUNCTION("""COMPUTED_VALUE"""),45637.66666666667)</f>
        <v>45637.66667</v>
      </c>
      <c r="K240" s="1">
        <f>IFERROR(__xludf.DUMMYFUNCTION("""COMPUTED_VALUE"""),2711.98)</f>
        <v>2711.98</v>
      </c>
      <c r="M240" s="2">
        <f>IFERROR(__xludf.DUMMYFUNCTION("""COMPUTED_VALUE"""),45637.66666666667)</f>
        <v>45637.66667</v>
      </c>
      <c r="N240" s="1">
        <f>IFERROR(__xludf.DUMMYFUNCTION("""COMPUTED_VALUE"""),2116413.0)</f>
        <v>2116413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IFERROR(__xludf.DUMMYFUNCTION("""COMPUTED_VALUE"""),2715.02)</f>
        <v>2715.02</v>
      </c>
      <c r="D241" s="2">
        <f>IFERROR(__xludf.DUMMYFUNCTION("""COMPUTED_VALUE"""),45638.66666666667)</f>
        <v>45638.66667</v>
      </c>
      <c r="E241" s="1">
        <f>IFERROR(__xludf.DUMMYFUNCTION("""COMPUTED_VALUE"""),2745.05)</f>
        <v>2745.05</v>
      </c>
      <c r="G241" s="2">
        <f>IFERROR(__xludf.DUMMYFUNCTION("""COMPUTED_VALUE"""),45638.66666666667)</f>
        <v>45638.66667</v>
      </c>
      <c r="H241" s="1">
        <f>IFERROR(__xludf.DUMMYFUNCTION("""COMPUTED_VALUE"""),2701.83)</f>
        <v>2701.83</v>
      </c>
      <c r="J241" s="2">
        <f>IFERROR(__xludf.DUMMYFUNCTION("""COMPUTED_VALUE"""),45638.66666666667)</f>
        <v>45638.66667</v>
      </c>
      <c r="K241" s="1">
        <f>IFERROR(__xludf.DUMMYFUNCTION("""COMPUTED_VALUE"""),2724.08)</f>
        <v>2724.08</v>
      </c>
      <c r="M241" s="2">
        <f>IFERROR(__xludf.DUMMYFUNCTION("""COMPUTED_VALUE"""),45638.66666666667)</f>
        <v>45638.66667</v>
      </c>
      <c r="N241" s="1">
        <f>IFERROR(__xludf.DUMMYFUNCTION("""COMPUTED_VALUE"""),2179352.0)</f>
        <v>2179352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IFERROR(__xludf.DUMMYFUNCTION("""COMPUTED_VALUE"""),2715.19)</f>
        <v>2715.19</v>
      </c>
      <c r="D242" s="2">
        <f>IFERROR(__xludf.DUMMYFUNCTION("""COMPUTED_VALUE"""),45639.66666666667)</f>
        <v>45639.66667</v>
      </c>
      <c r="E242" s="1">
        <f>IFERROR(__xludf.DUMMYFUNCTION("""COMPUTED_VALUE"""),2717.55)</f>
        <v>2717.55</v>
      </c>
      <c r="G242" s="2">
        <f>IFERROR(__xludf.DUMMYFUNCTION("""COMPUTED_VALUE"""),45639.66666666667)</f>
        <v>45639.66667</v>
      </c>
      <c r="H242" s="1">
        <f>IFERROR(__xludf.DUMMYFUNCTION("""COMPUTED_VALUE"""),2697.15)</f>
        <v>2697.15</v>
      </c>
      <c r="J242" s="2">
        <f>IFERROR(__xludf.DUMMYFUNCTION("""COMPUTED_VALUE"""),45639.66666666667)</f>
        <v>45639.66667</v>
      </c>
      <c r="K242" s="1">
        <f>IFERROR(__xludf.DUMMYFUNCTION("""COMPUTED_VALUE"""),2702.06)</f>
        <v>2702.06</v>
      </c>
      <c r="M242" s="2">
        <f>IFERROR(__xludf.DUMMYFUNCTION("""COMPUTED_VALUE"""),45639.66666666667)</f>
        <v>45639.66667</v>
      </c>
      <c r="N242" s="1">
        <f>IFERROR(__xludf.DUMMYFUNCTION("""COMPUTED_VALUE"""),1616075.0)</f>
        <v>1616075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IFERROR(__xludf.DUMMYFUNCTION("""COMPUTED_VALUE"""),2701.03)</f>
        <v>2701.03</v>
      </c>
      <c r="D243" s="2">
        <f>IFERROR(__xludf.DUMMYFUNCTION("""COMPUTED_VALUE"""),45642.66666666667)</f>
        <v>45642.66667</v>
      </c>
      <c r="E243" s="1">
        <f>IFERROR(__xludf.DUMMYFUNCTION("""COMPUTED_VALUE"""),2728.4)</f>
        <v>2728.4</v>
      </c>
      <c r="G243" s="2">
        <f>IFERROR(__xludf.DUMMYFUNCTION("""COMPUTED_VALUE"""),45642.66666666667)</f>
        <v>45642.66667</v>
      </c>
      <c r="H243" s="1">
        <f>IFERROR(__xludf.DUMMYFUNCTION("""COMPUTED_VALUE"""),2683.13)</f>
        <v>2683.13</v>
      </c>
      <c r="J243" s="2">
        <f>IFERROR(__xludf.DUMMYFUNCTION("""COMPUTED_VALUE"""),45642.66666666667)</f>
        <v>45642.66667</v>
      </c>
      <c r="K243" s="1">
        <f>IFERROR(__xludf.DUMMYFUNCTION("""COMPUTED_VALUE"""),2685.22)</f>
        <v>2685.22</v>
      </c>
      <c r="M243" s="2">
        <f>IFERROR(__xludf.DUMMYFUNCTION("""COMPUTED_VALUE"""),45642.66666666667)</f>
        <v>45642.66667</v>
      </c>
      <c r="N243" s="1">
        <f>IFERROR(__xludf.DUMMYFUNCTION("""COMPUTED_VALUE"""),2442490.0)</f>
        <v>2442490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IFERROR(__xludf.DUMMYFUNCTION("""COMPUTED_VALUE"""),2674.54)</f>
        <v>2674.54</v>
      </c>
      <c r="D244" s="2">
        <f>IFERROR(__xludf.DUMMYFUNCTION("""COMPUTED_VALUE"""),45643.66666666667)</f>
        <v>45643.66667</v>
      </c>
      <c r="E244" s="1">
        <f>IFERROR(__xludf.DUMMYFUNCTION("""COMPUTED_VALUE"""),2721.94)</f>
        <v>2721.94</v>
      </c>
      <c r="G244" s="2">
        <f>IFERROR(__xludf.DUMMYFUNCTION("""COMPUTED_VALUE"""),45643.66666666667)</f>
        <v>45643.66667</v>
      </c>
      <c r="H244" s="1">
        <f>IFERROR(__xludf.DUMMYFUNCTION("""COMPUTED_VALUE"""),2672.34)</f>
        <v>2672.34</v>
      </c>
      <c r="J244" s="2">
        <f>IFERROR(__xludf.DUMMYFUNCTION("""COMPUTED_VALUE"""),45643.66666666667)</f>
        <v>45643.66667</v>
      </c>
      <c r="K244" s="1">
        <f>IFERROR(__xludf.DUMMYFUNCTION("""COMPUTED_VALUE"""),2682.28)</f>
        <v>2682.28</v>
      </c>
      <c r="M244" s="2">
        <f>IFERROR(__xludf.DUMMYFUNCTION("""COMPUTED_VALUE"""),45643.66666666667)</f>
        <v>45643.66667</v>
      </c>
      <c r="N244" s="1">
        <f>IFERROR(__xludf.DUMMYFUNCTION("""COMPUTED_VALUE"""),2599881.0)</f>
        <v>2599881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IFERROR(__xludf.DUMMYFUNCTION("""COMPUTED_VALUE"""),2664.76)</f>
        <v>2664.76</v>
      </c>
      <c r="D245" s="2">
        <f>IFERROR(__xludf.DUMMYFUNCTION("""COMPUTED_VALUE"""),45644.66666666667)</f>
        <v>45644.66667</v>
      </c>
      <c r="E245" s="1">
        <f>IFERROR(__xludf.DUMMYFUNCTION("""COMPUTED_VALUE"""),2674.14)</f>
        <v>2674.14</v>
      </c>
      <c r="G245" s="2">
        <f>IFERROR(__xludf.DUMMYFUNCTION("""COMPUTED_VALUE"""),45644.66666666667)</f>
        <v>45644.66667</v>
      </c>
      <c r="H245" s="1">
        <f>IFERROR(__xludf.DUMMYFUNCTION("""COMPUTED_VALUE"""),2575.85)</f>
        <v>2575.85</v>
      </c>
      <c r="J245" s="2">
        <f>IFERROR(__xludf.DUMMYFUNCTION("""COMPUTED_VALUE"""),45644.66666666667)</f>
        <v>45644.66667</v>
      </c>
      <c r="K245" s="1">
        <f>IFERROR(__xludf.DUMMYFUNCTION("""COMPUTED_VALUE"""),2576.79)</f>
        <v>2576.79</v>
      </c>
      <c r="M245" s="2">
        <f>IFERROR(__xludf.DUMMYFUNCTION("""COMPUTED_VALUE"""),45644.66666666667)</f>
        <v>45644.66667</v>
      </c>
      <c r="N245" s="1">
        <f>IFERROR(__xludf.DUMMYFUNCTION("""COMPUTED_VALUE"""),3645693.0)</f>
        <v>3645693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IFERROR(__xludf.DUMMYFUNCTION("""COMPUTED_VALUE"""),2569.41)</f>
        <v>2569.41</v>
      </c>
      <c r="D246" s="2">
        <f>IFERROR(__xludf.DUMMYFUNCTION("""COMPUTED_VALUE"""),45645.66666666667)</f>
        <v>45645.66667</v>
      </c>
      <c r="E246" s="1">
        <f>IFERROR(__xludf.DUMMYFUNCTION("""COMPUTED_VALUE"""),2600.88)</f>
        <v>2600.88</v>
      </c>
      <c r="G246" s="2">
        <f>IFERROR(__xludf.DUMMYFUNCTION("""COMPUTED_VALUE"""),45645.66666666667)</f>
        <v>45645.66667</v>
      </c>
      <c r="H246" s="1">
        <f>IFERROR(__xludf.DUMMYFUNCTION("""COMPUTED_VALUE"""),2566.59)</f>
        <v>2566.59</v>
      </c>
      <c r="J246" s="2">
        <f>IFERROR(__xludf.DUMMYFUNCTION("""COMPUTED_VALUE"""),45645.66666666667)</f>
        <v>45645.66667</v>
      </c>
      <c r="K246" s="1">
        <f>IFERROR(__xludf.DUMMYFUNCTION("""COMPUTED_VALUE"""),2566.59)</f>
        <v>2566.59</v>
      </c>
      <c r="M246" s="2">
        <f>IFERROR(__xludf.DUMMYFUNCTION("""COMPUTED_VALUE"""),45645.66666666667)</f>
        <v>45645.66667</v>
      </c>
      <c r="N246" s="1">
        <f>IFERROR(__xludf.DUMMYFUNCTION("""COMPUTED_VALUE"""),2998643.0)</f>
        <v>2998643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IFERROR(__xludf.DUMMYFUNCTION("""COMPUTED_VALUE"""),2558.79)</f>
        <v>2558.79</v>
      </c>
      <c r="D247" s="2">
        <f>IFERROR(__xludf.DUMMYFUNCTION("""COMPUTED_VALUE"""),45646.66666666667)</f>
        <v>45646.66667</v>
      </c>
      <c r="E247" s="1">
        <f>IFERROR(__xludf.DUMMYFUNCTION("""COMPUTED_VALUE"""),2610.72)</f>
        <v>2610.72</v>
      </c>
      <c r="G247" s="2">
        <f>IFERROR(__xludf.DUMMYFUNCTION("""COMPUTED_VALUE"""),45646.66666666667)</f>
        <v>45646.66667</v>
      </c>
      <c r="H247" s="1">
        <f>IFERROR(__xludf.DUMMYFUNCTION("""COMPUTED_VALUE"""),2558.69)</f>
        <v>2558.69</v>
      </c>
      <c r="J247" s="2">
        <f>IFERROR(__xludf.DUMMYFUNCTION("""COMPUTED_VALUE"""),45646.66666666667)</f>
        <v>45646.66667</v>
      </c>
      <c r="K247" s="1">
        <f>IFERROR(__xludf.DUMMYFUNCTION("""COMPUTED_VALUE"""),2601.54)</f>
        <v>2601.54</v>
      </c>
      <c r="M247" s="2">
        <f>IFERROR(__xludf.DUMMYFUNCTION("""COMPUTED_VALUE"""),45646.66666666667)</f>
        <v>45646.66667</v>
      </c>
      <c r="N247" s="1">
        <f>IFERROR(__xludf.DUMMYFUNCTION("""COMPUTED_VALUE"""),8675636.0)</f>
        <v>8675636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IFERROR(__xludf.DUMMYFUNCTION("""COMPUTED_VALUE"""),2590.66)</f>
        <v>2590.66</v>
      </c>
      <c r="D248" s="2">
        <f>IFERROR(__xludf.DUMMYFUNCTION("""COMPUTED_VALUE"""),45649.66666666667)</f>
        <v>45649.66667</v>
      </c>
      <c r="E248" s="1">
        <f>IFERROR(__xludf.DUMMYFUNCTION("""COMPUTED_VALUE"""),2600.88)</f>
        <v>2600.88</v>
      </c>
      <c r="G248" s="2">
        <f>IFERROR(__xludf.DUMMYFUNCTION("""COMPUTED_VALUE"""),45649.66666666667)</f>
        <v>45649.66667</v>
      </c>
      <c r="H248" s="1">
        <f>IFERROR(__xludf.DUMMYFUNCTION("""COMPUTED_VALUE"""),2565.16)</f>
        <v>2565.16</v>
      </c>
      <c r="J248" s="2">
        <f>IFERROR(__xludf.DUMMYFUNCTION("""COMPUTED_VALUE"""),45649.66666666667)</f>
        <v>45649.66667</v>
      </c>
      <c r="K248" s="1">
        <f>IFERROR(__xludf.DUMMYFUNCTION("""COMPUTED_VALUE"""),2600.3)</f>
        <v>2600.3</v>
      </c>
      <c r="M248" s="2">
        <f>IFERROR(__xludf.DUMMYFUNCTION("""COMPUTED_VALUE"""),45649.66666666667)</f>
        <v>45649.66667</v>
      </c>
      <c r="N248" s="1">
        <f>IFERROR(__xludf.DUMMYFUNCTION("""COMPUTED_VALUE"""),2091117.0)</f>
        <v>2091117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IFERROR(__xludf.DUMMYFUNCTION("""COMPUTED_VALUE"""),2587.46)</f>
        <v>2587.46</v>
      </c>
      <c r="D249" s="2">
        <f>IFERROR(__xludf.DUMMYFUNCTION("""COMPUTED_VALUE"""),45650.54166666667)</f>
        <v>45650.54167</v>
      </c>
      <c r="E249" s="1">
        <f>IFERROR(__xludf.DUMMYFUNCTION("""COMPUTED_VALUE"""),2607.25)</f>
        <v>2607.25</v>
      </c>
      <c r="G249" s="2">
        <f>IFERROR(__xludf.DUMMYFUNCTION("""COMPUTED_VALUE"""),45650.54166666667)</f>
        <v>45650.54167</v>
      </c>
      <c r="H249" s="1">
        <f>IFERROR(__xludf.DUMMYFUNCTION("""COMPUTED_VALUE"""),2578.9)</f>
        <v>2578.9</v>
      </c>
      <c r="J249" s="2">
        <f>IFERROR(__xludf.DUMMYFUNCTION("""COMPUTED_VALUE"""),45650.54166666667)</f>
        <v>45650.54167</v>
      </c>
      <c r="K249" s="1">
        <f>IFERROR(__xludf.DUMMYFUNCTION("""COMPUTED_VALUE"""),2599.46)</f>
        <v>2599.46</v>
      </c>
      <c r="M249" s="2">
        <f>IFERROR(__xludf.DUMMYFUNCTION("""COMPUTED_VALUE"""),45650.54166666667)</f>
        <v>45650.54167</v>
      </c>
      <c r="N249" s="1">
        <f>IFERROR(__xludf.DUMMYFUNCTION("""COMPUTED_VALUE"""),926880.0)</f>
        <v>926880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IFERROR(__xludf.DUMMYFUNCTION("""COMPUTED_VALUE"""),2589.33)</f>
        <v>2589.33</v>
      </c>
      <c r="D250" s="2">
        <f>IFERROR(__xludf.DUMMYFUNCTION("""COMPUTED_VALUE"""),45652.66666666667)</f>
        <v>45652.66667</v>
      </c>
      <c r="E250" s="1">
        <f>IFERROR(__xludf.DUMMYFUNCTION("""COMPUTED_VALUE"""),2615.4)</f>
        <v>2615.4</v>
      </c>
      <c r="G250" s="2">
        <f>IFERROR(__xludf.DUMMYFUNCTION("""COMPUTED_VALUE"""),45652.66666666667)</f>
        <v>45652.66667</v>
      </c>
      <c r="H250" s="1">
        <f>IFERROR(__xludf.DUMMYFUNCTION("""COMPUTED_VALUE"""),2582.42)</f>
        <v>2582.42</v>
      </c>
      <c r="J250" s="2">
        <f>IFERROR(__xludf.DUMMYFUNCTION("""COMPUTED_VALUE"""),45652.66666666667)</f>
        <v>45652.66667</v>
      </c>
      <c r="K250" s="1">
        <f>IFERROR(__xludf.DUMMYFUNCTION("""COMPUTED_VALUE"""),2610.02)</f>
        <v>2610.02</v>
      </c>
      <c r="M250" s="2">
        <f>IFERROR(__xludf.DUMMYFUNCTION("""COMPUTED_VALUE"""),45652.66666666667)</f>
        <v>45652.66667</v>
      </c>
      <c r="N250" s="1">
        <f>IFERROR(__xludf.DUMMYFUNCTION("""COMPUTED_VALUE"""),1398856.0)</f>
        <v>1398856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IFERROR(__xludf.DUMMYFUNCTION("""COMPUTED_VALUE"""),2599.89)</f>
        <v>2599.89</v>
      </c>
      <c r="D251" s="2">
        <f>IFERROR(__xludf.DUMMYFUNCTION("""COMPUTED_VALUE"""),45653.66666666667)</f>
        <v>45653.66667</v>
      </c>
      <c r="E251" s="1">
        <f>IFERROR(__xludf.DUMMYFUNCTION("""COMPUTED_VALUE"""),2617.76)</f>
        <v>2617.76</v>
      </c>
      <c r="G251" s="2">
        <f>IFERROR(__xludf.DUMMYFUNCTION("""COMPUTED_VALUE"""),45653.66666666667)</f>
        <v>45653.66667</v>
      </c>
      <c r="H251" s="1">
        <f>IFERROR(__xludf.DUMMYFUNCTION("""COMPUTED_VALUE"""),2583.42)</f>
        <v>2583.42</v>
      </c>
      <c r="J251" s="2">
        <f>IFERROR(__xludf.DUMMYFUNCTION("""COMPUTED_VALUE"""),45653.66666666667)</f>
        <v>45653.66667</v>
      </c>
      <c r="K251" s="1">
        <f>IFERROR(__xludf.DUMMYFUNCTION("""COMPUTED_VALUE"""),2594.02)</f>
        <v>2594.02</v>
      </c>
      <c r="M251" s="2">
        <f>IFERROR(__xludf.DUMMYFUNCTION("""COMPUTED_VALUE"""),45653.66666666667)</f>
        <v>45653.66667</v>
      </c>
      <c r="N251" s="1">
        <f>IFERROR(__xludf.DUMMYFUNCTION("""COMPUTED_VALUE"""),1367099.0)</f>
        <v>1367099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IFERROR(__xludf.DUMMYFUNCTION("""COMPUTED_VALUE"""),2581.0)</f>
        <v>2581</v>
      </c>
      <c r="D252" s="2">
        <f>IFERROR(__xludf.DUMMYFUNCTION("""COMPUTED_VALUE"""),45656.66666666667)</f>
        <v>45656.66667</v>
      </c>
      <c r="E252" s="1">
        <f>IFERROR(__xludf.DUMMYFUNCTION("""COMPUTED_VALUE"""),2583.03)</f>
        <v>2583.03</v>
      </c>
      <c r="G252" s="2">
        <f>IFERROR(__xludf.DUMMYFUNCTION("""COMPUTED_VALUE"""),45656.66666666667)</f>
        <v>45656.66667</v>
      </c>
      <c r="H252" s="1">
        <f>IFERROR(__xludf.DUMMYFUNCTION("""COMPUTED_VALUE"""),2556.82)</f>
        <v>2556.82</v>
      </c>
      <c r="J252" s="2">
        <f>IFERROR(__xludf.DUMMYFUNCTION("""COMPUTED_VALUE"""),45656.66666666667)</f>
        <v>45656.66667</v>
      </c>
      <c r="K252" s="1">
        <f>IFERROR(__xludf.DUMMYFUNCTION("""COMPUTED_VALUE"""),2573.55)</f>
        <v>2573.55</v>
      </c>
      <c r="M252" s="2">
        <f>IFERROR(__xludf.DUMMYFUNCTION("""COMPUTED_VALUE"""),45656.66666666667)</f>
        <v>45656.66667</v>
      </c>
      <c r="N252" s="1">
        <f>IFERROR(__xludf.DUMMYFUNCTION("""COMPUTED_VALUE"""),1678525.0)</f>
        <v>1678525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IFERROR(__xludf.DUMMYFUNCTION("""COMPUTED_VALUE"""),2580.06)</f>
        <v>2580.06</v>
      </c>
      <c r="D253" s="2">
        <f>IFERROR(__xludf.DUMMYFUNCTION("""COMPUTED_VALUE"""),45657.66666666667)</f>
        <v>45657.66667</v>
      </c>
      <c r="E253" s="1">
        <f>IFERROR(__xludf.DUMMYFUNCTION("""COMPUTED_VALUE"""),2591.96)</f>
        <v>2591.96</v>
      </c>
      <c r="G253" s="2">
        <f>IFERROR(__xludf.DUMMYFUNCTION("""COMPUTED_VALUE"""),45657.66666666667)</f>
        <v>45657.66667</v>
      </c>
      <c r="H253" s="1">
        <f>IFERROR(__xludf.DUMMYFUNCTION("""COMPUTED_VALUE"""),2564.18)</f>
        <v>2564.18</v>
      </c>
      <c r="J253" s="2">
        <f>IFERROR(__xludf.DUMMYFUNCTION("""COMPUTED_VALUE"""),45657.66666666667)</f>
        <v>45657.66667</v>
      </c>
      <c r="K253" s="1">
        <f>IFERROR(__xludf.DUMMYFUNCTION("""COMPUTED_VALUE"""),2579.26)</f>
        <v>2579.26</v>
      </c>
      <c r="M253" s="2">
        <f>IFERROR(__xludf.DUMMYFUNCTION("""COMPUTED_VALUE"""),45657.66666666667)</f>
        <v>45657.66667</v>
      </c>
      <c r="N253" s="1">
        <f>IFERROR(__xludf.DUMMYFUNCTION("""COMPUTED_VALUE"""),1873239.0)</f>
        <v>1873239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IFERROR(__xludf.DUMMYFUNCTION("""COMPUTED_VALUE"""),2599.61)</f>
        <v>2599.61</v>
      </c>
      <c r="D254" s="2">
        <f>IFERROR(__xludf.DUMMYFUNCTION("""COMPUTED_VALUE"""),45659.66666666667)</f>
        <v>45659.66667</v>
      </c>
      <c r="E254" s="1">
        <f>IFERROR(__xludf.DUMMYFUNCTION("""COMPUTED_VALUE"""),2603.28)</f>
        <v>2603.28</v>
      </c>
      <c r="G254" s="2">
        <f>IFERROR(__xludf.DUMMYFUNCTION("""COMPUTED_VALUE"""),45659.66666666667)</f>
        <v>45659.66667</v>
      </c>
      <c r="H254" s="1">
        <f>IFERROR(__xludf.DUMMYFUNCTION("""COMPUTED_VALUE"""),2560.03)</f>
        <v>2560.03</v>
      </c>
      <c r="J254" s="2">
        <f>IFERROR(__xludf.DUMMYFUNCTION("""COMPUTED_VALUE"""),45659.66666666667)</f>
        <v>45659.66667</v>
      </c>
      <c r="K254" s="1">
        <f>IFERROR(__xludf.DUMMYFUNCTION("""COMPUTED_VALUE"""),2564.33)</f>
        <v>2564.33</v>
      </c>
      <c r="M254" s="2">
        <f>IFERROR(__xludf.DUMMYFUNCTION("""COMPUTED_VALUE"""),45659.66666666667)</f>
        <v>45659.66667</v>
      </c>
      <c r="N254" s="1">
        <f>IFERROR(__xludf.DUMMYFUNCTION("""COMPUTED_VALUE"""),1659785.0)</f>
        <v>1659785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IFERROR(__xludf.DUMMYFUNCTION("""COMPUTED_VALUE"""),2580.87)</f>
        <v>2580.87</v>
      </c>
      <c r="D255" s="2">
        <f>IFERROR(__xludf.DUMMYFUNCTION("""COMPUTED_VALUE"""),45660.66666666667)</f>
        <v>45660.66667</v>
      </c>
      <c r="E255" s="1">
        <f>IFERROR(__xludf.DUMMYFUNCTION("""COMPUTED_VALUE"""),2584.27)</f>
        <v>2584.27</v>
      </c>
      <c r="G255" s="2">
        <f>IFERROR(__xludf.DUMMYFUNCTION("""COMPUTED_VALUE"""),45660.66666666667)</f>
        <v>45660.66667</v>
      </c>
      <c r="H255" s="1">
        <f>IFERROR(__xludf.DUMMYFUNCTION("""COMPUTED_VALUE"""),2560.71)</f>
        <v>2560.71</v>
      </c>
      <c r="J255" s="2">
        <f>IFERROR(__xludf.DUMMYFUNCTION("""COMPUTED_VALUE"""),45660.66666666667)</f>
        <v>45660.66667</v>
      </c>
      <c r="K255" s="1">
        <f>IFERROR(__xludf.DUMMYFUNCTION("""COMPUTED_VALUE"""),2565.32)</f>
        <v>2565.32</v>
      </c>
      <c r="M255" s="2">
        <f>IFERROR(__xludf.DUMMYFUNCTION("""COMPUTED_VALUE"""),45660.66666666667)</f>
        <v>45660.66667</v>
      </c>
      <c r="N255" s="1">
        <f>IFERROR(__xludf.DUMMYFUNCTION("""COMPUTED_VALUE"""),1477991.0)</f>
        <v>1477991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IFERROR(__xludf.DUMMYFUNCTION("""COMPUTED_VALUE"""),2549.25)</f>
        <v>2549.25</v>
      </c>
      <c r="D256" s="2">
        <f>IFERROR(__xludf.DUMMYFUNCTION("""COMPUTED_VALUE"""),45663.66666666667)</f>
        <v>45663.66667</v>
      </c>
      <c r="E256" s="1">
        <f>IFERROR(__xludf.DUMMYFUNCTION("""COMPUTED_VALUE"""),2551.45)</f>
        <v>2551.45</v>
      </c>
      <c r="G256" s="2">
        <f>IFERROR(__xludf.DUMMYFUNCTION("""COMPUTED_VALUE"""),45663.66666666667)</f>
        <v>45663.66667</v>
      </c>
      <c r="H256" s="1">
        <f>IFERROR(__xludf.DUMMYFUNCTION("""COMPUTED_VALUE"""),2509.44)</f>
        <v>2509.44</v>
      </c>
      <c r="J256" s="2">
        <f>IFERROR(__xludf.DUMMYFUNCTION("""COMPUTED_VALUE"""),45663.66666666667)</f>
        <v>45663.66667</v>
      </c>
      <c r="K256" s="1">
        <f>IFERROR(__xludf.DUMMYFUNCTION("""COMPUTED_VALUE"""),2524.23)</f>
        <v>2524.23</v>
      </c>
      <c r="M256" s="2">
        <f>IFERROR(__xludf.DUMMYFUNCTION("""COMPUTED_VALUE"""),45663.66666666667)</f>
        <v>45663.66667</v>
      </c>
      <c r="N256" s="1">
        <f>IFERROR(__xludf.DUMMYFUNCTION("""COMPUTED_VALUE"""),2272418.0)</f>
        <v>2272418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IFERROR(__xludf.DUMMYFUNCTION("""COMPUTED_VALUE"""),2527.3)</f>
        <v>2527.3</v>
      </c>
      <c r="D257" s="2">
        <f>IFERROR(__xludf.DUMMYFUNCTION("""COMPUTED_VALUE"""),45664.66666666667)</f>
        <v>45664.66667</v>
      </c>
      <c r="E257" s="1">
        <f>IFERROR(__xludf.DUMMYFUNCTION("""COMPUTED_VALUE"""),2547.02)</f>
        <v>2547.02</v>
      </c>
      <c r="G257" s="2">
        <f>IFERROR(__xludf.DUMMYFUNCTION("""COMPUTED_VALUE"""),45664.66666666667)</f>
        <v>45664.66667</v>
      </c>
      <c r="H257" s="1">
        <f>IFERROR(__xludf.DUMMYFUNCTION("""COMPUTED_VALUE"""),2506.77)</f>
        <v>2506.77</v>
      </c>
      <c r="J257" s="2">
        <f>IFERROR(__xludf.DUMMYFUNCTION("""COMPUTED_VALUE"""),45664.66666666667)</f>
        <v>45664.66667</v>
      </c>
      <c r="K257" s="1">
        <f>IFERROR(__xludf.DUMMYFUNCTION("""COMPUTED_VALUE"""),2515.81)</f>
        <v>2515.81</v>
      </c>
      <c r="M257" s="2">
        <f>IFERROR(__xludf.DUMMYFUNCTION("""COMPUTED_VALUE"""),45664.66666666667)</f>
        <v>45664.66667</v>
      </c>
      <c r="N257" s="1">
        <f>IFERROR(__xludf.DUMMYFUNCTION("""COMPUTED_VALUE"""),2193427.0)</f>
        <v>2193427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IFERROR(__xludf.DUMMYFUNCTION("""COMPUTED_VALUE"""),2501.07)</f>
        <v>2501.07</v>
      </c>
      <c r="D258" s="2">
        <f>IFERROR(__xludf.DUMMYFUNCTION("""COMPUTED_VALUE"""),45665.66666666667)</f>
        <v>45665.66667</v>
      </c>
      <c r="E258" s="1">
        <f>IFERROR(__xludf.DUMMYFUNCTION("""COMPUTED_VALUE"""),2526.48)</f>
        <v>2526.48</v>
      </c>
      <c r="G258" s="2">
        <f>IFERROR(__xludf.DUMMYFUNCTION("""COMPUTED_VALUE"""),45665.66666666667)</f>
        <v>45665.66667</v>
      </c>
      <c r="H258" s="1">
        <f>IFERROR(__xludf.DUMMYFUNCTION("""COMPUTED_VALUE"""),2477.41)</f>
        <v>2477.41</v>
      </c>
      <c r="J258" s="2">
        <f>IFERROR(__xludf.DUMMYFUNCTION("""COMPUTED_VALUE"""),45665.66666666667)</f>
        <v>45665.66667</v>
      </c>
      <c r="K258" s="1">
        <f>IFERROR(__xludf.DUMMYFUNCTION("""COMPUTED_VALUE"""),2525.28)</f>
        <v>2525.28</v>
      </c>
      <c r="M258" s="2">
        <f>IFERROR(__xludf.DUMMYFUNCTION("""COMPUTED_VALUE"""),45665.66666666667)</f>
        <v>45665.66667</v>
      </c>
      <c r="N258" s="1">
        <f>IFERROR(__xludf.DUMMYFUNCTION("""COMPUTED_VALUE"""),2549357.0)</f>
        <v>2549357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IFERROR(__xludf.DUMMYFUNCTION("""COMPUTED_VALUE"""),2503.64)</f>
        <v>2503.64</v>
      </c>
      <c r="D259" s="2">
        <f>IFERROR(__xludf.DUMMYFUNCTION("""COMPUTED_VALUE"""),45667.66666666667)</f>
        <v>45667.66667</v>
      </c>
      <c r="E259" s="1">
        <f>IFERROR(__xludf.DUMMYFUNCTION("""COMPUTED_VALUE"""),2528.68)</f>
        <v>2528.68</v>
      </c>
      <c r="G259" s="2">
        <f>IFERROR(__xludf.DUMMYFUNCTION("""COMPUTED_VALUE"""),45667.66666666667)</f>
        <v>45667.66667</v>
      </c>
      <c r="H259" s="1">
        <f>IFERROR(__xludf.DUMMYFUNCTION("""COMPUTED_VALUE"""),2483.7)</f>
        <v>2483.7</v>
      </c>
      <c r="J259" s="2">
        <f>IFERROR(__xludf.DUMMYFUNCTION("""COMPUTED_VALUE"""),45667.66666666667)</f>
        <v>45667.66667</v>
      </c>
      <c r="K259" s="1">
        <f>IFERROR(__xludf.DUMMYFUNCTION("""COMPUTED_VALUE"""),2484.95)</f>
        <v>2484.95</v>
      </c>
      <c r="M259" s="2">
        <f>IFERROR(__xludf.DUMMYFUNCTION("""COMPUTED_VALUE"""),45667.66666666667)</f>
        <v>45667.66667</v>
      </c>
      <c r="N259" s="1">
        <f>IFERROR(__xludf.DUMMYFUNCTION("""COMPUTED_VALUE"""),3158316.0)</f>
        <v>3158316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IFERROR(__xludf.DUMMYFUNCTION("""COMPUTED_VALUE"""),2485.97)</f>
        <v>2485.97</v>
      </c>
      <c r="D260" s="2">
        <f>IFERROR(__xludf.DUMMYFUNCTION("""COMPUTED_VALUE"""),45670.66666666667)</f>
        <v>45670.66667</v>
      </c>
      <c r="E260" s="1">
        <f>IFERROR(__xludf.DUMMYFUNCTION("""COMPUTED_VALUE"""),2488.64)</f>
        <v>2488.64</v>
      </c>
      <c r="G260" s="2">
        <f>IFERROR(__xludf.DUMMYFUNCTION("""COMPUTED_VALUE"""),45670.66666666667)</f>
        <v>45670.66667</v>
      </c>
      <c r="H260" s="1">
        <f>IFERROR(__xludf.DUMMYFUNCTION("""COMPUTED_VALUE"""),2432.7)</f>
        <v>2432.7</v>
      </c>
      <c r="J260" s="2">
        <f>IFERROR(__xludf.DUMMYFUNCTION("""COMPUTED_VALUE"""),45670.66666666667)</f>
        <v>45670.66667</v>
      </c>
      <c r="K260" s="1">
        <f>IFERROR(__xludf.DUMMYFUNCTION("""COMPUTED_VALUE"""),2476.67)</f>
        <v>2476.67</v>
      </c>
      <c r="M260" s="2">
        <f>IFERROR(__xludf.DUMMYFUNCTION("""COMPUTED_VALUE"""),45670.66666666667)</f>
        <v>45670.66667</v>
      </c>
      <c r="N260" s="1">
        <f>IFERROR(__xludf.DUMMYFUNCTION("""COMPUTED_VALUE"""),3716480.0)</f>
        <v>3716480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IFERROR(__xludf.DUMMYFUNCTION("""COMPUTED_VALUE"""),2480.53)</f>
        <v>2480.53</v>
      </c>
      <c r="D261" s="2">
        <f>IFERROR(__xludf.DUMMYFUNCTION("""COMPUTED_VALUE"""),45671.66666666667)</f>
        <v>45671.66667</v>
      </c>
      <c r="E261" s="1">
        <f>IFERROR(__xludf.DUMMYFUNCTION("""COMPUTED_VALUE"""),2512.05)</f>
        <v>2512.05</v>
      </c>
      <c r="G261" s="2">
        <f>IFERROR(__xludf.DUMMYFUNCTION("""COMPUTED_VALUE"""),45671.66666666667)</f>
        <v>45671.66667</v>
      </c>
      <c r="H261" s="1">
        <f>IFERROR(__xludf.DUMMYFUNCTION("""COMPUTED_VALUE"""),2480.04)</f>
        <v>2480.04</v>
      </c>
      <c r="J261" s="2">
        <f>IFERROR(__xludf.DUMMYFUNCTION("""COMPUTED_VALUE"""),45671.66666666667)</f>
        <v>45671.66667</v>
      </c>
      <c r="K261" s="1">
        <f>IFERROR(__xludf.DUMMYFUNCTION("""COMPUTED_VALUE"""),2506.58)</f>
        <v>2506.58</v>
      </c>
      <c r="M261" s="2">
        <f>IFERROR(__xludf.DUMMYFUNCTION("""COMPUTED_VALUE"""),45671.66666666667)</f>
        <v>45671.66667</v>
      </c>
      <c r="N261" s="1">
        <f>IFERROR(__xludf.DUMMYFUNCTION("""COMPUTED_VALUE"""),2589495.0)</f>
        <v>2589495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IFERROR(__xludf.DUMMYFUNCTION("""COMPUTED_VALUE"""),2542.22)</f>
        <v>2542.22</v>
      </c>
      <c r="D262" s="2">
        <f>IFERROR(__xludf.DUMMYFUNCTION("""COMPUTED_VALUE"""),45672.66666666667)</f>
        <v>45672.66667</v>
      </c>
      <c r="E262" s="1">
        <f>IFERROR(__xludf.DUMMYFUNCTION("""COMPUTED_VALUE"""),2558.28)</f>
        <v>2558.28</v>
      </c>
      <c r="G262" s="2">
        <f>IFERROR(__xludf.DUMMYFUNCTION("""COMPUTED_VALUE"""),45672.66666666667)</f>
        <v>45672.66667</v>
      </c>
      <c r="H262" s="1">
        <f>IFERROR(__xludf.DUMMYFUNCTION("""COMPUTED_VALUE"""),2513.51)</f>
        <v>2513.51</v>
      </c>
      <c r="J262" s="2">
        <f>IFERROR(__xludf.DUMMYFUNCTION("""COMPUTED_VALUE"""),45672.66666666667)</f>
        <v>45672.66667</v>
      </c>
      <c r="K262" s="1">
        <f>IFERROR(__xludf.DUMMYFUNCTION("""COMPUTED_VALUE"""),2529.17)</f>
        <v>2529.17</v>
      </c>
      <c r="M262" s="2">
        <f>IFERROR(__xludf.DUMMYFUNCTION("""COMPUTED_VALUE"""),45672.66666666667)</f>
        <v>45672.66667</v>
      </c>
      <c r="N262" s="1">
        <f>IFERROR(__xludf.DUMMYFUNCTION("""COMPUTED_VALUE"""),2605070.0)</f>
        <v>2605070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IFERROR(__xludf.DUMMYFUNCTION("""COMPUTED_VALUE"""),2524.6)</f>
        <v>2524.6</v>
      </c>
      <c r="D263" s="2">
        <f>IFERROR(__xludf.DUMMYFUNCTION("""COMPUTED_VALUE"""),45673.66666666667)</f>
        <v>45673.66667</v>
      </c>
      <c r="E263" s="1">
        <f>IFERROR(__xludf.DUMMYFUNCTION("""COMPUTED_VALUE"""),2585.95)</f>
        <v>2585.95</v>
      </c>
      <c r="G263" s="2">
        <f>IFERROR(__xludf.DUMMYFUNCTION("""COMPUTED_VALUE"""),45673.66666666667)</f>
        <v>45673.66667</v>
      </c>
      <c r="H263" s="1">
        <f>IFERROR(__xludf.DUMMYFUNCTION("""COMPUTED_VALUE"""),2518.1)</f>
        <v>2518.1</v>
      </c>
      <c r="J263" s="2">
        <f>IFERROR(__xludf.DUMMYFUNCTION("""COMPUTED_VALUE"""),45673.66666666667)</f>
        <v>45673.66667</v>
      </c>
      <c r="K263" s="1">
        <f>IFERROR(__xludf.DUMMYFUNCTION("""COMPUTED_VALUE"""),2584.38)</f>
        <v>2584.38</v>
      </c>
      <c r="M263" s="2">
        <f>IFERROR(__xludf.DUMMYFUNCTION("""COMPUTED_VALUE"""),45673.66666666667)</f>
        <v>45673.66667</v>
      </c>
      <c r="N263" s="1">
        <f>IFERROR(__xludf.DUMMYFUNCTION("""COMPUTED_VALUE"""),2225922.0)</f>
        <v>2225922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IFERROR(__xludf.DUMMYFUNCTION("""COMPUTED_VALUE"""),2580.92)</f>
        <v>2580.92</v>
      </c>
      <c r="D264" s="2">
        <f>IFERROR(__xludf.DUMMYFUNCTION("""COMPUTED_VALUE"""),45674.66666666667)</f>
        <v>45674.66667</v>
      </c>
      <c r="E264" s="1">
        <f>IFERROR(__xludf.DUMMYFUNCTION("""COMPUTED_VALUE"""),2604.9)</f>
        <v>2604.9</v>
      </c>
      <c r="G264" s="2">
        <f>IFERROR(__xludf.DUMMYFUNCTION("""COMPUTED_VALUE"""),45674.66666666667)</f>
        <v>45674.66667</v>
      </c>
      <c r="H264" s="1">
        <f>IFERROR(__xludf.DUMMYFUNCTION("""COMPUTED_VALUE"""),2574.37)</f>
        <v>2574.37</v>
      </c>
      <c r="J264" s="2">
        <f>IFERROR(__xludf.DUMMYFUNCTION("""COMPUTED_VALUE"""),45674.66666666667)</f>
        <v>45674.66667</v>
      </c>
      <c r="K264" s="1">
        <f>IFERROR(__xludf.DUMMYFUNCTION("""COMPUTED_VALUE"""),2585.45)</f>
        <v>2585.45</v>
      </c>
      <c r="M264" s="2">
        <f>IFERROR(__xludf.DUMMYFUNCTION("""COMPUTED_VALUE"""),45674.66666666667)</f>
        <v>45674.66667</v>
      </c>
      <c r="N264" s="1">
        <f>IFERROR(__xludf.DUMMYFUNCTION("""COMPUTED_VALUE"""),2527282.0)</f>
        <v>2527282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IFERROR(__xludf.DUMMYFUNCTION("""COMPUTED_VALUE"""),2600.12)</f>
        <v>2600.12</v>
      </c>
      <c r="D265" s="2">
        <f>IFERROR(__xludf.DUMMYFUNCTION("""COMPUTED_VALUE"""),45678.66666666667)</f>
        <v>45678.66667</v>
      </c>
      <c r="E265" s="1">
        <f>IFERROR(__xludf.DUMMYFUNCTION("""COMPUTED_VALUE"""),2623.51)</f>
        <v>2623.51</v>
      </c>
      <c r="G265" s="2">
        <f>IFERROR(__xludf.DUMMYFUNCTION("""COMPUTED_VALUE"""),45678.66666666667)</f>
        <v>45678.66667</v>
      </c>
      <c r="H265" s="1">
        <f>IFERROR(__xludf.DUMMYFUNCTION("""COMPUTED_VALUE"""),2574.34)</f>
        <v>2574.34</v>
      </c>
      <c r="J265" s="2">
        <f>IFERROR(__xludf.DUMMYFUNCTION("""COMPUTED_VALUE"""),45678.66666666667)</f>
        <v>45678.66667</v>
      </c>
      <c r="K265" s="1">
        <f>IFERROR(__xludf.DUMMYFUNCTION("""COMPUTED_VALUE"""),2579.84)</f>
        <v>2579.84</v>
      </c>
      <c r="M265" s="2">
        <f>IFERROR(__xludf.DUMMYFUNCTION("""COMPUTED_VALUE"""),45678.66666666667)</f>
        <v>45678.66667</v>
      </c>
      <c r="N265" s="1">
        <f>IFERROR(__xludf.DUMMYFUNCTION("""COMPUTED_VALUE"""),2510321.0)</f>
        <v>2510321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IFERROR(__xludf.DUMMYFUNCTION("""COMPUTED_VALUE"""),2570.72)</f>
        <v>2570.72</v>
      </c>
      <c r="D266" s="2">
        <f>IFERROR(__xludf.DUMMYFUNCTION("""COMPUTED_VALUE"""),45679.66666666667)</f>
        <v>45679.66667</v>
      </c>
      <c r="E266" s="1">
        <f>IFERROR(__xludf.DUMMYFUNCTION("""COMPUTED_VALUE"""),2578.72)</f>
        <v>2578.72</v>
      </c>
      <c r="G266" s="2">
        <f>IFERROR(__xludf.DUMMYFUNCTION("""COMPUTED_VALUE"""),45679.66666666667)</f>
        <v>45679.66667</v>
      </c>
      <c r="H266" s="1">
        <f>IFERROR(__xludf.DUMMYFUNCTION("""COMPUTED_VALUE"""),2481.57)</f>
        <v>2481.57</v>
      </c>
      <c r="J266" s="2">
        <f>IFERROR(__xludf.DUMMYFUNCTION("""COMPUTED_VALUE"""),45679.66666666667)</f>
        <v>45679.66667</v>
      </c>
      <c r="K266" s="1">
        <f>IFERROR(__xludf.DUMMYFUNCTION("""COMPUTED_VALUE"""),2484.21)</f>
        <v>2484.21</v>
      </c>
      <c r="M266" s="2">
        <f>IFERROR(__xludf.DUMMYFUNCTION("""COMPUTED_VALUE"""),45679.66666666667)</f>
        <v>45679.66667</v>
      </c>
      <c r="N266" s="1">
        <f>IFERROR(__xludf.DUMMYFUNCTION("""COMPUTED_VALUE"""),2995417.0)</f>
        <v>2995417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IFERROR(__xludf.DUMMYFUNCTION("""COMPUTED_VALUE"""),2486.11)</f>
        <v>2486.11</v>
      </c>
      <c r="D267" s="2">
        <f>IFERROR(__xludf.DUMMYFUNCTION("""COMPUTED_VALUE"""),45680.66666666667)</f>
        <v>45680.66667</v>
      </c>
      <c r="E267" s="1">
        <f>IFERROR(__xludf.DUMMYFUNCTION("""COMPUTED_VALUE"""),2493.82)</f>
        <v>2493.82</v>
      </c>
      <c r="G267" s="2">
        <f>IFERROR(__xludf.DUMMYFUNCTION("""COMPUTED_VALUE"""),45680.66666666667)</f>
        <v>45680.66667</v>
      </c>
      <c r="H267" s="1">
        <f>IFERROR(__xludf.DUMMYFUNCTION("""COMPUTED_VALUE"""),2472.18)</f>
        <v>2472.18</v>
      </c>
      <c r="J267" s="2">
        <f>IFERROR(__xludf.DUMMYFUNCTION("""COMPUTED_VALUE"""),45680.66666666667)</f>
        <v>45680.66667</v>
      </c>
      <c r="K267" s="1">
        <f>IFERROR(__xludf.DUMMYFUNCTION("""COMPUTED_VALUE"""),2485.97)</f>
        <v>2485.97</v>
      </c>
      <c r="M267" s="2">
        <f>IFERROR(__xludf.DUMMYFUNCTION("""COMPUTED_VALUE"""),45680.66666666667)</f>
        <v>45680.66667</v>
      </c>
      <c r="N267" s="1">
        <f>IFERROR(__xludf.DUMMYFUNCTION("""COMPUTED_VALUE"""),3078436.0)</f>
        <v>3078436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IFERROR(__xludf.DUMMYFUNCTION("""COMPUTED_VALUE"""),2482.71)</f>
        <v>2482.71</v>
      </c>
      <c r="D268" s="2">
        <f>IFERROR(__xludf.DUMMYFUNCTION("""COMPUTED_VALUE"""),45681.66666666667)</f>
        <v>45681.66667</v>
      </c>
      <c r="E268" s="1">
        <f>IFERROR(__xludf.DUMMYFUNCTION("""COMPUTED_VALUE"""),2495.86)</f>
        <v>2495.86</v>
      </c>
      <c r="G268" s="2">
        <f>IFERROR(__xludf.DUMMYFUNCTION("""COMPUTED_VALUE"""),45681.66666666667)</f>
        <v>45681.66667</v>
      </c>
      <c r="H268" s="1">
        <f>IFERROR(__xludf.DUMMYFUNCTION("""COMPUTED_VALUE"""),2476.42)</f>
        <v>2476.42</v>
      </c>
      <c r="J268" s="2">
        <f>IFERROR(__xludf.DUMMYFUNCTION("""COMPUTED_VALUE"""),45681.66666666667)</f>
        <v>45681.66667</v>
      </c>
      <c r="K268" s="1">
        <f>IFERROR(__xludf.DUMMYFUNCTION("""COMPUTED_VALUE"""),2481.12)</f>
        <v>2481.12</v>
      </c>
      <c r="M268" s="2">
        <f>IFERROR(__xludf.DUMMYFUNCTION("""COMPUTED_VALUE"""),45681.66666666667)</f>
        <v>45681.66667</v>
      </c>
      <c r="N268" s="1">
        <f>IFERROR(__xludf.DUMMYFUNCTION("""COMPUTED_VALUE"""),2439835.0)</f>
        <v>2439835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IFERROR(__xludf.DUMMYFUNCTION("""COMPUTED_VALUE"""),2505.09)</f>
        <v>2505.09</v>
      </c>
      <c r="D269" s="2">
        <f>IFERROR(__xludf.DUMMYFUNCTION("""COMPUTED_VALUE"""),45684.66666666667)</f>
        <v>45684.66667</v>
      </c>
      <c r="E269" s="1">
        <f>IFERROR(__xludf.DUMMYFUNCTION("""COMPUTED_VALUE"""),2648.12)</f>
        <v>2648.12</v>
      </c>
      <c r="G269" s="2">
        <f>IFERROR(__xludf.DUMMYFUNCTION("""COMPUTED_VALUE"""),45684.66666666667)</f>
        <v>45684.66667</v>
      </c>
      <c r="H269" s="1">
        <f>IFERROR(__xludf.DUMMYFUNCTION("""COMPUTED_VALUE"""),2505.09)</f>
        <v>2505.09</v>
      </c>
      <c r="J269" s="2">
        <f>IFERROR(__xludf.DUMMYFUNCTION("""COMPUTED_VALUE"""),45684.66666666667)</f>
        <v>45684.66667</v>
      </c>
      <c r="K269" s="1">
        <f>IFERROR(__xludf.DUMMYFUNCTION("""COMPUTED_VALUE"""),2644.0)</f>
        <v>2644</v>
      </c>
      <c r="M269" s="2">
        <f>IFERROR(__xludf.DUMMYFUNCTION("""COMPUTED_VALUE"""),45684.66666666667)</f>
        <v>45684.66667</v>
      </c>
      <c r="N269" s="1">
        <f>IFERROR(__xludf.DUMMYFUNCTION("""COMPUTED_VALUE"""),3890308.0)</f>
        <v>3890308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IFERROR(__xludf.DUMMYFUNCTION("""COMPUTED_VALUE"""),2631.38)</f>
        <v>2631.38</v>
      </c>
      <c r="D270" s="2">
        <f>IFERROR(__xludf.DUMMYFUNCTION("""COMPUTED_VALUE"""),45685.66666666667)</f>
        <v>45685.66667</v>
      </c>
      <c r="E270" s="1">
        <f>IFERROR(__xludf.DUMMYFUNCTION("""COMPUTED_VALUE"""),2632.02)</f>
        <v>2632.02</v>
      </c>
      <c r="G270" s="2">
        <f>IFERROR(__xludf.DUMMYFUNCTION("""COMPUTED_VALUE"""),45685.66666666667)</f>
        <v>45685.66667</v>
      </c>
      <c r="H270" s="1">
        <f>IFERROR(__xludf.DUMMYFUNCTION("""COMPUTED_VALUE"""),2580.21)</f>
        <v>2580.21</v>
      </c>
      <c r="J270" s="2">
        <f>IFERROR(__xludf.DUMMYFUNCTION("""COMPUTED_VALUE"""),45685.66666666667)</f>
        <v>45685.66667</v>
      </c>
      <c r="K270" s="1">
        <f>IFERROR(__xludf.DUMMYFUNCTION("""COMPUTED_VALUE"""),2595.04)</f>
        <v>2595.04</v>
      </c>
      <c r="M270" s="2">
        <f>IFERROR(__xludf.DUMMYFUNCTION("""COMPUTED_VALUE"""),45685.66666666667)</f>
        <v>45685.66667</v>
      </c>
      <c r="N270" s="1">
        <f>IFERROR(__xludf.DUMMYFUNCTION("""COMPUTED_VALUE"""),3460136.0)</f>
        <v>3460136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IFERROR(__xludf.DUMMYFUNCTION("""COMPUTED_VALUE"""),2596.44)</f>
        <v>2596.44</v>
      </c>
      <c r="D271" s="2">
        <f>IFERROR(__xludf.DUMMYFUNCTION("""COMPUTED_VALUE"""),45686.66666666667)</f>
        <v>45686.66667</v>
      </c>
      <c r="E271" s="1">
        <f>IFERROR(__xludf.DUMMYFUNCTION("""COMPUTED_VALUE"""),2603.62)</f>
        <v>2603.62</v>
      </c>
      <c r="G271" s="2">
        <f>IFERROR(__xludf.DUMMYFUNCTION("""COMPUTED_VALUE"""),45686.66666666667)</f>
        <v>45686.66667</v>
      </c>
      <c r="H271" s="1">
        <f>IFERROR(__xludf.DUMMYFUNCTION("""COMPUTED_VALUE"""),2537.04)</f>
        <v>2537.04</v>
      </c>
      <c r="J271" s="2">
        <f>IFERROR(__xludf.DUMMYFUNCTION("""COMPUTED_VALUE"""),45686.66666666667)</f>
        <v>45686.66667</v>
      </c>
      <c r="K271" s="1">
        <f>IFERROR(__xludf.DUMMYFUNCTION("""COMPUTED_VALUE"""),2553.05)</f>
        <v>2553.05</v>
      </c>
      <c r="M271" s="2">
        <f>IFERROR(__xludf.DUMMYFUNCTION("""COMPUTED_VALUE"""),45686.66666666667)</f>
        <v>45686.66667</v>
      </c>
      <c r="N271" s="1">
        <f>IFERROR(__xludf.DUMMYFUNCTION("""COMPUTED_VALUE"""),2305496.0)</f>
        <v>2305496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IFERROR(__xludf.DUMMYFUNCTION("""COMPUTED_VALUE"""),2581.36)</f>
        <v>2581.36</v>
      </c>
      <c r="D272" s="2">
        <f>IFERROR(__xludf.DUMMYFUNCTION("""COMPUTED_VALUE"""),45687.66666666667)</f>
        <v>45687.66667</v>
      </c>
      <c r="E272" s="1">
        <f>IFERROR(__xludf.DUMMYFUNCTION("""COMPUTED_VALUE"""),2584.08)</f>
        <v>2584.08</v>
      </c>
      <c r="G272" s="2">
        <f>IFERROR(__xludf.DUMMYFUNCTION("""COMPUTED_VALUE"""),45687.66666666667)</f>
        <v>45687.66667</v>
      </c>
      <c r="H272" s="1">
        <f>IFERROR(__xludf.DUMMYFUNCTION("""COMPUTED_VALUE"""),2533.09)</f>
        <v>2533.09</v>
      </c>
      <c r="J272" s="2">
        <f>IFERROR(__xludf.DUMMYFUNCTION("""COMPUTED_VALUE"""),45687.66666666667)</f>
        <v>45687.66667</v>
      </c>
      <c r="K272" s="1">
        <f>IFERROR(__xludf.DUMMYFUNCTION("""COMPUTED_VALUE"""),2550.03)</f>
        <v>2550.03</v>
      </c>
      <c r="M272" s="2">
        <f>IFERROR(__xludf.DUMMYFUNCTION("""COMPUTED_VALUE"""),45687.66666666667)</f>
        <v>45687.66667</v>
      </c>
      <c r="N272" s="1">
        <f>IFERROR(__xludf.DUMMYFUNCTION("""COMPUTED_VALUE"""),2852169.0)</f>
        <v>2852169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IFERROR(__xludf.DUMMYFUNCTION("""COMPUTED_VALUE"""),2545.74)</f>
        <v>2545.74</v>
      </c>
      <c r="D273" s="2">
        <f>IFERROR(__xludf.DUMMYFUNCTION("""COMPUTED_VALUE"""),45688.66666666667)</f>
        <v>45688.66667</v>
      </c>
      <c r="E273" s="1">
        <f>IFERROR(__xludf.DUMMYFUNCTION("""COMPUTED_VALUE"""),2568.93)</f>
        <v>2568.93</v>
      </c>
      <c r="G273" s="2">
        <f>IFERROR(__xludf.DUMMYFUNCTION("""COMPUTED_VALUE"""),45688.66666666667)</f>
        <v>45688.66667</v>
      </c>
      <c r="H273" s="1">
        <f>IFERROR(__xludf.DUMMYFUNCTION("""COMPUTED_VALUE"""),2536.6)</f>
        <v>2536.6</v>
      </c>
      <c r="J273" s="2">
        <f>IFERROR(__xludf.DUMMYFUNCTION("""COMPUTED_VALUE"""),45688.66666666667)</f>
        <v>45688.66667</v>
      </c>
      <c r="K273" s="1">
        <f>IFERROR(__xludf.DUMMYFUNCTION("""COMPUTED_VALUE"""),2565.15)</f>
        <v>2565.15</v>
      </c>
      <c r="M273" s="2">
        <f>IFERROR(__xludf.DUMMYFUNCTION("""COMPUTED_VALUE"""),45688.66666666667)</f>
        <v>45688.66667</v>
      </c>
      <c r="N273" s="1">
        <f>IFERROR(__xludf.DUMMYFUNCTION("""COMPUTED_VALUE"""),3083772.0)</f>
        <v>3083772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IFERROR(__xludf.DUMMYFUNCTION("""COMPUTED_VALUE"""),2555.89)</f>
        <v>2555.89</v>
      </c>
      <c r="D274" s="2">
        <f>IFERROR(__xludf.DUMMYFUNCTION("""COMPUTED_VALUE"""),45691.66666666667)</f>
        <v>45691.66667</v>
      </c>
      <c r="E274" s="1">
        <f>IFERROR(__xludf.DUMMYFUNCTION("""COMPUTED_VALUE"""),2603.8)</f>
        <v>2603.8</v>
      </c>
      <c r="G274" s="2">
        <f>IFERROR(__xludf.DUMMYFUNCTION("""COMPUTED_VALUE"""),45691.66666666667)</f>
        <v>45691.66667</v>
      </c>
      <c r="H274" s="1">
        <f>IFERROR(__xludf.DUMMYFUNCTION("""COMPUTED_VALUE"""),2542.09)</f>
        <v>2542.09</v>
      </c>
      <c r="J274" s="2">
        <f>IFERROR(__xludf.DUMMYFUNCTION("""COMPUTED_VALUE"""),45691.66666666667)</f>
        <v>45691.66667</v>
      </c>
      <c r="K274" s="1">
        <f>IFERROR(__xludf.DUMMYFUNCTION("""COMPUTED_VALUE"""),2592.31)</f>
        <v>2592.31</v>
      </c>
      <c r="M274" s="2">
        <f>IFERROR(__xludf.DUMMYFUNCTION("""COMPUTED_VALUE"""),45691.66666666667)</f>
        <v>45691.66667</v>
      </c>
      <c r="N274" s="1">
        <f>IFERROR(__xludf.DUMMYFUNCTION("""COMPUTED_VALUE"""),2541916.0)</f>
        <v>2541916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IFERROR(__xludf.DUMMYFUNCTION("""COMPUTED_VALUE"""),2569.97)</f>
        <v>2569.97</v>
      </c>
      <c r="D275" s="2">
        <f>IFERROR(__xludf.DUMMYFUNCTION("""COMPUTED_VALUE"""),45692.66666666667)</f>
        <v>45692.66667</v>
      </c>
      <c r="E275" s="1">
        <f>IFERROR(__xludf.DUMMYFUNCTION("""COMPUTED_VALUE"""),2576.57)</f>
        <v>2576.57</v>
      </c>
      <c r="G275" s="2">
        <f>IFERROR(__xludf.DUMMYFUNCTION("""COMPUTED_VALUE"""),45692.66666666667)</f>
        <v>45692.66667</v>
      </c>
      <c r="H275" s="1">
        <f>IFERROR(__xludf.DUMMYFUNCTION("""COMPUTED_VALUE"""),2540.5)</f>
        <v>2540.5</v>
      </c>
      <c r="J275" s="2">
        <f>IFERROR(__xludf.DUMMYFUNCTION("""COMPUTED_VALUE"""),45692.66666666667)</f>
        <v>45692.66667</v>
      </c>
      <c r="K275" s="1">
        <f>IFERROR(__xludf.DUMMYFUNCTION("""COMPUTED_VALUE"""),2552.1)</f>
        <v>2552.1</v>
      </c>
      <c r="M275" s="2">
        <f>IFERROR(__xludf.DUMMYFUNCTION("""COMPUTED_VALUE"""),45692.66666666667)</f>
        <v>45692.66667</v>
      </c>
      <c r="N275" s="1">
        <f>IFERROR(__xludf.DUMMYFUNCTION("""COMPUTED_VALUE"""),2839523.0)</f>
        <v>2839523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IFERROR(__xludf.DUMMYFUNCTION("""COMPUTED_VALUE"""),2574.16)</f>
        <v>2574.16</v>
      </c>
      <c r="D276" s="2">
        <f>IFERROR(__xludf.DUMMYFUNCTION("""COMPUTED_VALUE"""),45693.66666666667)</f>
        <v>45693.66667</v>
      </c>
      <c r="E276" s="1">
        <f>IFERROR(__xludf.DUMMYFUNCTION("""COMPUTED_VALUE"""),2574.16)</f>
        <v>2574.16</v>
      </c>
      <c r="G276" s="2">
        <f>IFERROR(__xludf.DUMMYFUNCTION("""COMPUTED_VALUE"""),45693.66666666667)</f>
        <v>45693.66667</v>
      </c>
      <c r="H276" s="1">
        <f>IFERROR(__xludf.DUMMYFUNCTION("""COMPUTED_VALUE"""),2538.68)</f>
        <v>2538.68</v>
      </c>
      <c r="J276" s="2">
        <f>IFERROR(__xludf.DUMMYFUNCTION("""COMPUTED_VALUE"""),45693.66666666667)</f>
        <v>45693.66667</v>
      </c>
      <c r="K276" s="1">
        <f>IFERROR(__xludf.DUMMYFUNCTION("""COMPUTED_VALUE"""),2546.55)</f>
        <v>2546.55</v>
      </c>
      <c r="M276" s="2">
        <f>IFERROR(__xludf.DUMMYFUNCTION("""COMPUTED_VALUE"""),45693.66666666667)</f>
        <v>45693.66667</v>
      </c>
      <c r="N276" s="1">
        <f>IFERROR(__xludf.DUMMYFUNCTION("""COMPUTED_VALUE"""),2100437.0)</f>
        <v>2100437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IFERROR(__xludf.DUMMYFUNCTION("""COMPUTED_VALUE"""),2549.45)</f>
        <v>2549.45</v>
      </c>
      <c r="D277" s="2">
        <f>IFERROR(__xludf.DUMMYFUNCTION("""COMPUTED_VALUE"""),45694.66666666667)</f>
        <v>45694.66667</v>
      </c>
      <c r="E277" s="1">
        <f>IFERROR(__xludf.DUMMYFUNCTION("""COMPUTED_VALUE"""),2557.45)</f>
        <v>2557.45</v>
      </c>
      <c r="G277" s="2">
        <f>IFERROR(__xludf.DUMMYFUNCTION("""COMPUTED_VALUE"""),45694.66666666667)</f>
        <v>45694.66667</v>
      </c>
      <c r="H277" s="1">
        <f>IFERROR(__xludf.DUMMYFUNCTION("""COMPUTED_VALUE"""),2534.57)</f>
        <v>2534.57</v>
      </c>
      <c r="J277" s="2">
        <f>IFERROR(__xludf.DUMMYFUNCTION("""COMPUTED_VALUE"""),45694.66666666667)</f>
        <v>45694.66667</v>
      </c>
      <c r="K277" s="1">
        <f>IFERROR(__xludf.DUMMYFUNCTION("""COMPUTED_VALUE"""),2552.3)</f>
        <v>2552.3</v>
      </c>
      <c r="M277" s="2">
        <f>IFERROR(__xludf.DUMMYFUNCTION("""COMPUTED_VALUE"""),45694.66666666667)</f>
        <v>45694.66667</v>
      </c>
      <c r="N277" s="1">
        <f>IFERROR(__xludf.DUMMYFUNCTION("""COMPUTED_VALUE"""),1611273.0)</f>
        <v>1611273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IFERROR(__xludf.DUMMYFUNCTION("""COMPUTED_VALUE"""),2530.23)</f>
        <v>2530.23</v>
      </c>
      <c r="D278" s="2">
        <f>IFERROR(__xludf.DUMMYFUNCTION("""COMPUTED_VALUE"""),45695.66666666667)</f>
        <v>45695.66667</v>
      </c>
      <c r="E278" s="1">
        <f>IFERROR(__xludf.DUMMYFUNCTION("""COMPUTED_VALUE"""),2543.84)</f>
        <v>2543.84</v>
      </c>
      <c r="G278" s="2">
        <f>IFERROR(__xludf.DUMMYFUNCTION("""COMPUTED_VALUE"""),45695.66666666667)</f>
        <v>45695.66667</v>
      </c>
      <c r="H278" s="1">
        <f>IFERROR(__xludf.DUMMYFUNCTION("""COMPUTED_VALUE"""),2517.64)</f>
        <v>2517.64</v>
      </c>
      <c r="J278" s="2">
        <f>IFERROR(__xludf.DUMMYFUNCTION("""COMPUTED_VALUE"""),45695.66666666667)</f>
        <v>45695.66667</v>
      </c>
      <c r="K278" s="1">
        <f>IFERROR(__xludf.DUMMYFUNCTION("""COMPUTED_VALUE"""),2526.59)</f>
        <v>2526.59</v>
      </c>
      <c r="M278" s="2">
        <f>IFERROR(__xludf.DUMMYFUNCTION("""COMPUTED_VALUE"""),45695.66666666667)</f>
        <v>45695.66667</v>
      </c>
      <c r="N278" s="1">
        <f>IFERROR(__xludf.DUMMYFUNCTION("""COMPUTED_VALUE"""),1822158.0)</f>
        <v>1822158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IFERROR(__xludf.DUMMYFUNCTION("""COMPUTED_VALUE"""),2523.43)</f>
        <v>2523.43</v>
      </c>
      <c r="D279" s="2">
        <f>IFERROR(__xludf.DUMMYFUNCTION("""COMPUTED_VALUE"""),45698.66666666667)</f>
        <v>45698.66667</v>
      </c>
      <c r="E279" s="1">
        <f>IFERROR(__xludf.DUMMYFUNCTION("""COMPUTED_VALUE"""),2536.01)</f>
        <v>2536.01</v>
      </c>
      <c r="G279" s="2">
        <f>IFERROR(__xludf.DUMMYFUNCTION("""COMPUTED_VALUE"""),45698.66666666667)</f>
        <v>45698.66667</v>
      </c>
      <c r="H279" s="1">
        <f>IFERROR(__xludf.DUMMYFUNCTION("""COMPUTED_VALUE"""),2502.14)</f>
        <v>2502.14</v>
      </c>
      <c r="J279" s="2">
        <f>IFERROR(__xludf.DUMMYFUNCTION("""COMPUTED_VALUE"""),45698.66666666667)</f>
        <v>45698.66667</v>
      </c>
      <c r="K279" s="1">
        <f>IFERROR(__xludf.DUMMYFUNCTION("""COMPUTED_VALUE"""),2531.62)</f>
        <v>2531.62</v>
      </c>
      <c r="M279" s="2">
        <f>IFERROR(__xludf.DUMMYFUNCTION("""COMPUTED_VALUE"""),45698.66666666667)</f>
        <v>45698.66667</v>
      </c>
      <c r="N279" s="1">
        <f>IFERROR(__xludf.DUMMYFUNCTION("""COMPUTED_VALUE"""),1603688.0)</f>
        <v>1603688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IFERROR(__xludf.DUMMYFUNCTION("""COMPUTED_VALUE"""),2519.03)</f>
        <v>2519.03</v>
      </c>
      <c r="D280" s="2">
        <f>IFERROR(__xludf.DUMMYFUNCTION("""COMPUTED_VALUE"""),45699.66666666667)</f>
        <v>45699.66667</v>
      </c>
      <c r="E280" s="1">
        <f>IFERROR(__xludf.DUMMYFUNCTION("""COMPUTED_VALUE"""),2572.16)</f>
        <v>2572.16</v>
      </c>
      <c r="G280" s="2">
        <f>IFERROR(__xludf.DUMMYFUNCTION("""COMPUTED_VALUE"""),45699.66666666667)</f>
        <v>45699.66667</v>
      </c>
      <c r="H280" s="1">
        <f>IFERROR(__xludf.DUMMYFUNCTION("""COMPUTED_VALUE"""),2512.13)</f>
        <v>2512.13</v>
      </c>
      <c r="J280" s="2">
        <f>IFERROR(__xludf.DUMMYFUNCTION("""COMPUTED_VALUE"""),45699.66666666667)</f>
        <v>45699.66667</v>
      </c>
      <c r="K280" s="1">
        <f>IFERROR(__xludf.DUMMYFUNCTION("""COMPUTED_VALUE"""),2570.4)</f>
        <v>2570.4</v>
      </c>
      <c r="M280" s="2">
        <f>IFERROR(__xludf.DUMMYFUNCTION("""COMPUTED_VALUE"""),45699.66666666667)</f>
        <v>45699.66667</v>
      </c>
      <c r="N280" s="1">
        <f>IFERROR(__xludf.DUMMYFUNCTION("""COMPUTED_VALUE"""),2077775.0)</f>
        <v>2077775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IFERROR(__xludf.DUMMYFUNCTION("""COMPUTED_VALUE"""),2542.62)</f>
        <v>2542.62</v>
      </c>
      <c r="D281" s="2">
        <f>IFERROR(__xludf.DUMMYFUNCTION("""COMPUTED_VALUE"""),45700.66666666667)</f>
        <v>45700.66667</v>
      </c>
      <c r="E281" s="1">
        <f>IFERROR(__xludf.DUMMYFUNCTION("""COMPUTED_VALUE"""),2584.04)</f>
        <v>2584.04</v>
      </c>
      <c r="G281" s="2">
        <f>IFERROR(__xludf.DUMMYFUNCTION("""COMPUTED_VALUE"""),45700.66666666667)</f>
        <v>45700.66667</v>
      </c>
      <c r="H281" s="1">
        <f>IFERROR(__xludf.DUMMYFUNCTION("""COMPUTED_VALUE"""),2537.27)</f>
        <v>2537.27</v>
      </c>
      <c r="J281" s="2">
        <f>IFERROR(__xludf.DUMMYFUNCTION("""COMPUTED_VALUE"""),45700.66666666667)</f>
        <v>45700.66667</v>
      </c>
      <c r="K281" s="1">
        <f>IFERROR(__xludf.DUMMYFUNCTION("""COMPUTED_VALUE"""),2575.54)</f>
        <v>2575.54</v>
      </c>
      <c r="M281" s="2">
        <f>IFERROR(__xludf.DUMMYFUNCTION("""COMPUTED_VALUE"""),45700.66666666667)</f>
        <v>45700.66667</v>
      </c>
      <c r="N281" s="1">
        <f>IFERROR(__xludf.DUMMYFUNCTION("""COMPUTED_VALUE"""),3204352.0)</f>
        <v>3204352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IFERROR(__xludf.DUMMYFUNCTION("""COMPUTED_VALUE"""),2567.27)</f>
        <v>2567.27</v>
      </c>
      <c r="D282" s="2">
        <f>IFERROR(__xludf.DUMMYFUNCTION("""COMPUTED_VALUE"""),45701.66666666667)</f>
        <v>45701.66667</v>
      </c>
      <c r="E282" s="1">
        <f>IFERROR(__xludf.DUMMYFUNCTION("""COMPUTED_VALUE"""),2606.33)</f>
        <v>2606.33</v>
      </c>
      <c r="G282" s="2">
        <f>IFERROR(__xludf.DUMMYFUNCTION("""COMPUTED_VALUE"""),45701.66666666667)</f>
        <v>45701.66667</v>
      </c>
      <c r="H282" s="1">
        <f>IFERROR(__xludf.DUMMYFUNCTION("""COMPUTED_VALUE"""),2563.68)</f>
        <v>2563.68</v>
      </c>
      <c r="J282" s="2">
        <f>IFERROR(__xludf.DUMMYFUNCTION("""COMPUTED_VALUE"""),45701.66666666667)</f>
        <v>45701.66667</v>
      </c>
      <c r="K282" s="1">
        <f>IFERROR(__xludf.DUMMYFUNCTION("""COMPUTED_VALUE"""),2605.49)</f>
        <v>2605.49</v>
      </c>
      <c r="M282" s="2">
        <f>IFERROR(__xludf.DUMMYFUNCTION("""COMPUTED_VALUE"""),45701.66666666667)</f>
        <v>45701.66667</v>
      </c>
      <c r="N282" s="1">
        <f>IFERROR(__xludf.DUMMYFUNCTION("""COMPUTED_VALUE"""),4318701.0)</f>
        <v>4318701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IFERROR(__xludf.DUMMYFUNCTION("""COMPUTED_VALUE"""),2606.71)</f>
        <v>2606.71</v>
      </c>
      <c r="D283" s="2">
        <f>IFERROR(__xludf.DUMMYFUNCTION("""COMPUTED_VALUE"""),45702.66666666667)</f>
        <v>45702.66667</v>
      </c>
      <c r="E283" s="1">
        <f>IFERROR(__xludf.DUMMYFUNCTION("""COMPUTED_VALUE"""),2620.04)</f>
        <v>2620.04</v>
      </c>
      <c r="G283" s="2">
        <f>IFERROR(__xludf.DUMMYFUNCTION("""COMPUTED_VALUE"""),45702.66666666667)</f>
        <v>45702.66667</v>
      </c>
      <c r="H283" s="1">
        <f>IFERROR(__xludf.DUMMYFUNCTION("""COMPUTED_VALUE"""),2566.43)</f>
        <v>2566.43</v>
      </c>
      <c r="J283" s="2">
        <f>IFERROR(__xludf.DUMMYFUNCTION("""COMPUTED_VALUE"""),45702.66666666667)</f>
        <v>45702.66667</v>
      </c>
      <c r="K283" s="1">
        <f>IFERROR(__xludf.DUMMYFUNCTION("""COMPUTED_VALUE"""),2575.02)</f>
        <v>2575.02</v>
      </c>
      <c r="M283" s="2">
        <f>IFERROR(__xludf.DUMMYFUNCTION("""COMPUTED_VALUE"""),45702.66666666667)</f>
        <v>45702.66667</v>
      </c>
      <c r="N283" s="1">
        <f>IFERROR(__xludf.DUMMYFUNCTION("""COMPUTED_VALUE"""),2609191.0)</f>
        <v>2609191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IFERROR(__xludf.DUMMYFUNCTION("""COMPUTED_VALUE"""),2559.09)</f>
        <v>2559.09</v>
      </c>
      <c r="D284" s="2">
        <f>IFERROR(__xludf.DUMMYFUNCTION("""COMPUTED_VALUE"""),45706.66666666667)</f>
        <v>45706.66667</v>
      </c>
      <c r="E284" s="1">
        <f>IFERROR(__xludf.DUMMYFUNCTION("""COMPUTED_VALUE"""),2613.84)</f>
        <v>2613.84</v>
      </c>
      <c r="G284" s="2">
        <f>IFERROR(__xludf.DUMMYFUNCTION("""COMPUTED_VALUE"""),45706.66666666667)</f>
        <v>45706.66667</v>
      </c>
      <c r="H284" s="1">
        <f>IFERROR(__xludf.DUMMYFUNCTION("""COMPUTED_VALUE"""),2553.43)</f>
        <v>2553.43</v>
      </c>
      <c r="J284" s="2">
        <f>IFERROR(__xludf.DUMMYFUNCTION("""COMPUTED_VALUE"""),45706.66666666667)</f>
        <v>45706.66667</v>
      </c>
      <c r="K284" s="1">
        <f>IFERROR(__xludf.DUMMYFUNCTION("""COMPUTED_VALUE"""),2606.69)</f>
        <v>2606.69</v>
      </c>
      <c r="M284" s="2">
        <f>IFERROR(__xludf.DUMMYFUNCTION("""COMPUTED_VALUE"""),45706.66666666667)</f>
        <v>45706.66667</v>
      </c>
      <c r="N284" s="1">
        <f>IFERROR(__xludf.DUMMYFUNCTION("""COMPUTED_VALUE"""),2458868.0)</f>
        <v>2458868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IFERROR(__xludf.DUMMYFUNCTION("""COMPUTED_VALUE"""),2602.18)</f>
        <v>2602.18</v>
      </c>
      <c r="D285" s="2">
        <f>IFERROR(__xludf.DUMMYFUNCTION("""COMPUTED_VALUE"""),45707.66666666667)</f>
        <v>45707.66667</v>
      </c>
      <c r="E285" s="1">
        <f>IFERROR(__xludf.DUMMYFUNCTION("""COMPUTED_VALUE"""),2625.68)</f>
        <v>2625.68</v>
      </c>
      <c r="G285" s="2">
        <f>IFERROR(__xludf.DUMMYFUNCTION("""COMPUTED_VALUE"""),45707.66666666667)</f>
        <v>45707.66667</v>
      </c>
      <c r="H285" s="1">
        <f>IFERROR(__xludf.DUMMYFUNCTION("""COMPUTED_VALUE"""),2592.61)</f>
        <v>2592.61</v>
      </c>
      <c r="J285" s="2">
        <f>IFERROR(__xludf.DUMMYFUNCTION("""COMPUTED_VALUE"""),45707.66666666667)</f>
        <v>45707.66667</v>
      </c>
      <c r="K285" s="1">
        <f>IFERROR(__xludf.DUMMYFUNCTION("""COMPUTED_VALUE"""),2614.33)</f>
        <v>2614.33</v>
      </c>
      <c r="M285" s="2">
        <f>IFERROR(__xludf.DUMMYFUNCTION("""COMPUTED_VALUE"""),45707.66666666667)</f>
        <v>45707.66667</v>
      </c>
      <c r="N285" s="1">
        <f>IFERROR(__xludf.DUMMYFUNCTION("""COMPUTED_VALUE"""),3485088.0)</f>
        <v>3485088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IFERROR(__xludf.DUMMYFUNCTION("""COMPUTED_VALUE"""),2632.93)</f>
        <v>2632.93</v>
      </c>
      <c r="D286" s="2">
        <f>IFERROR(__xludf.DUMMYFUNCTION("""COMPUTED_VALUE"""),45708.66666666667)</f>
        <v>45708.66667</v>
      </c>
      <c r="E286" s="1">
        <f>IFERROR(__xludf.DUMMYFUNCTION("""COMPUTED_VALUE"""),2672.07)</f>
        <v>2672.07</v>
      </c>
      <c r="G286" s="2">
        <f>IFERROR(__xludf.DUMMYFUNCTION("""COMPUTED_VALUE"""),45708.66666666667)</f>
        <v>45708.66667</v>
      </c>
      <c r="H286" s="1">
        <f>IFERROR(__xludf.DUMMYFUNCTION("""COMPUTED_VALUE"""),2592.81)</f>
        <v>2592.81</v>
      </c>
      <c r="J286" s="2">
        <f>IFERROR(__xludf.DUMMYFUNCTION("""COMPUTED_VALUE"""),45708.66666666667)</f>
        <v>45708.66667</v>
      </c>
      <c r="K286" s="1">
        <f>IFERROR(__xludf.DUMMYFUNCTION("""COMPUTED_VALUE"""),2635.08)</f>
        <v>2635.08</v>
      </c>
      <c r="M286" s="2">
        <f>IFERROR(__xludf.DUMMYFUNCTION("""COMPUTED_VALUE"""),45708.66666666667)</f>
        <v>45708.66667</v>
      </c>
      <c r="N286" s="1">
        <f>IFERROR(__xludf.DUMMYFUNCTION("""COMPUTED_VALUE"""),3527364.0)</f>
        <v>3527364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IFERROR(__xludf.DUMMYFUNCTION("""COMPUTED_VALUE"""),2631.0)</f>
        <v>2631</v>
      </c>
      <c r="D287" s="2">
        <f>IFERROR(__xludf.DUMMYFUNCTION("""COMPUTED_VALUE"""),45709.66666666667)</f>
        <v>45709.66667</v>
      </c>
      <c r="E287" s="1">
        <f>IFERROR(__xludf.DUMMYFUNCTION("""COMPUTED_VALUE"""),2727.95)</f>
        <v>2727.95</v>
      </c>
      <c r="G287" s="2">
        <f>IFERROR(__xludf.DUMMYFUNCTION("""COMPUTED_VALUE"""),45709.66666666667)</f>
        <v>45709.66667</v>
      </c>
      <c r="H287" s="1">
        <f>IFERROR(__xludf.DUMMYFUNCTION("""COMPUTED_VALUE"""),2628.95)</f>
        <v>2628.95</v>
      </c>
      <c r="J287" s="2">
        <f>IFERROR(__xludf.DUMMYFUNCTION("""COMPUTED_VALUE"""),45709.66666666667)</f>
        <v>45709.66667</v>
      </c>
      <c r="K287" s="1">
        <f>IFERROR(__xludf.DUMMYFUNCTION("""COMPUTED_VALUE"""),2706.87)</f>
        <v>2706.87</v>
      </c>
      <c r="M287" s="2">
        <f>IFERROR(__xludf.DUMMYFUNCTION("""COMPUTED_VALUE"""),45709.66666666667)</f>
        <v>45709.66667</v>
      </c>
      <c r="N287" s="1">
        <f>IFERROR(__xludf.DUMMYFUNCTION("""COMPUTED_VALUE"""),3959404.0)</f>
        <v>3959404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IFERROR(__xludf.DUMMYFUNCTION("""COMPUTED_VALUE"""),2717.02)</f>
        <v>2717.02</v>
      </c>
      <c r="D288" s="2">
        <f>IFERROR(__xludf.DUMMYFUNCTION("""COMPUTED_VALUE"""),45712.66666666667)</f>
        <v>45712.66667</v>
      </c>
      <c r="E288" s="1">
        <f>IFERROR(__xludf.DUMMYFUNCTION("""COMPUTED_VALUE"""),2757.17)</f>
        <v>2757.17</v>
      </c>
      <c r="G288" s="2">
        <f>IFERROR(__xludf.DUMMYFUNCTION("""COMPUTED_VALUE"""),45712.66666666667)</f>
        <v>45712.66667</v>
      </c>
      <c r="H288" s="1">
        <f>IFERROR(__xludf.DUMMYFUNCTION("""COMPUTED_VALUE"""),2672.33)</f>
        <v>2672.33</v>
      </c>
      <c r="J288" s="2">
        <f>IFERROR(__xludf.DUMMYFUNCTION("""COMPUTED_VALUE"""),45712.66666666667)</f>
        <v>45712.66667</v>
      </c>
      <c r="K288" s="1">
        <f>IFERROR(__xludf.DUMMYFUNCTION("""COMPUTED_VALUE"""),2729.9)</f>
        <v>2729.9</v>
      </c>
      <c r="M288" s="2">
        <f>IFERROR(__xludf.DUMMYFUNCTION("""COMPUTED_VALUE"""),45712.66666666667)</f>
        <v>45712.66667</v>
      </c>
      <c r="N288" s="1">
        <f>IFERROR(__xludf.DUMMYFUNCTION("""COMPUTED_VALUE"""),3850594.0)</f>
        <v>3850594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IFERROR(__xludf.DUMMYFUNCTION("""COMPUTED_VALUE"""),2736.07)</f>
        <v>2736.07</v>
      </c>
      <c r="D289" s="2">
        <f>IFERROR(__xludf.DUMMYFUNCTION("""COMPUTED_VALUE"""),45713.66666666667)</f>
        <v>45713.66667</v>
      </c>
      <c r="E289" s="1">
        <f>IFERROR(__xludf.DUMMYFUNCTION("""COMPUTED_VALUE"""),2825.88)</f>
        <v>2825.88</v>
      </c>
      <c r="G289" s="2">
        <f>IFERROR(__xludf.DUMMYFUNCTION("""COMPUTED_VALUE"""),45713.66666666667)</f>
        <v>45713.66667</v>
      </c>
      <c r="H289" s="1">
        <f>IFERROR(__xludf.DUMMYFUNCTION("""COMPUTED_VALUE"""),2718.88)</f>
        <v>2718.88</v>
      </c>
      <c r="J289" s="2">
        <f>IFERROR(__xludf.DUMMYFUNCTION("""COMPUTED_VALUE"""),45713.66666666667)</f>
        <v>45713.66667</v>
      </c>
      <c r="K289" s="1">
        <f>IFERROR(__xludf.DUMMYFUNCTION("""COMPUTED_VALUE"""),2804.02)</f>
        <v>2804.02</v>
      </c>
      <c r="M289" s="2">
        <f>IFERROR(__xludf.DUMMYFUNCTION("""COMPUTED_VALUE"""),45713.66666666667)</f>
        <v>45713.66667</v>
      </c>
      <c r="N289" s="1">
        <f>IFERROR(__xludf.DUMMYFUNCTION("""COMPUTED_VALUE"""),4466058.0)</f>
        <v>4466058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IFERROR(__xludf.DUMMYFUNCTION("""COMPUTED_VALUE"""),2797.26)</f>
        <v>2797.26</v>
      </c>
      <c r="D290" s="2">
        <f>IFERROR(__xludf.DUMMYFUNCTION("""COMPUTED_VALUE"""),45714.66666666667)</f>
        <v>45714.66667</v>
      </c>
      <c r="E290" s="1">
        <f>IFERROR(__xludf.DUMMYFUNCTION("""COMPUTED_VALUE"""),2801.71)</f>
        <v>2801.71</v>
      </c>
      <c r="G290" s="2">
        <f>IFERROR(__xludf.DUMMYFUNCTION("""COMPUTED_VALUE"""),45714.66666666667)</f>
        <v>45714.66667</v>
      </c>
      <c r="H290" s="1">
        <f>IFERROR(__xludf.DUMMYFUNCTION("""COMPUTED_VALUE"""),2745.57)</f>
        <v>2745.57</v>
      </c>
      <c r="J290" s="2">
        <f>IFERROR(__xludf.DUMMYFUNCTION("""COMPUTED_VALUE"""),45714.66666666667)</f>
        <v>45714.66667</v>
      </c>
      <c r="K290" s="1">
        <f>IFERROR(__xludf.DUMMYFUNCTION("""COMPUTED_VALUE"""),2761.35)</f>
        <v>2761.35</v>
      </c>
      <c r="M290" s="2">
        <f>IFERROR(__xludf.DUMMYFUNCTION("""COMPUTED_VALUE"""),45714.66666666667)</f>
        <v>45714.66667</v>
      </c>
      <c r="N290" s="1">
        <f>IFERROR(__xludf.DUMMYFUNCTION("""COMPUTED_VALUE"""),3608685.0)</f>
        <v>3608685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IFERROR(__xludf.DUMMYFUNCTION("""COMPUTED_VALUE"""),2724.66)</f>
        <v>2724.66</v>
      </c>
      <c r="D291" s="2">
        <f>IFERROR(__xludf.DUMMYFUNCTION("""COMPUTED_VALUE"""),45715.66666666667)</f>
        <v>45715.66667</v>
      </c>
      <c r="E291" s="1">
        <f>IFERROR(__xludf.DUMMYFUNCTION("""COMPUTED_VALUE"""),2776.44)</f>
        <v>2776.44</v>
      </c>
      <c r="G291" s="2">
        <f>IFERROR(__xludf.DUMMYFUNCTION("""COMPUTED_VALUE"""),45715.66666666667)</f>
        <v>45715.66667</v>
      </c>
      <c r="H291" s="1">
        <f>IFERROR(__xludf.DUMMYFUNCTION("""COMPUTED_VALUE"""),2720.29)</f>
        <v>2720.29</v>
      </c>
      <c r="J291" s="2">
        <f>IFERROR(__xludf.DUMMYFUNCTION("""COMPUTED_VALUE"""),45715.66666666667)</f>
        <v>45715.66667</v>
      </c>
      <c r="K291" s="1">
        <f>IFERROR(__xludf.DUMMYFUNCTION("""COMPUTED_VALUE"""),2746.89)</f>
        <v>2746.89</v>
      </c>
      <c r="M291" s="2">
        <f>IFERROR(__xludf.DUMMYFUNCTION("""COMPUTED_VALUE"""),45715.66666666667)</f>
        <v>45715.66667</v>
      </c>
      <c r="N291" s="1">
        <f>IFERROR(__xludf.DUMMYFUNCTION("""COMPUTED_VALUE"""),3036580.0)</f>
        <v>3036580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IFERROR(__xludf.DUMMYFUNCTION("""COMPUTED_VALUE"""),2778.62)</f>
        <v>2778.62</v>
      </c>
      <c r="D292" s="2">
        <f>IFERROR(__xludf.DUMMYFUNCTION("""COMPUTED_VALUE"""),45716.66666666667)</f>
        <v>45716.66667</v>
      </c>
      <c r="E292" s="1">
        <f>IFERROR(__xludf.DUMMYFUNCTION("""COMPUTED_VALUE"""),2812.77)</f>
        <v>2812.77</v>
      </c>
      <c r="G292" s="2">
        <f>IFERROR(__xludf.DUMMYFUNCTION("""COMPUTED_VALUE"""),45716.66666666667)</f>
        <v>45716.66667</v>
      </c>
      <c r="H292" s="1">
        <f>IFERROR(__xludf.DUMMYFUNCTION("""COMPUTED_VALUE"""),2756.58)</f>
        <v>2756.58</v>
      </c>
      <c r="J292" s="2">
        <f>IFERROR(__xludf.DUMMYFUNCTION("""COMPUTED_VALUE"""),45716.66666666667)</f>
        <v>45716.66667</v>
      </c>
      <c r="K292" s="1">
        <f>IFERROR(__xludf.DUMMYFUNCTION("""COMPUTED_VALUE"""),2784.19)</f>
        <v>2784.19</v>
      </c>
      <c r="M292" s="2">
        <f>IFERROR(__xludf.DUMMYFUNCTION("""COMPUTED_VALUE"""),45716.66666666667)</f>
        <v>45716.66667</v>
      </c>
      <c r="N292" s="1">
        <f>IFERROR(__xludf.DUMMYFUNCTION("""COMPUTED_VALUE"""),5396382.0)</f>
        <v>5396382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IFERROR(__xludf.DUMMYFUNCTION("""COMPUTED_VALUE"""),2771.22)</f>
        <v>2771.22</v>
      </c>
      <c r="D293" s="2">
        <f>IFERROR(__xludf.DUMMYFUNCTION("""COMPUTED_VALUE"""),45719.66666666667)</f>
        <v>45719.66667</v>
      </c>
      <c r="E293" s="1">
        <f>IFERROR(__xludf.DUMMYFUNCTION("""COMPUTED_VALUE"""),2860.95)</f>
        <v>2860.95</v>
      </c>
      <c r="G293" s="2">
        <f>IFERROR(__xludf.DUMMYFUNCTION("""COMPUTED_VALUE"""),45719.66666666667)</f>
        <v>45719.66667</v>
      </c>
      <c r="H293" s="1">
        <f>IFERROR(__xludf.DUMMYFUNCTION("""COMPUTED_VALUE"""),2769.52)</f>
        <v>2769.52</v>
      </c>
      <c r="J293" s="2">
        <f>IFERROR(__xludf.DUMMYFUNCTION("""COMPUTED_VALUE"""),45719.66666666667)</f>
        <v>45719.66667</v>
      </c>
      <c r="K293" s="1">
        <f>IFERROR(__xludf.DUMMYFUNCTION("""COMPUTED_VALUE"""),2860.14)</f>
        <v>2860.14</v>
      </c>
      <c r="M293" s="2">
        <f>IFERROR(__xludf.DUMMYFUNCTION("""COMPUTED_VALUE"""),45719.66666666667)</f>
        <v>45719.66667</v>
      </c>
      <c r="N293" s="1">
        <f>IFERROR(__xludf.DUMMYFUNCTION("""COMPUTED_VALUE"""),3053678.0)</f>
        <v>3053678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IFERROR(__xludf.DUMMYFUNCTION("""COMPUTED_VALUE"""),2865.13)</f>
        <v>2865.13</v>
      </c>
      <c r="D294" s="2">
        <f>IFERROR(__xludf.DUMMYFUNCTION("""COMPUTED_VALUE"""),45720.66666666667)</f>
        <v>45720.66667</v>
      </c>
      <c r="E294" s="1">
        <f>IFERROR(__xludf.DUMMYFUNCTION("""COMPUTED_VALUE"""),2906.28)</f>
        <v>2906.28</v>
      </c>
      <c r="G294" s="2">
        <f>IFERROR(__xludf.DUMMYFUNCTION("""COMPUTED_VALUE"""),45720.66666666667)</f>
        <v>45720.66667</v>
      </c>
      <c r="H294" s="1">
        <f>IFERROR(__xludf.DUMMYFUNCTION("""COMPUTED_VALUE"""),2842.19)</f>
        <v>2842.19</v>
      </c>
      <c r="J294" s="2">
        <f>IFERROR(__xludf.DUMMYFUNCTION("""COMPUTED_VALUE"""),45720.66666666667)</f>
        <v>45720.66667</v>
      </c>
      <c r="K294" s="1">
        <f>IFERROR(__xludf.DUMMYFUNCTION("""COMPUTED_VALUE"""),2847.75)</f>
        <v>2847.75</v>
      </c>
      <c r="M294" s="2">
        <f>IFERROR(__xludf.DUMMYFUNCTION("""COMPUTED_VALUE"""),45720.66666666667)</f>
        <v>45720.66667</v>
      </c>
      <c r="N294" s="1">
        <f>IFERROR(__xludf.DUMMYFUNCTION("""COMPUTED_VALUE"""),4463400.0)</f>
        <v>4463400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IFERROR(__xludf.DUMMYFUNCTION("""COMPUTED_VALUE"""),2834.12)</f>
        <v>2834.12</v>
      </c>
      <c r="D295" s="2">
        <f>IFERROR(__xludf.DUMMYFUNCTION("""COMPUTED_VALUE"""),45721.66666666667)</f>
        <v>45721.66667</v>
      </c>
      <c r="E295" s="1">
        <f>IFERROR(__xludf.DUMMYFUNCTION("""COMPUTED_VALUE"""),2860.76)</f>
        <v>2860.76</v>
      </c>
      <c r="G295" s="2">
        <f>IFERROR(__xludf.DUMMYFUNCTION("""COMPUTED_VALUE"""),45721.66666666667)</f>
        <v>45721.66667</v>
      </c>
      <c r="H295" s="1">
        <f>IFERROR(__xludf.DUMMYFUNCTION("""COMPUTED_VALUE"""),2812.46)</f>
        <v>2812.46</v>
      </c>
      <c r="J295" s="2">
        <f>IFERROR(__xludf.DUMMYFUNCTION("""COMPUTED_VALUE"""),45721.66666666667)</f>
        <v>45721.66667</v>
      </c>
      <c r="K295" s="1">
        <f>IFERROR(__xludf.DUMMYFUNCTION("""COMPUTED_VALUE"""),2821.94)</f>
        <v>2821.94</v>
      </c>
      <c r="M295" s="2">
        <f>IFERROR(__xludf.DUMMYFUNCTION("""COMPUTED_VALUE"""),45721.66666666667)</f>
        <v>45721.66667</v>
      </c>
      <c r="N295" s="1">
        <f>IFERROR(__xludf.DUMMYFUNCTION("""COMPUTED_VALUE"""),2973559.0)</f>
        <v>2973559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IFERROR(__xludf.DUMMYFUNCTION("""COMPUTED_VALUE"""),2829.2)</f>
        <v>2829.2</v>
      </c>
      <c r="D296" s="2">
        <f>IFERROR(__xludf.DUMMYFUNCTION("""COMPUTED_VALUE"""),45722.66666666667)</f>
        <v>45722.66667</v>
      </c>
      <c r="E296" s="1">
        <f>IFERROR(__xludf.DUMMYFUNCTION("""COMPUTED_VALUE"""),2834.75)</f>
        <v>2834.75</v>
      </c>
      <c r="G296" s="2">
        <f>IFERROR(__xludf.DUMMYFUNCTION("""COMPUTED_VALUE"""),45722.66666666667)</f>
        <v>45722.66667</v>
      </c>
      <c r="H296" s="1">
        <f>IFERROR(__xludf.DUMMYFUNCTION("""COMPUTED_VALUE"""),2771.42)</f>
        <v>2771.42</v>
      </c>
      <c r="J296" s="2">
        <f>IFERROR(__xludf.DUMMYFUNCTION("""COMPUTED_VALUE"""),45722.66666666667)</f>
        <v>45722.66667</v>
      </c>
      <c r="K296" s="1">
        <f>IFERROR(__xludf.DUMMYFUNCTION("""COMPUTED_VALUE"""),2826.57)</f>
        <v>2826.57</v>
      </c>
      <c r="M296" s="2">
        <f>IFERROR(__xludf.DUMMYFUNCTION("""COMPUTED_VALUE"""),45722.66666666667)</f>
        <v>45722.66667</v>
      </c>
      <c r="N296" s="1">
        <f>IFERROR(__xludf.DUMMYFUNCTION("""COMPUTED_VALUE"""),2906675.0)</f>
        <v>2906675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IFERROR(__xludf.DUMMYFUNCTION("""COMPUTED_VALUE"""),2838.18)</f>
        <v>2838.18</v>
      </c>
      <c r="D297" s="2">
        <f>IFERROR(__xludf.DUMMYFUNCTION("""COMPUTED_VALUE"""),45723.66666666667)</f>
        <v>45723.66667</v>
      </c>
      <c r="E297" s="1">
        <f>IFERROR(__xludf.DUMMYFUNCTION("""COMPUTED_VALUE"""),2974.5)</f>
        <v>2974.5</v>
      </c>
      <c r="G297" s="2">
        <f>IFERROR(__xludf.DUMMYFUNCTION("""COMPUTED_VALUE"""),45723.66666666667)</f>
        <v>45723.66667</v>
      </c>
      <c r="H297" s="1">
        <f>IFERROR(__xludf.DUMMYFUNCTION("""COMPUTED_VALUE"""),2829.74)</f>
        <v>2829.74</v>
      </c>
      <c r="J297" s="2">
        <f>IFERROR(__xludf.DUMMYFUNCTION("""COMPUTED_VALUE"""),45723.66666666667)</f>
        <v>45723.66667</v>
      </c>
      <c r="K297" s="1">
        <f>IFERROR(__xludf.DUMMYFUNCTION("""COMPUTED_VALUE"""),2961.62)</f>
        <v>2961.62</v>
      </c>
      <c r="M297" s="2">
        <f>IFERROR(__xludf.DUMMYFUNCTION("""COMPUTED_VALUE"""),45723.66666666667)</f>
        <v>45723.66667</v>
      </c>
      <c r="N297" s="1">
        <f>IFERROR(__xludf.DUMMYFUNCTION("""COMPUTED_VALUE"""),4787630.0)</f>
        <v>4787630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IFERROR(__xludf.DUMMYFUNCTION("""COMPUTED_VALUE"""),2983.42)</f>
        <v>2983.42</v>
      </c>
      <c r="D298" s="2">
        <f>IFERROR(__xludf.DUMMYFUNCTION("""COMPUTED_VALUE"""),45726.66666666667)</f>
        <v>45726.66667</v>
      </c>
      <c r="E298" s="1">
        <f>IFERROR(__xludf.DUMMYFUNCTION("""COMPUTED_VALUE"""),3084.97)</f>
        <v>3084.97</v>
      </c>
      <c r="G298" s="2">
        <f>IFERROR(__xludf.DUMMYFUNCTION("""COMPUTED_VALUE"""),45726.66666666667)</f>
        <v>45726.66667</v>
      </c>
      <c r="H298" s="1">
        <f>IFERROR(__xludf.DUMMYFUNCTION("""COMPUTED_VALUE"""),2963.78)</f>
        <v>2963.78</v>
      </c>
      <c r="J298" s="2">
        <f>IFERROR(__xludf.DUMMYFUNCTION("""COMPUTED_VALUE"""),45726.66666666667)</f>
        <v>45726.66667</v>
      </c>
      <c r="K298" s="1">
        <f>IFERROR(__xludf.DUMMYFUNCTION("""COMPUTED_VALUE"""),3035.21)</f>
        <v>3035.21</v>
      </c>
      <c r="M298" s="2">
        <f>IFERROR(__xludf.DUMMYFUNCTION("""COMPUTED_VALUE"""),45726.66666666667)</f>
        <v>45726.66667</v>
      </c>
      <c r="N298" s="1">
        <f>IFERROR(__xludf.DUMMYFUNCTION("""COMPUTED_VALUE"""),5796217.0)</f>
        <v>5796217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IFERROR(__xludf.DUMMYFUNCTION("""COMPUTED_VALUE"""),3021.92)</f>
        <v>3021.92</v>
      </c>
      <c r="D299" s="2">
        <f>IFERROR(__xludf.DUMMYFUNCTION("""COMPUTED_VALUE"""),45727.66666666667)</f>
        <v>45727.66667</v>
      </c>
      <c r="E299" s="1">
        <f>IFERROR(__xludf.DUMMYFUNCTION("""COMPUTED_VALUE"""),3025.35)</f>
        <v>3025.35</v>
      </c>
      <c r="G299" s="2">
        <f>IFERROR(__xludf.DUMMYFUNCTION("""COMPUTED_VALUE"""),45727.66666666667)</f>
        <v>45727.66667</v>
      </c>
      <c r="H299" s="1">
        <f>IFERROR(__xludf.DUMMYFUNCTION("""COMPUTED_VALUE"""),2926.87)</f>
        <v>2926.87</v>
      </c>
      <c r="J299" s="2">
        <f>IFERROR(__xludf.DUMMYFUNCTION("""COMPUTED_VALUE"""),45727.66666666667)</f>
        <v>45727.66667</v>
      </c>
      <c r="K299" s="1">
        <f>IFERROR(__xludf.DUMMYFUNCTION("""COMPUTED_VALUE"""),2928.88)</f>
        <v>2928.88</v>
      </c>
      <c r="M299" s="2">
        <f>IFERROR(__xludf.DUMMYFUNCTION("""COMPUTED_VALUE"""),45727.66666666667)</f>
        <v>45727.66667</v>
      </c>
      <c r="N299" s="1">
        <f>IFERROR(__xludf.DUMMYFUNCTION("""COMPUTED_VALUE"""),3768218.0)</f>
        <v>3768218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IFERROR(__xludf.DUMMYFUNCTION("""COMPUTED_VALUE"""),2899.61)</f>
        <v>2899.61</v>
      </c>
      <c r="D300" s="2">
        <f>IFERROR(__xludf.DUMMYFUNCTION("""COMPUTED_VALUE"""),45728.66666666667)</f>
        <v>45728.66667</v>
      </c>
      <c r="E300" s="1">
        <f>IFERROR(__xludf.DUMMYFUNCTION("""COMPUTED_VALUE"""),2903.94)</f>
        <v>2903.94</v>
      </c>
      <c r="G300" s="2">
        <f>IFERROR(__xludf.DUMMYFUNCTION("""COMPUTED_VALUE"""),45728.66666666667)</f>
        <v>45728.66667</v>
      </c>
      <c r="H300" s="1">
        <f>IFERROR(__xludf.DUMMYFUNCTION("""COMPUTED_VALUE"""),2838.48)</f>
        <v>2838.48</v>
      </c>
      <c r="J300" s="2">
        <f>IFERROR(__xludf.DUMMYFUNCTION("""COMPUTED_VALUE"""),45728.66666666667)</f>
        <v>45728.66667</v>
      </c>
      <c r="K300" s="1">
        <f>IFERROR(__xludf.DUMMYFUNCTION("""COMPUTED_VALUE"""),2868.81)</f>
        <v>2868.81</v>
      </c>
      <c r="M300" s="2">
        <f>IFERROR(__xludf.DUMMYFUNCTION("""COMPUTED_VALUE"""),45728.66666666667)</f>
        <v>45728.66667</v>
      </c>
      <c r="N300" s="1">
        <f>IFERROR(__xludf.DUMMYFUNCTION("""COMPUTED_VALUE"""),3194152.0)</f>
        <v>3194152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IFERROR(__xludf.DUMMYFUNCTION("""COMPUTED_VALUE"""),2879.07)</f>
        <v>2879.07</v>
      </c>
      <c r="D301" s="2">
        <f>IFERROR(__xludf.DUMMYFUNCTION("""COMPUTED_VALUE"""),45729.66666666667)</f>
        <v>45729.66667</v>
      </c>
      <c r="E301" s="1">
        <f>IFERROR(__xludf.DUMMYFUNCTION("""COMPUTED_VALUE"""),2922.78)</f>
        <v>2922.78</v>
      </c>
      <c r="G301" s="2">
        <f>IFERROR(__xludf.DUMMYFUNCTION("""COMPUTED_VALUE"""),45729.66666666667)</f>
        <v>45729.66667</v>
      </c>
      <c r="H301" s="1">
        <f>IFERROR(__xludf.DUMMYFUNCTION("""COMPUTED_VALUE"""),2861.6)</f>
        <v>2861.6</v>
      </c>
      <c r="J301" s="2">
        <f>IFERROR(__xludf.DUMMYFUNCTION("""COMPUTED_VALUE"""),45729.66666666667)</f>
        <v>45729.66667</v>
      </c>
      <c r="K301" s="1">
        <f>IFERROR(__xludf.DUMMYFUNCTION("""COMPUTED_VALUE"""),2905.56)</f>
        <v>2905.56</v>
      </c>
      <c r="M301" s="2">
        <f>IFERROR(__xludf.DUMMYFUNCTION("""COMPUTED_VALUE"""),45729.66666666667)</f>
        <v>45729.66667</v>
      </c>
      <c r="N301" s="1">
        <f>IFERROR(__xludf.DUMMYFUNCTION("""COMPUTED_VALUE"""),2999462.0)</f>
        <v>2999462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IFERROR(__xludf.DUMMYFUNCTION("""COMPUTED_VALUE"""),2895.01)</f>
        <v>2895.01</v>
      </c>
      <c r="D302" s="2">
        <f>IFERROR(__xludf.DUMMYFUNCTION("""COMPUTED_VALUE"""),45730.66666666667)</f>
        <v>45730.66667</v>
      </c>
      <c r="E302" s="1">
        <f>IFERROR(__xludf.DUMMYFUNCTION("""COMPUTED_VALUE"""),2946.13)</f>
        <v>2946.13</v>
      </c>
      <c r="G302" s="2">
        <f>IFERROR(__xludf.DUMMYFUNCTION("""COMPUTED_VALUE"""),45730.66666666667)</f>
        <v>45730.66667</v>
      </c>
      <c r="H302" s="1">
        <f>IFERROR(__xludf.DUMMYFUNCTION("""COMPUTED_VALUE"""),2886.03)</f>
        <v>2886.03</v>
      </c>
      <c r="J302" s="2">
        <f>IFERROR(__xludf.DUMMYFUNCTION("""COMPUTED_VALUE"""),45730.66666666667)</f>
        <v>45730.66667</v>
      </c>
      <c r="K302" s="1">
        <f>IFERROR(__xludf.DUMMYFUNCTION("""COMPUTED_VALUE"""),2939.34)</f>
        <v>2939.34</v>
      </c>
      <c r="M302" s="2">
        <f>IFERROR(__xludf.DUMMYFUNCTION("""COMPUTED_VALUE"""),45730.66666666667)</f>
        <v>45730.66667</v>
      </c>
      <c r="N302" s="1">
        <f>IFERROR(__xludf.DUMMYFUNCTION("""COMPUTED_VALUE"""),2713552.0)</f>
        <v>2713552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IFERROR(__xludf.DUMMYFUNCTION("""COMPUTED_VALUE"""),2926.03)</f>
        <v>2926.03</v>
      </c>
      <c r="D303" s="2">
        <f>IFERROR(__xludf.DUMMYFUNCTION("""COMPUTED_VALUE"""),45733.66666666667)</f>
        <v>45733.66667</v>
      </c>
      <c r="E303" s="1">
        <f>IFERROR(__xludf.DUMMYFUNCTION("""COMPUTED_VALUE"""),2990.59)</f>
        <v>2990.59</v>
      </c>
      <c r="G303" s="2">
        <f>IFERROR(__xludf.DUMMYFUNCTION("""COMPUTED_VALUE"""),45733.66666666667)</f>
        <v>45733.66667</v>
      </c>
      <c r="H303" s="1">
        <f>IFERROR(__xludf.DUMMYFUNCTION("""COMPUTED_VALUE"""),2916.27)</f>
        <v>2916.27</v>
      </c>
      <c r="J303" s="2">
        <f>IFERROR(__xludf.DUMMYFUNCTION("""COMPUTED_VALUE"""),45733.66666666667)</f>
        <v>45733.66667</v>
      </c>
      <c r="K303" s="1">
        <f>IFERROR(__xludf.DUMMYFUNCTION("""COMPUTED_VALUE"""),2953.68)</f>
        <v>2953.68</v>
      </c>
      <c r="M303" s="2">
        <f>IFERROR(__xludf.DUMMYFUNCTION("""COMPUTED_VALUE"""),45733.66666666667)</f>
        <v>45733.66667</v>
      </c>
      <c r="N303" s="1">
        <f>IFERROR(__xludf.DUMMYFUNCTION("""COMPUTED_VALUE"""),3027089.0)</f>
        <v>3027089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IFERROR(__xludf.DUMMYFUNCTION("""COMPUTED_VALUE"""),2932.42)</f>
        <v>2932.42</v>
      </c>
      <c r="D304" s="2">
        <f>IFERROR(__xludf.DUMMYFUNCTION("""COMPUTED_VALUE"""),45734.66666666667)</f>
        <v>45734.66667</v>
      </c>
      <c r="E304" s="1">
        <f>IFERROR(__xludf.DUMMYFUNCTION("""COMPUTED_VALUE"""),2965.02)</f>
        <v>2965.02</v>
      </c>
      <c r="G304" s="2">
        <f>IFERROR(__xludf.DUMMYFUNCTION("""COMPUTED_VALUE"""),45734.66666666667)</f>
        <v>45734.66667</v>
      </c>
      <c r="H304" s="1">
        <f>IFERROR(__xludf.DUMMYFUNCTION("""COMPUTED_VALUE"""),2926.47)</f>
        <v>2926.47</v>
      </c>
      <c r="J304" s="2">
        <f>IFERROR(__xludf.DUMMYFUNCTION("""COMPUTED_VALUE"""),45734.66666666667)</f>
        <v>45734.66667</v>
      </c>
      <c r="K304" s="1">
        <f>IFERROR(__xludf.DUMMYFUNCTION("""COMPUTED_VALUE"""),2949.7)</f>
        <v>2949.7</v>
      </c>
      <c r="M304" s="2">
        <f>IFERROR(__xludf.DUMMYFUNCTION("""COMPUTED_VALUE"""),45734.66666666667)</f>
        <v>45734.66667</v>
      </c>
      <c r="N304" s="1">
        <f>IFERROR(__xludf.DUMMYFUNCTION("""COMPUTED_VALUE"""),2389919.0)</f>
        <v>2389919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IFERROR(__xludf.DUMMYFUNCTION("""COMPUTED_VALUE"""),2935.11)</f>
        <v>2935.11</v>
      </c>
      <c r="D305" s="2">
        <f>IFERROR(__xludf.DUMMYFUNCTION("""COMPUTED_VALUE"""),45735.66666666667)</f>
        <v>45735.66667</v>
      </c>
      <c r="E305" s="1">
        <f>IFERROR(__xludf.DUMMYFUNCTION("""COMPUTED_VALUE"""),2939.9)</f>
        <v>2939.9</v>
      </c>
      <c r="G305" s="2">
        <f>IFERROR(__xludf.DUMMYFUNCTION("""COMPUTED_VALUE"""),45735.66666666667)</f>
        <v>45735.66667</v>
      </c>
      <c r="H305" s="1">
        <f>IFERROR(__xludf.DUMMYFUNCTION("""COMPUTED_VALUE"""),2881.45)</f>
        <v>2881.45</v>
      </c>
      <c r="J305" s="2">
        <f>IFERROR(__xludf.DUMMYFUNCTION("""COMPUTED_VALUE"""),45735.66666666667)</f>
        <v>45735.66667</v>
      </c>
      <c r="K305" s="1">
        <f>IFERROR(__xludf.DUMMYFUNCTION("""COMPUTED_VALUE"""),2898.2)</f>
        <v>2898.2</v>
      </c>
      <c r="M305" s="2">
        <f>IFERROR(__xludf.DUMMYFUNCTION("""COMPUTED_VALUE"""),45735.66666666667)</f>
        <v>45735.66667</v>
      </c>
      <c r="N305" s="1">
        <f>IFERROR(__xludf.DUMMYFUNCTION("""COMPUTED_VALUE"""),2714734.0)</f>
        <v>2714734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IFERROR(__xludf.DUMMYFUNCTION("""COMPUTED_VALUE"""),2898.31)</f>
        <v>2898.31</v>
      </c>
      <c r="D306" s="2">
        <f>IFERROR(__xludf.DUMMYFUNCTION("""COMPUTED_VALUE"""),45736.66666666667)</f>
        <v>45736.66667</v>
      </c>
      <c r="E306" s="1">
        <f>IFERROR(__xludf.DUMMYFUNCTION("""COMPUTED_VALUE"""),2907.57)</f>
        <v>2907.57</v>
      </c>
      <c r="G306" s="2">
        <f>IFERROR(__xludf.DUMMYFUNCTION("""COMPUTED_VALUE"""),45736.66666666667)</f>
        <v>45736.66667</v>
      </c>
      <c r="H306" s="1">
        <f>IFERROR(__xludf.DUMMYFUNCTION("""COMPUTED_VALUE"""),2867.82)</f>
        <v>2867.82</v>
      </c>
      <c r="J306" s="2">
        <f>IFERROR(__xludf.DUMMYFUNCTION("""COMPUTED_VALUE"""),45736.66666666667)</f>
        <v>45736.66667</v>
      </c>
      <c r="K306" s="1">
        <f>IFERROR(__xludf.DUMMYFUNCTION("""COMPUTED_VALUE"""),2889.13)</f>
        <v>2889.13</v>
      </c>
      <c r="M306" s="2">
        <f>IFERROR(__xludf.DUMMYFUNCTION("""COMPUTED_VALUE"""),45736.66666666667)</f>
        <v>45736.66667</v>
      </c>
      <c r="N306" s="1">
        <f>IFERROR(__xludf.DUMMYFUNCTION("""COMPUTED_VALUE"""),3091369.0)</f>
        <v>3091369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IFERROR(__xludf.DUMMYFUNCTION("""COMPUTED_VALUE"""),2891.88)</f>
        <v>2891.88</v>
      </c>
      <c r="D307" s="2">
        <f>IFERROR(__xludf.DUMMYFUNCTION("""COMPUTED_VALUE"""),45737.66666666667)</f>
        <v>45737.66667</v>
      </c>
      <c r="E307" s="1">
        <f>IFERROR(__xludf.DUMMYFUNCTION("""COMPUTED_VALUE"""),2924.36)</f>
        <v>2924.36</v>
      </c>
      <c r="G307" s="2">
        <f>IFERROR(__xludf.DUMMYFUNCTION("""COMPUTED_VALUE"""),45737.66666666667)</f>
        <v>45737.66667</v>
      </c>
      <c r="H307" s="1">
        <f>IFERROR(__xludf.DUMMYFUNCTION("""COMPUTED_VALUE"""),2849.26)</f>
        <v>2849.26</v>
      </c>
      <c r="J307" s="2">
        <f>IFERROR(__xludf.DUMMYFUNCTION("""COMPUTED_VALUE"""),45737.66666666667)</f>
        <v>45737.66667</v>
      </c>
      <c r="K307" s="1">
        <f>IFERROR(__xludf.DUMMYFUNCTION("""COMPUTED_VALUE"""),2872.09)</f>
        <v>2872.09</v>
      </c>
      <c r="M307" s="2">
        <f>IFERROR(__xludf.DUMMYFUNCTION("""COMPUTED_VALUE"""),45737.66666666667)</f>
        <v>45737.66667</v>
      </c>
      <c r="N307" s="1">
        <f>IFERROR(__xludf.DUMMYFUNCTION("""COMPUTED_VALUE"""),6325590.0)</f>
        <v>6325590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IFERROR(__xludf.DUMMYFUNCTION("""COMPUTED_VALUE"""),2857.66)</f>
        <v>2857.66</v>
      </c>
      <c r="D308" s="2">
        <f>IFERROR(__xludf.DUMMYFUNCTION("""COMPUTED_VALUE"""),45740.66666666667)</f>
        <v>45740.66667</v>
      </c>
      <c r="E308" s="1">
        <f>IFERROR(__xludf.DUMMYFUNCTION("""COMPUTED_VALUE"""),2892.4)</f>
        <v>2892.4</v>
      </c>
      <c r="G308" s="2">
        <f>IFERROR(__xludf.DUMMYFUNCTION("""COMPUTED_VALUE"""),45740.66666666667)</f>
        <v>45740.66667</v>
      </c>
      <c r="H308" s="1">
        <f>IFERROR(__xludf.DUMMYFUNCTION("""COMPUTED_VALUE"""),2837.56)</f>
        <v>2837.56</v>
      </c>
      <c r="J308" s="2">
        <f>IFERROR(__xludf.DUMMYFUNCTION("""COMPUTED_VALUE"""),45740.66666666667)</f>
        <v>45740.66667</v>
      </c>
      <c r="K308" s="1">
        <f>IFERROR(__xludf.DUMMYFUNCTION("""COMPUTED_VALUE"""),2843.58)</f>
        <v>2843.58</v>
      </c>
      <c r="M308" s="2">
        <f>IFERROR(__xludf.DUMMYFUNCTION("""COMPUTED_VALUE"""),45740.66666666667)</f>
        <v>45740.66667</v>
      </c>
      <c r="N308" s="1">
        <f>IFERROR(__xludf.DUMMYFUNCTION("""COMPUTED_VALUE"""),2667485.0)</f>
        <v>2667485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IFERROR(__xludf.DUMMYFUNCTION("""COMPUTED_VALUE"""),2844.56)</f>
        <v>2844.56</v>
      </c>
      <c r="D309" s="2">
        <f>IFERROR(__xludf.DUMMYFUNCTION("""COMPUTED_VALUE"""),45741.66666666667)</f>
        <v>45741.66667</v>
      </c>
      <c r="E309" s="1">
        <f>IFERROR(__xludf.DUMMYFUNCTION("""COMPUTED_VALUE"""),2844.56)</f>
        <v>2844.56</v>
      </c>
      <c r="G309" s="2">
        <f>IFERROR(__xludf.DUMMYFUNCTION("""COMPUTED_VALUE"""),45741.66666666667)</f>
        <v>45741.66667</v>
      </c>
      <c r="H309" s="1">
        <f>IFERROR(__xludf.DUMMYFUNCTION("""COMPUTED_VALUE"""),2795.57)</f>
        <v>2795.57</v>
      </c>
      <c r="J309" s="2">
        <f>IFERROR(__xludf.DUMMYFUNCTION("""COMPUTED_VALUE"""),45741.66666666667)</f>
        <v>45741.66667</v>
      </c>
      <c r="K309" s="1">
        <f>IFERROR(__xludf.DUMMYFUNCTION("""COMPUTED_VALUE"""),2830.59)</f>
        <v>2830.59</v>
      </c>
      <c r="M309" s="2">
        <f>IFERROR(__xludf.DUMMYFUNCTION("""COMPUTED_VALUE"""),45741.66666666667)</f>
        <v>45741.66667</v>
      </c>
      <c r="N309" s="1">
        <f>IFERROR(__xludf.DUMMYFUNCTION("""COMPUTED_VALUE"""),3109251.0)</f>
        <v>3109251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IFERROR(__xludf.DUMMYFUNCTION("""COMPUTED_VALUE"""),2836.36)</f>
        <v>2836.36</v>
      </c>
      <c r="D310" s="2">
        <f>IFERROR(__xludf.DUMMYFUNCTION("""COMPUTED_VALUE"""),45742.66666666667)</f>
        <v>45742.66667</v>
      </c>
      <c r="E310" s="1">
        <f>IFERROR(__xludf.DUMMYFUNCTION("""COMPUTED_VALUE"""),2883.46)</f>
        <v>2883.46</v>
      </c>
      <c r="G310" s="2">
        <f>IFERROR(__xludf.DUMMYFUNCTION("""COMPUTED_VALUE"""),45742.66666666667)</f>
        <v>45742.66667</v>
      </c>
      <c r="H310" s="1">
        <f>IFERROR(__xludf.DUMMYFUNCTION("""COMPUTED_VALUE"""),2835.91)</f>
        <v>2835.91</v>
      </c>
      <c r="J310" s="2">
        <f>IFERROR(__xludf.DUMMYFUNCTION("""COMPUTED_VALUE"""),45742.66666666667)</f>
        <v>45742.66667</v>
      </c>
      <c r="K310" s="1">
        <f>IFERROR(__xludf.DUMMYFUNCTION("""COMPUTED_VALUE"""),2873.26)</f>
        <v>2873.26</v>
      </c>
      <c r="M310" s="2">
        <f>IFERROR(__xludf.DUMMYFUNCTION("""COMPUTED_VALUE"""),45742.66666666667)</f>
        <v>45742.66667</v>
      </c>
      <c r="N310" s="1">
        <f>IFERROR(__xludf.DUMMYFUNCTION("""COMPUTED_VALUE"""),2650799.0)</f>
        <v>2650799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IFERROR(__xludf.DUMMYFUNCTION("""COMPUTED_VALUE"""),2887.98)</f>
        <v>2887.98</v>
      </c>
      <c r="D311" s="2">
        <f>IFERROR(__xludf.DUMMYFUNCTION("""COMPUTED_VALUE"""),45743.66666666667)</f>
        <v>45743.66667</v>
      </c>
      <c r="E311" s="1">
        <f>IFERROR(__xludf.DUMMYFUNCTION("""COMPUTED_VALUE"""),2927.08)</f>
        <v>2927.08</v>
      </c>
      <c r="G311" s="2">
        <f>IFERROR(__xludf.DUMMYFUNCTION("""COMPUTED_VALUE"""),45743.66666666667)</f>
        <v>45743.66667</v>
      </c>
      <c r="H311" s="1">
        <f>IFERROR(__xludf.DUMMYFUNCTION("""COMPUTED_VALUE"""),2878.47)</f>
        <v>2878.47</v>
      </c>
      <c r="J311" s="2">
        <f>IFERROR(__xludf.DUMMYFUNCTION("""COMPUTED_VALUE"""),45743.66666666667)</f>
        <v>45743.66667</v>
      </c>
      <c r="K311" s="1">
        <f>IFERROR(__xludf.DUMMYFUNCTION("""COMPUTED_VALUE"""),2903.83)</f>
        <v>2903.83</v>
      </c>
      <c r="M311" s="2">
        <f>IFERROR(__xludf.DUMMYFUNCTION("""COMPUTED_VALUE"""),45743.66666666667)</f>
        <v>45743.66667</v>
      </c>
      <c r="N311" s="1">
        <f>IFERROR(__xludf.DUMMYFUNCTION("""COMPUTED_VALUE"""),3557980.0)</f>
        <v>3557980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IFERROR(__xludf.DUMMYFUNCTION("""COMPUTED_VALUE"""),2933.31)</f>
        <v>2933.31</v>
      </c>
      <c r="D312" s="2">
        <f>IFERROR(__xludf.DUMMYFUNCTION("""COMPUTED_VALUE"""),45744.66666666667)</f>
        <v>45744.66667</v>
      </c>
      <c r="E312" s="1">
        <f>IFERROR(__xludf.DUMMYFUNCTION("""COMPUTED_VALUE"""),2983.61)</f>
        <v>2983.61</v>
      </c>
      <c r="G312" s="2">
        <f>IFERROR(__xludf.DUMMYFUNCTION("""COMPUTED_VALUE"""),45744.66666666667)</f>
        <v>45744.66667</v>
      </c>
      <c r="H312" s="1">
        <f>IFERROR(__xludf.DUMMYFUNCTION("""COMPUTED_VALUE"""),2922.13)</f>
        <v>2922.13</v>
      </c>
      <c r="J312" s="2">
        <f>IFERROR(__xludf.DUMMYFUNCTION("""COMPUTED_VALUE"""),45744.66666666667)</f>
        <v>45744.66667</v>
      </c>
      <c r="K312" s="1">
        <f>IFERROR(__xludf.DUMMYFUNCTION("""COMPUTED_VALUE"""),2964.11)</f>
        <v>2964.11</v>
      </c>
      <c r="M312" s="2">
        <f>IFERROR(__xludf.DUMMYFUNCTION("""COMPUTED_VALUE"""),45744.66666666667)</f>
        <v>45744.66667</v>
      </c>
      <c r="N312" s="1">
        <f>IFERROR(__xludf.DUMMYFUNCTION("""COMPUTED_VALUE"""),3737624.0)</f>
        <v>3737624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IFERROR(__xludf.DUMMYFUNCTION("""COMPUTED_VALUE"""),2981.0)</f>
        <v>2981</v>
      </c>
      <c r="D313" s="2">
        <f>IFERROR(__xludf.DUMMYFUNCTION("""COMPUTED_VALUE"""),45747.66666666667)</f>
        <v>45747.66667</v>
      </c>
      <c r="E313" s="1">
        <f>IFERROR(__xludf.DUMMYFUNCTION("""COMPUTED_VALUE"""),3029.64)</f>
        <v>3029.64</v>
      </c>
      <c r="G313" s="2">
        <f>IFERROR(__xludf.DUMMYFUNCTION("""COMPUTED_VALUE"""),45747.66666666667)</f>
        <v>45747.66667</v>
      </c>
      <c r="H313" s="1">
        <f>IFERROR(__xludf.DUMMYFUNCTION("""COMPUTED_VALUE"""),2972.26)</f>
        <v>2972.26</v>
      </c>
      <c r="J313" s="2">
        <f>IFERROR(__xludf.DUMMYFUNCTION("""COMPUTED_VALUE"""),45747.66666666667)</f>
        <v>45747.66667</v>
      </c>
      <c r="K313" s="1">
        <f>IFERROR(__xludf.DUMMYFUNCTION("""COMPUTED_VALUE"""),2988.03)</f>
        <v>2988.03</v>
      </c>
      <c r="M313" s="2">
        <f>IFERROR(__xludf.DUMMYFUNCTION("""COMPUTED_VALUE"""),45747.66666666667)</f>
        <v>45747.66667</v>
      </c>
      <c r="N313" s="1">
        <f>IFERROR(__xludf.DUMMYFUNCTION("""COMPUTED_VALUE"""),3559441.0)</f>
        <v>3559441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IFERROR(__xludf.DUMMYFUNCTION("""COMPUTED_VALUE"""),2986.69)</f>
        <v>2986.69</v>
      </c>
      <c r="D314" s="2">
        <f>IFERROR(__xludf.DUMMYFUNCTION("""COMPUTED_VALUE"""),45748.66666666667)</f>
        <v>45748.66667</v>
      </c>
      <c r="E314" s="1">
        <f>IFERROR(__xludf.DUMMYFUNCTION("""COMPUTED_VALUE"""),2995.32)</f>
        <v>2995.32</v>
      </c>
      <c r="G314" s="2">
        <f>IFERROR(__xludf.DUMMYFUNCTION("""COMPUTED_VALUE"""),45748.66666666667)</f>
        <v>45748.66667</v>
      </c>
      <c r="H314" s="1">
        <f>IFERROR(__xludf.DUMMYFUNCTION("""COMPUTED_VALUE"""),2959.46)</f>
        <v>2959.46</v>
      </c>
      <c r="J314" s="2">
        <f>IFERROR(__xludf.DUMMYFUNCTION("""COMPUTED_VALUE"""),45748.66666666667)</f>
        <v>45748.66667</v>
      </c>
      <c r="K314" s="1">
        <f>IFERROR(__xludf.DUMMYFUNCTION("""COMPUTED_VALUE"""),2980.6)</f>
        <v>2980.6</v>
      </c>
      <c r="M314" s="2">
        <f>IFERROR(__xludf.DUMMYFUNCTION("""COMPUTED_VALUE"""),45748.66666666667)</f>
        <v>45748.66667</v>
      </c>
      <c r="N314" s="1">
        <f>IFERROR(__xludf.DUMMYFUNCTION("""COMPUTED_VALUE"""),2447281.0)</f>
        <v>2447281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IFERROR(__xludf.DUMMYFUNCTION("""COMPUTED_VALUE"""),2982.75)</f>
        <v>2982.75</v>
      </c>
      <c r="D315" s="2">
        <f>IFERROR(__xludf.DUMMYFUNCTION("""COMPUTED_VALUE"""),45749.66666666667)</f>
        <v>45749.66667</v>
      </c>
      <c r="E315" s="1">
        <f>IFERROR(__xludf.DUMMYFUNCTION("""COMPUTED_VALUE"""),2992.06)</f>
        <v>2992.06</v>
      </c>
      <c r="G315" s="2">
        <f>IFERROR(__xludf.DUMMYFUNCTION("""COMPUTED_VALUE"""),45749.66666666667)</f>
        <v>45749.66667</v>
      </c>
      <c r="H315" s="1">
        <f>IFERROR(__xludf.DUMMYFUNCTION("""COMPUTED_VALUE"""),2955.3)</f>
        <v>2955.3</v>
      </c>
      <c r="J315" s="2">
        <f>IFERROR(__xludf.DUMMYFUNCTION("""COMPUTED_VALUE"""),45749.66666666667)</f>
        <v>45749.66667</v>
      </c>
      <c r="K315" s="1">
        <f>IFERROR(__xludf.DUMMYFUNCTION("""COMPUTED_VALUE"""),2965.31)</f>
        <v>2965.31</v>
      </c>
      <c r="M315" s="2">
        <f>IFERROR(__xludf.DUMMYFUNCTION("""COMPUTED_VALUE"""),45749.66666666667)</f>
        <v>45749.66667</v>
      </c>
      <c r="N315" s="1">
        <f>IFERROR(__xludf.DUMMYFUNCTION("""COMPUTED_VALUE"""),2150631.0)</f>
        <v>2150631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IFERROR(__xludf.DUMMYFUNCTION("""COMPUTED_VALUE"""),3032.59)</f>
        <v>3032.59</v>
      </c>
      <c r="D316" s="2">
        <f>IFERROR(__xludf.DUMMYFUNCTION("""COMPUTED_VALUE"""),45750.66666666667)</f>
        <v>45750.66667</v>
      </c>
      <c r="E316" s="1">
        <f>IFERROR(__xludf.DUMMYFUNCTION("""COMPUTED_VALUE"""),3117.84)</f>
        <v>3117.84</v>
      </c>
      <c r="G316" s="2">
        <f>IFERROR(__xludf.DUMMYFUNCTION("""COMPUTED_VALUE"""),45750.66666666667)</f>
        <v>45750.66667</v>
      </c>
      <c r="H316" s="1">
        <f>IFERROR(__xludf.DUMMYFUNCTION("""COMPUTED_VALUE"""),3032.59)</f>
        <v>3032.59</v>
      </c>
      <c r="J316" s="2">
        <f>IFERROR(__xludf.DUMMYFUNCTION("""COMPUTED_VALUE"""),45750.66666666667)</f>
        <v>45750.66667</v>
      </c>
      <c r="K316" s="1">
        <f>IFERROR(__xludf.DUMMYFUNCTION("""COMPUTED_VALUE"""),3076.41)</f>
        <v>3076.41</v>
      </c>
      <c r="M316" s="2">
        <f>IFERROR(__xludf.DUMMYFUNCTION("""COMPUTED_VALUE"""),45750.66666666667)</f>
        <v>45750.66667</v>
      </c>
      <c r="N316" s="1">
        <f>IFERROR(__xludf.DUMMYFUNCTION("""COMPUTED_VALUE"""),4511887.0)</f>
        <v>4511887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IFERROR(__xludf.DUMMYFUNCTION("""COMPUTED_VALUE"""),3133.33)</f>
        <v>3133.33</v>
      </c>
      <c r="D317" s="2">
        <f>IFERROR(__xludf.DUMMYFUNCTION("""COMPUTED_VALUE"""),45751.66666666667)</f>
        <v>45751.66667</v>
      </c>
      <c r="E317" s="1">
        <f>IFERROR(__xludf.DUMMYFUNCTION("""COMPUTED_VALUE"""),3135.75)</f>
        <v>3135.75</v>
      </c>
      <c r="G317" s="2">
        <f>IFERROR(__xludf.DUMMYFUNCTION("""COMPUTED_VALUE"""),45751.66666666667)</f>
        <v>45751.66667</v>
      </c>
      <c r="H317" s="1">
        <f>IFERROR(__xludf.DUMMYFUNCTION("""COMPUTED_VALUE"""),2964.22)</f>
        <v>2964.22</v>
      </c>
      <c r="J317" s="2">
        <f>IFERROR(__xludf.DUMMYFUNCTION("""COMPUTED_VALUE"""),45751.66666666667)</f>
        <v>45751.66667</v>
      </c>
      <c r="K317" s="1">
        <f>IFERROR(__xludf.DUMMYFUNCTION("""COMPUTED_VALUE"""),2984.25)</f>
        <v>2984.25</v>
      </c>
      <c r="M317" s="2">
        <f>IFERROR(__xludf.DUMMYFUNCTION("""COMPUTED_VALUE"""),45751.66666666667)</f>
        <v>45751.66667</v>
      </c>
      <c r="N317" s="1">
        <f>IFERROR(__xludf.DUMMYFUNCTION("""COMPUTED_VALUE"""),6972976.0)</f>
        <v>6972976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IFERROR(__xludf.DUMMYFUNCTION("""COMPUTED_VALUE"""),2928.74)</f>
        <v>2928.74</v>
      </c>
      <c r="D318" s="2">
        <f>IFERROR(__xludf.DUMMYFUNCTION("""COMPUTED_VALUE"""),45754.66666666667)</f>
        <v>45754.66667</v>
      </c>
      <c r="E318" s="1">
        <f>IFERROR(__xludf.DUMMYFUNCTION("""COMPUTED_VALUE"""),2989.3)</f>
        <v>2989.3</v>
      </c>
      <c r="G318" s="2">
        <f>IFERROR(__xludf.DUMMYFUNCTION("""COMPUTED_VALUE"""),45754.66666666667)</f>
        <v>45754.66667</v>
      </c>
      <c r="H318" s="1">
        <f>IFERROR(__xludf.DUMMYFUNCTION("""COMPUTED_VALUE"""),2880.6)</f>
        <v>2880.6</v>
      </c>
      <c r="J318" s="2">
        <f>IFERROR(__xludf.DUMMYFUNCTION("""COMPUTED_VALUE"""),45754.66666666667)</f>
        <v>45754.66667</v>
      </c>
      <c r="K318" s="1">
        <f>IFERROR(__xludf.DUMMYFUNCTION("""COMPUTED_VALUE"""),2886.88)</f>
        <v>2886.88</v>
      </c>
      <c r="M318" s="2">
        <f>IFERROR(__xludf.DUMMYFUNCTION("""COMPUTED_VALUE"""),45754.66666666667)</f>
        <v>45754.66667</v>
      </c>
      <c r="N318" s="1">
        <f>IFERROR(__xludf.DUMMYFUNCTION("""COMPUTED_VALUE"""),6412233.0)</f>
        <v>6412233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IFERROR(__xludf.DUMMYFUNCTION("""COMPUTED_VALUE"""),2914.07)</f>
        <v>2914.07</v>
      </c>
      <c r="D319" s="2">
        <f>IFERROR(__xludf.DUMMYFUNCTION("""COMPUTED_VALUE"""),45755.66666666667)</f>
        <v>45755.66667</v>
      </c>
      <c r="E319" s="1">
        <f>IFERROR(__xludf.DUMMYFUNCTION("""COMPUTED_VALUE"""),2923.81)</f>
        <v>2923.81</v>
      </c>
      <c r="G319" s="2">
        <f>IFERROR(__xludf.DUMMYFUNCTION("""COMPUTED_VALUE"""),45755.66666666667)</f>
        <v>45755.66667</v>
      </c>
      <c r="H319" s="1">
        <f>IFERROR(__xludf.DUMMYFUNCTION("""COMPUTED_VALUE"""),2819.89)</f>
        <v>2819.89</v>
      </c>
      <c r="J319" s="2">
        <f>IFERROR(__xludf.DUMMYFUNCTION("""COMPUTED_VALUE"""),45755.66666666667)</f>
        <v>45755.66667</v>
      </c>
      <c r="K319" s="1">
        <f>IFERROR(__xludf.DUMMYFUNCTION("""COMPUTED_VALUE"""),2850.84)</f>
        <v>2850.84</v>
      </c>
      <c r="M319" s="2">
        <f>IFERROR(__xludf.DUMMYFUNCTION("""COMPUTED_VALUE"""),45755.66666666667)</f>
        <v>45755.66667</v>
      </c>
      <c r="N319" s="1">
        <f>IFERROR(__xludf.DUMMYFUNCTION("""COMPUTED_VALUE"""),5715885.0)</f>
        <v>5715885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IFERROR(__xludf.DUMMYFUNCTION("""COMPUTED_VALUE"""),2821.44)</f>
        <v>2821.44</v>
      </c>
      <c r="D320" s="2">
        <f>IFERROR(__xludf.DUMMYFUNCTION("""COMPUTED_VALUE"""),45756.66666666667)</f>
        <v>45756.66667</v>
      </c>
      <c r="E320" s="1">
        <f>IFERROR(__xludf.DUMMYFUNCTION("""COMPUTED_VALUE"""),2930.19)</f>
        <v>2930.19</v>
      </c>
      <c r="G320" s="2">
        <f>IFERROR(__xludf.DUMMYFUNCTION("""COMPUTED_VALUE"""),45756.66666666667)</f>
        <v>45756.66667</v>
      </c>
      <c r="H320" s="1">
        <f>IFERROR(__xludf.DUMMYFUNCTION("""COMPUTED_VALUE"""),2790.37)</f>
        <v>2790.37</v>
      </c>
      <c r="J320" s="2">
        <f>IFERROR(__xludf.DUMMYFUNCTION("""COMPUTED_VALUE"""),45756.66666666667)</f>
        <v>45756.66667</v>
      </c>
      <c r="K320" s="1">
        <f>IFERROR(__xludf.DUMMYFUNCTION("""COMPUTED_VALUE"""),2825.45)</f>
        <v>2825.45</v>
      </c>
      <c r="M320" s="2">
        <f>IFERROR(__xludf.DUMMYFUNCTION("""COMPUTED_VALUE"""),45756.66666666667)</f>
        <v>45756.66667</v>
      </c>
      <c r="N320" s="1">
        <f>IFERROR(__xludf.DUMMYFUNCTION("""COMPUTED_VALUE"""),6148107.0)</f>
        <v>6148107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IFERROR(__xludf.DUMMYFUNCTION("""COMPUTED_VALUE"""),2831.33)</f>
        <v>2831.33</v>
      </c>
      <c r="D321" s="2">
        <f>IFERROR(__xludf.DUMMYFUNCTION("""COMPUTED_VALUE"""),45757.66666666667)</f>
        <v>45757.66667</v>
      </c>
      <c r="E321" s="1">
        <f>IFERROR(__xludf.DUMMYFUNCTION("""COMPUTED_VALUE"""),2927.09)</f>
        <v>2927.09</v>
      </c>
      <c r="G321" s="2">
        <f>IFERROR(__xludf.DUMMYFUNCTION("""COMPUTED_VALUE"""),45757.66666666667)</f>
        <v>45757.66667</v>
      </c>
      <c r="H321" s="1">
        <f>IFERROR(__xludf.DUMMYFUNCTION("""COMPUTED_VALUE"""),2819.15)</f>
        <v>2819.15</v>
      </c>
      <c r="J321" s="2">
        <f>IFERROR(__xludf.DUMMYFUNCTION("""COMPUTED_VALUE"""),45757.66666666667)</f>
        <v>45757.66667</v>
      </c>
      <c r="K321" s="1">
        <f>IFERROR(__xludf.DUMMYFUNCTION("""COMPUTED_VALUE"""),2899.34)</f>
        <v>2899.34</v>
      </c>
      <c r="M321" s="2">
        <f>IFERROR(__xludf.DUMMYFUNCTION("""COMPUTED_VALUE"""),45757.66666666667)</f>
        <v>45757.66667</v>
      </c>
      <c r="N321" s="1">
        <f>IFERROR(__xludf.DUMMYFUNCTION("""COMPUTED_VALUE"""),4281229.0)</f>
        <v>4281229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IFERROR(__xludf.DUMMYFUNCTION("""COMPUTED_VALUE"""),2901.47)</f>
        <v>2901.47</v>
      </c>
      <c r="D322" s="2">
        <f>IFERROR(__xludf.DUMMYFUNCTION("""COMPUTED_VALUE"""),45758.66666666667)</f>
        <v>45758.66667</v>
      </c>
      <c r="E322" s="1">
        <f>IFERROR(__xludf.DUMMYFUNCTION("""COMPUTED_VALUE"""),2974.81)</f>
        <v>2974.81</v>
      </c>
      <c r="G322" s="2">
        <f>IFERROR(__xludf.DUMMYFUNCTION("""COMPUTED_VALUE"""),45758.66666666667)</f>
        <v>45758.66667</v>
      </c>
      <c r="H322" s="1">
        <f>IFERROR(__xludf.DUMMYFUNCTION("""COMPUTED_VALUE"""),2884.37)</f>
        <v>2884.37</v>
      </c>
      <c r="J322" s="2">
        <f>IFERROR(__xludf.DUMMYFUNCTION("""COMPUTED_VALUE"""),45758.66666666667)</f>
        <v>45758.66667</v>
      </c>
      <c r="K322" s="1">
        <f>IFERROR(__xludf.DUMMYFUNCTION("""COMPUTED_VALUE"""),2963.41)</f>
        <v>2963.41</v>
      </c>
      <c r="M322" s="2">
        <f>IFERROR(__xludf.DUMMYFUNCTION("""COMPUTED_VALUE"""),45758.66666666667)</f>
        <v>45758.66667</v>
      </c>
      <c r="N322" s="1">
        <f>IFERROR(__xludf.DUMMYFUNCTION("""COMPUTED_VALUE"""),3230840.0)</f>
        <v>3230840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IFERROR(__xludf.DUMMYFUNCTION("""COMPUTED_VALUE"""),2950.63)</f>
        <v>2950.63</v>
      </c>
      <c r="D323" s="2">
        <f>IFERROR(__xludf.DUMMYFUNCTION("""COMPUTED_VALUE"""),45761.66666666667)</f>
        <v>45761.66667</v>
      </c>
      <c r="E323" s="1">
        <f>IFERROR(__xludf.DUMMYFUNCTION("""COMPUTED_VALUE"""),3031.41)</f>
        <v>3031.41</v>
      </c>
      <c r="G323" s="2">
        <f>IFERROR(__xludf.DUMMYFUNCTION("""COMPUTED_VALUE"""),45761.66666666667)</f>
        <v>45761.66667</v>
      </c>
      <c r="H323" s="1">
        <f>IFERROR(__xludf.DUMMYFUNCTION("""COMPUTED_VALUE"""),2950.51)</f>
        <v>2950.51</v>
      </c>
      <c r="J323" s="2">
        <f>IFERROR(__xludf.DUMMYFUNCTION("""COMPUTED_VALUE"""),45761.66666666667)</f>
        <v>45761.66667</v>
      </c>
      <c r="K323" s="1">
        <f>IFERROR(__xludf.DUMMYFUNCTION("""COMPUTED_VALUE"""),3020.0)</f>
        <v>3020</v>
      </c>
      <c r="M323" s="2">
        <f>IFERROR(__xludf.DUMMYFUNCTION("""COMPUTED_VALUE"""),45761.66666666667)</f>
        <v>45761.66667</v>
      </c>
      <c r="N323" s="1">
        <f>IFERROR(__xludf.DUMMYFUNCTION("""COMPUTED_VALUE"""),2376357.0)</f>
        <v>2376357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IFERROR(__xludf.DUMMYFUNCTION("""COMPUTED_VALUE"""),3026.67)</f>
        <v>3026.67</v>
      </c>
      <c r="D324" s="2">
        <f>IFERROR(__xludf.DUMMYFUNCTION("""COMPUTED_VALUE"""),45762.66666666667)</f>
        <v>45762.66667</v>
      </c>
      <c r="E324" s="1">
        <f>IFERROR(__xludf.DUMMYFUNCTION("""COMPUTED_VALUE"""),3032.06)</f>
        <v>3032.06</v>
      </c>
      <c r="G324" s="2">
        <f>IFERROR(__xludf.DUMMYFUNCTION("""COMPUTED_VALUE"""),45762.66666666667)</f>
        <v>45762.66667</v>
      </c>
      <c r="H324" s="1">
        <f>IFERROR(__xludf.DUMMYFUNCTION("""COMPUTED_VALUE"""),2983.82)</f>
        <v>2983.82</v>
      </c>
      <c r="J324" s="2">
        <f>IFERROR(__xludf.DUMMYFUNCTION("""COMPUTED_VALUE"""),45762.66666666667)</f>
        <v>45762.66667</v>
      </c>
      <c r="K324" s="1">
        <f>IFERROR(__xludf.DUMMYFUNCTION("""COMPUTED_VALUE"""),2985.81)</f>
        <v>2985.81</v>
      </c>
      <c r="M324" s="2">
        <f>IFERROR(__xludf.DUMMYFUNCTION("""COMPUTED_VALUE"""),45762.66666666667)</f>
        <v>45762.66667</v>
      </c>
      <c r="N324" s="1">
        <f>IFERROR(__xludf.DUMMYFUNCTION("""COMPUTED_VALUE"""),2950463.0)</f>
        <v>2950463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IFERROR(__xludf.DUMMYFUNCTION("""COMPUTED_VALUE"""),3013.21)</f>
        <v>3013.21</v>
      </c>
      <c r="D325" s="2">
        <f>IFERROR(__xludf.DUMMYFUNCTION("""COMPUTED_VALUE"""),45763.66666666667)</f>
        <v>45763.66667</v>
      </c>
      <c r="E325" s="1">
        <f>IFERROR(__xludf.DUMMYFUNCTION("""COMPUTED_VALUE"""),3021.77)</f>
        <v>3021.77</v>
      </c>
      <c r="G325" s="2">
        <f>IFERROR(__xludf.DUMMYFUNCTION("""COMPUTED_VALUE"""),45763.66666666667)</f>
        <v>45763.66667</v>
      </c>
      <c r="H325" s="1">
        <f>IFERROR(__xludf.DUMMYFUNCTION("""COMPUTED_VALUE"""),2974.99)</f>
        <v>2974.99</v>
      </c>
      <c r="J325" s="2">
        <f>IFERROR(__xludf.DUMMYFUNCTION("""COMPUTED_VALUE"""),45763.66666666667)</f>
        <v>45763.66667</v>
      </c>
      <c r="K325" s="1">
        <f>IFERROR(__xludf.DUMMYFUNCTION("""COMPUTED_VALUE"""),2981.33)</f>
        <v>2981.33</v>
      </c>
      <c r="M325" s="2">
        <f>IFERROR(__xludf.DUMMYFUNCTION("""COMPUTED_VALUE"""),45763.66666666667)</f>
        <v>45763.66667</v>
      </c>
      <c r="N325" s="1">
        <f>IFERROR(__xludf.DUMMYFUNCTION("""COMPUTED_VALUE"""),2329662.0)</f>
        <v>2329662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IFERROR(__xludf.DUMMYFUNCTION("""COMPUTED_VALUE"""),2989.34)</f>
        <v>2989.34</v>
      </c>
      <c r="D326" s="2">
        <f>IFERROR(__xludf.DUMMYFUNCTION("""COMPUTED_VALUE"""),45764.66666666667)</f>
        <v>45764.66667</v>
      </c>
      <c r="E326" s="1">
        <f>IFERROR(__xludf.DUMMYFUNCTION("""COMPUTED_VALUE"""),3043.88)</f>
        <v>3043.88</v>
      </c>
      <c r="G326" s="2">
        <f>IFERROR(__xludf.DUMMYFUNCTION("""COMPUTED_VALUE"""),45764.66666666667)</f>
        <v>45764.66667</v>
      </c>
      <c r="H326" s="1">
        <f>IFERROR(__xludf.DUMMYFUNCTION("""COMPUTED_VALUE"""),2984.32)</f>
        <v>2984.32</v>
      </c>
      <c r="J326" s="2">
        <f>IFERROR(__xludf.DUMMYFUNCTION("""COMPUTED_VALUE"""),45764.66666666667)</f>
        <v>45764.66667</v>
      </c>
      <c r="K326" s="1">
        <f>IFERROR(__xludf.DUMMYFUNCTION("""COMPUTED_VALUE"""),3020.75)</f>
        <v>3020.75</v>
      </c>
      <c r="M326" s="2">
        <f>IFERROR(__xludf.DUMMYFUNCTION("""COMPUTED_VALUE"""),45764.66666666667)</f>
        <v>45764.66667</v>
      </c>
      <c r="N326" s="1">
        <f>IFERROR(__xludf.DUMMYFUNCTION("""COMPUTED_VALUE"""),1908846.0)</f>
        <v>1908846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IFERROR(__xludf.DUMMYFUNCTION("""COMPUTED_VALUE"""),3013.56)</f>
        <v>3013.56</v>
      </c>
      <c r="D327" s="2">
        <f>IFERROR(__xludf.DUMMYFUNCTION("""COMPUTED_VALUE"""),45768.66666666667)</f>
        <v>45768.66667</v>
      </c>
      <c r="E327" s="1">
        <f>IFERROR(__xludf.DUMMYFUNCTION("""COMPUTED_VALUE"""),3031.38)</f>
        <v>3031.38</v>
      </c>
      <c r="G327" s="2">
        <f>IFERROR(__xludf.DUMMYFUNCTION("""COMPUTED_VALUE"""),45768.66666666667)</f>
        <v>45768.66667</v>
      </c>
      <c r="H327" s="1">
        <f>IFERROR(__xludf.DUMMYFUNCTION("""COMPUTED_VALUE"""),2968.57)</f>
        <v>2968.57</v>
      </c>
      <c r="J327" s="2">
        <f>IFERROR(__xludf.DUMMYFUNCTION("""COMPUTED_VALUE"""),45768.66666666667)</f>
        <v>45768.66667</v>
      </c>
      <c r="K327" s="1">
        <f>IFERROR(__xludf.DUMMYFUNCTION("""COMPUTED_VALUE"""),2994.83)</f>
        <v>2994.83</v>
      </c>
      <c r="M327" s="2">
        <f>IFERROR(__xludf.DUMMYFUNCTION("""COMPUTED_VALUE"""),45768.66666666667)</f>
        <v>45768.66667</v>
      </c>
      <c r="N327" s="1">
        <f>IFERROR(__xludf.DUMMYFUNCTION("""COMPUTED_VALUE"""),1679585.0)</f>
        <v>1679585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IFERROR(__xludf.DUMMYFUNCTION("""COMPUTED_VALUE"""),3023.17)</f>
        <v>3023.17</v>
      </c>
      <c r="D328" s="2">
        <f>IFERROR(__xludf.DUMMYFUNCTION("""COMPUTED_VALUE"""),45769.66666666667)</f>
        <v>45769.66667</v>
      </c>
      <c r="E328" s="1">
        <f>IFERROR(__xludf.DUMMYFUNCTION("""COMPUTED_VALUE"""),3054.59)</f>
        <v>3054.59</v>
      </c>
      <c r="G328" s="2">
        <f>IFERROR(__xludf.DUMMYFUNCTION("""COMPUTED_VALUE"""),45769.66666666667)</f>
        <v>45769.66667</v>
      </c>
      <c r="H328" s="1">
        <f>IFERROR(__xludf.DUMMYFUNCTION("""COMPUTED_VALUE"""),3002.54)</f>
        <v>3002.54</v>
      </c>
      <c r="J328" s="2">
        <f>IFERROR(__xludf.DUMMYFUNCTION("""COMPUTED_VALUE"""),45769.66666666667)</f>
        <v>45769.66667</v>
      </c>
      <c r="K328" s="1">
        <f>IFERROR(__xludf.DUMMYFUNCTION("""COMPUTED_VALUE"""),3046.54)</f>
        <v>3046.54</v>
      </c>
      <c r="M328" s="2">
        <f>IFERROR(__xludf.DUMMYFUNCTION("""COMPUTED_VALUE"""),45769.66666666667)</f>
        <v>45769.66667</v>
      </c>
      <c r="N328" s="1">
        <f>IFERROR(__xludf.DUMMYFUNCTION("""COMPUTED_VALUE"""),2205153.0)</f>
        <v>2205153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IFERROR(__xludf.DUMMYFUNCTION("""COMPUTED_VALUE"""),3016.46)</f>
        <v>3016.46</v>
      </c>
      <c r="D329" s="2">
        <f>IFERROR(__xludf.DUMMYFUNCTION("""COMPUTED_VALUE"""),45770.66666666667)</f>
        <v>45770.66667</v>
      </c>
      <c r="E329" s="1">
        <f>IFERROR(__xludf.DUMMYFUNCTION("""COMPUTED_VALUE"""),3020.37)</f>
        <v>3020.37</v>
      </c>
      <c r="G329" s="2">
        <f>IFERROR(__xludf.DUMMYFUNCTION("""COMPUTED_VALUE"""),45770.66666666667)</f>
        <v>45770.66667</v>
      </c>
      <c r="H329" s="1">
        <f>IFERROR(__xludf.DUMMYFUNCTION("""COMPUTED_VALUE"""),2951.88)</f>
        <v>2951.88</v>
      </c>
      <c r="J329" s="2">
        <f>IFERROR(__xludf.DUMMYFUNCTION("""COMPUTED_VALUE"""),45770.66666666667)</f>
        <v>45770.66667</v>
      </c>
      <c r="K329" s="1">
        <f>IFERROR(__xludf.DUMMYFUNCTION("""COMPUTED_VALUE"""),3009.86)</f>
        <v>3009.86</v>
      </c>
      <c r="M329" s="2">
        <f>IFERROR(__xludf.DUMMYFUNCTION("""COMPUTED_VALUE"""),45770.66666666667)</f>
        <v>45770.66667</v>
      </c>
      <c r="N329" s="1">
        <f>IFERROR(__xludf.DUMMYFUNCTION("""COMPUTED_VALUE"""),3455764.0)</f>
        <v>3455764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IFERROR(__xludf.DUMMYFUNCTION("""COMPUTED_VALUE"""),3013.73)</f>
        <v>3013.73</v>
      </c>
      <c r="D330" s="2">
        <f>IFERROR(__xludf.DUMMYFUNCTION("""COMPUTED_VALUE"""),45771.66666666667)</f>
        <v>45771.66667</v>
      </c>
      <c r="E330" s="1">
        <f>IFERROR(__xludf.DUMMYFUNCTION("""COMPUTED_VALUE"""),3014.53)</f>
        <v>3014.53</v>
      </c>
      <c r="G330" s="2">
        <f>IFERROR(__xludf.DUMMYFUNCTION("""COMPUTED_VALUE"""),45771.66666666667)</f>
        <v>45771.66667</v>
      </c>
      <c r="H330" s="1">
        <f>IFERROR(__xludf.DUMMYFUNCTION("""COMPUTED_VALUE"""),2970.22)</f>
        <v>2970.22</v>
      </c>
      <c r="J330" s="2">
        <f>IFERROR(__xludf.DUMMYFUNCTION("""COMPUTED_VALUE"""),45771.66666666667)</f>
        <v>45771.66667</v>
      </c>
      <c r="K330" s="1">
        <f>IFERROR(__xludf.DUMMYFUNCTION("""COMPUTED_VALUE"""),2982.15)</f>
        <v>2982.15</v>
      </c>
      <c r="M330" s="2">
        <f>IFERROR(__xludf.DUMMYFUNCTION("""COMPUTED_VALUE"""),45771.66666666667)</f>
        <v>45771.66667</v>
      </c>
      <c r="N330" s="1">
        <f>IFERROR(__xludf.DUMMYFUNCTION("""COMPUTED_VALUE"""),3386905.0)</f>
        <v>3386905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IFERROR(__xludf.DUMMYFUNCTION("""COMPUTED_VALUE"""),2968.09)</f>
        <v>2968.09</v>
      </c>
      <c r="D331" s="2">
        <f>IFERROR(__xludf.DUMMYFUNCTION("""COMPUTED_VALUE"""),45772.66666666667)</f>
        <v>45772.66667</v>
      </c>
      <c r="E331" s="1">
        <f>IFERROR(__xludf.DUMMYFUNCTION("""COMPUTED_VALUE"""),2971.01)</f>
        <v>2971.01</v>
      </c>
      <c r="G331" s="2">
        <f>IFERROR(__xludf.DUMMYFUNCTION("""COMPUTED_VALUE"""),45772.66666666667)</f>
        <v>45772.66667</v>
      </c>
      <c r="H331" s="1">
        <f>IFERROR(__xludf.DUMMYFUNCTION("""COMPUTED_VALUE"""),2905.25)</f>
        <v>2905.25</v>
      </c>
      <c r="J331" s="2">
        <f>IFERROR(__xludf.DUMMYFUNCTION("""COMPUTED_VALUE"""),45772.66666666667)</f>
        <v>45772.66667</v>
      </c>
      <c r="K331" s="1">
        <f>IFERROR(__xludf.DUMMYFUNCTION("""COMPUTED_VALUE"""),2946.16)</f>
        <v>2946.16</v>
      </c>
      <c r="M331" s="2">
        <f>IFERROR(__xludf.DUMMYFUNCTION("""COMPUTED_VALUE"""),45772.66666666667)</f>
        <v>45772.66667</v>
      </c>
      <c r="N331" s="1">
        <f>IFERROR(__xludf.DUMMYFUNCTION("""COMPUTED_VALUE"""),2503360.0)</f>
        <v>2503360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IFERROR(__xludf.DUMMYFUNCTION("""COMPUTED_VALUE"""),2944.13)</f>
        <v>2944.13</v>
      </c>
      <c r="D332" s="2">
        <f>IFERROR(__xludf.DUMMYFUNCTION("""COMPUTED_VALUE"""),45775.66666666667)</f>
        <v>45775.66667</v>
      </c>
      <c r="E332" s="1">
        <f>IFERROR(__xludf.DUMMYFUNCTION("""COMPUTED_VALUE"""),2967.17)</f>
        <v>2967.17</v>
      </c>
      <c r="G332" s="2">
        <f>IFERROR(__xludf.DUMMYFUNCTION("""COMPUTED_VALUE"""),45775.66666666667)</f>
        <v>45775.66667</v>
      </c>
      <c r="H332" s="1">
        <f>IFERROR(__xludf.DUMMYFUNCTION("""COMPUTED_VALUE"""),2910.68)</f>
        <v>2910.68</v>
      </c>
      <c r="J332" s="2">
        <f>IFERROR(__xludf.DUMMYFUNCTION("""COMPUTED_VALUE"""),45775.66666666667)</f>
        <v>45775.66667</v>
      </c>
      <c r="K332" s="1">
        <f>IFERROR(__xludf.DUMMYFUNCTION("""COMPUTED_VALUE"""),2953.79)</f>
        <v>2953.79</v>
      </c>
      <c r="M332" s="2">
        <f>IFERROR(__xludf.DUMMYFUNCTION("""COMPUTED_VALUE"""),45775.66666666667)</f>
        <v>45775.66667</v>
      </c>
      <c r="N332" s="1">
        <f>IFERROR(__xludf.DUMMYFUNCTION("""COMPUTED_VALUE"""),2744905.0)</f>
        <v>2744905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IFERROR(__xludf.DUMMYFUNCTION("""COMPUTED_VALUE"""),2951.73)</f>
        <v>2951.73</v>
      </c>
      <c r="D333" s="2">
        <f>IFERROR(__xludf.DUMMYFUNCTION("""COMPUTED_VALUE"""),45776.66666666667)</f>
        <v>45776.66667</v>
      </c>
      <c r="E333" s="1">
        <f>IFERROR(__xludf.DUMMYFUNCTION("""COMPUTED_VALUE"""),2993.42)</f>
        <v>2993.42</v>
      </c>
      <c r="G333" s="2">
        <f>IFERROR(__xludf.DUMMYFUNCTION("""COMPUTED_VALUE"""),45776.66666666667)</f>
        <v>45776.66667</v>
      </c>
      <c r="H333" s="1">
        <f>IFERROR(__xludf.DUMMYFUNCTION("""COMPUTED_VALUE"""),2947.28)</f>
        <v>2947.28</v>
      </c>
      <c r="J333" s="2">
        <f>IFERROR(__xludf.DUMMYFUNCTION("""COMPUTED_VALUE"""),45776.66666666667)</f>
        <v>45776.66667</v>
      </c>
      <c r="K333" s="1">
        <f>IFERROR(__xludf.DUMMYFUNCTION("""COMPUTED_VALUE"""),2987.24)</f>
        <v>2987.24</v>
      </c>
      <c r="M333" s="2">
        <f>IFERROR(__xludf.DUMMYFUNCTION("""COMPUTED_VALUE"""),45776.66666666667)</f>
        <v>45776.66667</v>
      </c>
      <c r="N333" s="1">
        <f>IFERROR(__xludf.DUMMYFUNCTION("""COMPUTED_VALUE"""),2471337.0)</f>
        <v>2471337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IFERROR(__xludf.DUMMYFUNCTION("""COMPUTED_VALUE"""),2998.8)</f>
        <v>2998.8</v>
      </c>
      <c r="D334" s="2">
        <f>IFERROR(__xludf.DUMMYFUNCTION("""COMPUTED_VALUE"""),45777.66666666667)</f>
        <v>45777.66667</v>
      </c>
      <c r="E334" s="1">
        <f>IFERROR(__xludf.DUMMYFUNCTION("""COMPUTED_VALUE"""),3016.4)</f>
        <v>3016.4</v>
      </c>
      <c r="G334" s="2">
        <f>IFERROR(__xludf.DUMMYFUNCTION("""COMPUTED_VALUE"""),45777.66666666667)</f>
        <v>45777.66667</v>
      </c>
      <c r="H334" s="1">
        <f>IFERROR(__xludf.DUMMYFUNCTION("""COMPUTED_VALUE"""),2954.93)</f>
        <v>2954.93</v>
      </c>
      <c r="J334" s="2">
        <f>IFERROR(__xludf.DUMMYFUNCTION("""COMPUTED_VALUE"""),45777.66666666667)</f>
        <v>45777.66667</v>
      </c>
      <c r="K334" s="1">
        <f>IFERROR(__xludf.DUMMYFUNCTION("""COMPUTED_VALUE"""),3011.54)</f>
        <v>3011.54</v>
      </c>
      <c r="M334" s="2">
        <f>IFERROR(__xludf.DUMMYFUNCTION("""COMPUTED_VALUE"""),45777.66666666667)</f>
        <v>45777.66667</v>
      </c>
      <c r="N334" s="1">
        <f>IFERROR(__xludf.DUMMYFUNCTION("""COMPUTED_VALUE"""),3769297.0)</f>
        <v>3769297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IFERROR(__xludf.DUMMYFUNCTION("""COMPUTED_VALUE"""),2977.43)</f>
        <v>2977.43</v>
      </c>
      <c r="D335" s="2">
        <f>IFERROR(__xludf.DUMMYFUNCTION("""COMPUTED_VALUE"""),45778.66666666667)</f>
        <v>45778.66667</v>
      </c>
      <c r="E335" s="1">
        <f>IFERROR(__xludf.DUMMYFUNCTION("""COMPUTED_VALUE"""),3014.35)</f>
        <v>3014.35</v>
      </c>
      <c r="G335" s="2">
        <f>IFERROR(__xludf.DUMMYFUNCTION("""COMPUTED_VALUE"""),45778.66666666667)</f>
        <v>45778.66667</v>
      </c>
      <c r="H335" s="1">
        <f>IFERROR(__xludf.DUMMYFUNCTION("""COMPUTED_VALUE"""),2961.74)</f>
        <v>2961.74</v>
      </c>
      <c r="J335" s="2">
        <f>IFERROR(__xludf.DUMMYFUNCTION("""COMPUTED_VALUE"""),45778.66666666667)</f>
        <v>45778.66667</v>
      </c>
      <c r="K335" s="1">
        <f>IFERROR(__xludf.DUMMYFUNCTION("""COMPUTED_VALUE"""),2994.64)</f>
        <v>2994.64</v>
      </c>
      <c r="M335" s="2">
        <f>IFERROR(__xludf.DUMMYFUNCTION("""COMPUTED_VALUE"""),45778.66666666667)</f>
        <v>45778.66667</v>
      </c>
      <c r="N335" s="1">
        <f>IFERROR(__xludf.DUMMYFUNCTION("""COMPUTED_VALUE"""),2439068.0)</f>
        <v>2439068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IFERROR(__xludf.DUMMYFUNCTION("""COMPUTED_VALUE"""),3006.75)</f>
        <v>3006.75</v>
      </c>
      <c r="D336" s="2">
        <f>IFERROR(__xludf.DUMMYFUNCTION("""COMPUTED_VALUE"""),45779.66666666667)</f>
        <v>45779.66667</v>
      </c>
      <c r="E336" s="1">
        <f>IFERROR(__xludf.DUMMYFUNCTION("""COMPUTED_VALUE"""),3015.18)</f>
        <v>3015.18</v>
      </c>
      <c r="G336" s="2">
        <f>IFERROR(__xludf.DUMMYFUNCTION("""COMPUTED_VALUE"""),45779.66666666667)</f>
        <v>45779.66667</v>
      </c>
      <c r="H336" s="1">
        <f>IFERROR(__xludf.DUMMYFUNCTION("""COMPUTED_VALUE"""),2970.97)</f>
        <v>2970.97</v>
      </c>
      <c r="J336" s="2">
        <f>IFERROR(__xludf.DUMMYFUNCTION("""COMPUTED_VALUE"""),45779.66666666667)</f>
        <v>45779.66667</v>
      </c>
      <c r="K336" s="1">
        <f>IFERROR(__xludf.DUMMYFUNCTION("""COMPUTED_VALUE"""),3004.86)</f>
        <v>3004.86</v>
      </c>
      <c r="M336" s="2">
        <f>IFERROR(__xludf.DUMMYFUNCTION("""COMPUTED_VALUE"""),45779.66666666667)</f>
        <v>45779.66667</v>
      </c>
      <c r="N336" s="1">
        <f>IFERROR(__xludf.DUMMYFUNCTION("""COMPUTED_VALUE"""),1919900.0)</f>
        <v>1919900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IFERROR(__xludf.DUMMYFUNCTION("""COMPUTED_VALUE"""),3020.32)</f>
        <v>3020.32</v>
      </c>
      <c r="D337" s="2">
        <f>IFERROR(__xludf.DUMMYFUNCTION("""COMPUTED_VALUE"""),45782.66666666667)</f>
        <v>45782.66667</v>
      </c>
      <c r="E337" s="1">
        <f>IFERROR(__xludf.DUMMYFUNCTION("""COMPUTED_VALUE"""),3029.8)</f>
        <v>3029.8</v>
      </c>
      <c r="G337" s="2">
        <f>IFERROR(__xludf.DUMMYFUNCTION("""COMPUTED_VALUE"""),45782.66666666667)</f>
        <v>45782.66667</v>
      </c>
      <c r="H337" s="1">
        <f>IFERROR(__xludf.DUMMYFUNCTION("""COMPUTED_VALUE"""),2981.45)</f>
        <v>2981.45</v>
      </c>
      <c r="J337" s="2">
        <f>IFERROR(__xludf.DUMMYFUNCTION("""COMPUTED_VALUE"""),45782.66666666667)</f>
        <v>45782.66667</v>
      </c>
      <c r="K337" s="1">
        <f>IFERROR(__xludf.DUMMYFUNCTION("""COMPUTED_VALUE"""),3024.2)</f>
        <v>3024.2</v>
      </c>
      <c r="M337" s="2">
        <f>IFERROR(__xludf.DUMMYFUNCTION("""COMPUTED_VALUE"""),45782.66666666667)</f>
        <v>45782.66667</v>
      </c>
      <c r="N337" s="1">
        <f>IFERROR(__xludf.DUMMYFUNCTION("""COMPUTED_VALUE"""),1491595.0)</f>
        <v>1491595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IFERROR(__xludf.DUMMYFUNCTION("""COMPUTED_VALUE"""),3028.85)</f>
        <v>3028.85</v>
      </c>
      <c r="D338" s="2">
        <f>IFERROR(__xludf.DUMMYFUNCTION("""COMPUTED_VALUE"""),45783.66666666667)</f>
        <v>45783.66667</v>
      </c>
      <c r="E338" s="1">
        <f>IFERROR(__xludf.DUMMYFUNCTION("""COMPUTED_VALUE"""),3073.12)</f>
        <v>3073.12</v>
      </c>
      <c r="G338" s="2">
        <f>IFERROR(__xludf.DUMMYFUNCTION("""COMPUTED_VALUE"""),45783.66666666667)</f>
        <v>45783.66667</v>
      </c>
      <c r="H338" s="1">
        <f>IFERROR(__xludf.DUMMYFUNCTION("""COMPUTED_VALUE"""),3024.2)</f>
        <v>3024.2</v>
      </c>
      <c r="J338" s="2">
        <f>IFERROR(__xludf.DUMMYFUNCTION("""COMPUTED_VALUE"""),45783.66666666667)</f>
        <v>45783.66667</v>
      </c>
      <c r="K338" s="1">
        <f>IFERROR(__xludf.DUMMYFUNCTION("""COMPUTED_VALUE"""),3049.53)</f>
        <v>3049.53</v>
      </c>
      <c r="M338" s="2">
        <f>IFERROR(__xludf.DUMMYFUNCTION("""COMPUTED_VALUE"""),45783.66666666667)</f>
        <v>45783.66667</v>
      </c>
      <c r="N338" s="1">
        <f>IFERROR(__xludf.DUMMYFUNCTION("""COMPUTED_VALUE"""),2328157.0)</f>
        <v>2328157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IFERROR(__xludf.DUMMYFUNCTION("""COMPUTED_VALUE"""),3052.09)</f>
        <v>3052.09</v>
      </c>
      <c r="D339" s="2">
        <f>IFERROR(__xludf.DUMMYFUNCTION("""COMPUTED_VALUE"""),45784.66666666667)</f>
        <v>45784.66667</v>
      </c>
      <c r="E339" s="1">
        <f>IFERROR(__xludf.DUMMYFUNCTION("""COMPUTED_VALUE"""),3069.23)</f>
        <v>3069.23</v>
      </c>
      <c r="G339" s="2">
        <f>IFERROR(__xludf.DUMMYFUNCTION("""COMPUTED_VALUE"""),45784.66666666667)</f>
        <v>45784.66667</v>
      </c>
      <c r="H339" s="1">
        <f>IFERROR(__xludf.DUMMYFUNCTION("""COMPUTED_VALUE"""),3024.9)</f>
        <v>3024.9</v>
      </c>
      <c r="J339" s="2">
        <f>IFERROR(__xludf.DUMMYFUNCTION("""COMPUTED_VALUE"""),45784.66666666667)</f>
        <v>45784.66667</v>
      </c>
      <c r="K339" s="1">
        <f>IFERROR(__xludf.DUMMYFUNCTION("""COMPUTED_VALUE"""),3025.1)</f>
        <v>3025.1</v>
      </c>
      <c r="M339" s="2">
        <f>IFERROR(__xludf.DUMMYFUNCTION("""COMPUTED_VALUE"""),45784.66666666667)</f>
        <v>45784.66667</v>
      </c>
      <c r="N339" s="1">
        <f>IFERROR(__xludf.DUMMYFUNCTION("""COMPUTED_VALUE"""),2250856.0)</f>
        <v>2250856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IFERROR(__xludf.DUMMYFUNCTION("""COMPUTED_VALUE"""),3020.11)</f>
        <v>3020.11</v>
      </c>
      <c r="D340" s="2">
        <f>IFERROR(__xludf.DUMMYFUNCTION("""COMPUTED_VALUE"""),45785.66666666667)</f>
        <v>45785.66667</v>
      </c>
      <c r="E340" s="1">
        <f>IFERROR(__xludf.DUMMYFUNCTION("""COMPUTED_VALUE"""),3031.48)</f>
        <v>3031.48</v>
      </c>
      <c r="G340" s="2">
        <f>IFERROR(__xludf.DUMMYFUNCTION("""COMPUTED_VALUE"""),45785.66666666667)</f>
        <v>45785.66667</v>
      </c>
      <c r="H340" s="1">
        <f>IFERROR(__xludf.DUMMYFUNCTION("""COMPUTED_VALUE"""),2970.84)</f>
        <v>2970.84</v>
      </c>
      <c r="J340" s="2">
        <f>IFERROR(__xludf.DUMMYFUNCTION("""COMPUTED_VALUE"""),45785.66666666667)</f>
        <v>45785.66667</v>
      </c>
      <c r="K340" s="1">
        <f>IFERROR(__xludf.DUMMYFUNCTION("""COMPUTED_VALUE"""),2977.01)</f>
        <v>2977.01</v>
      </c>
      <c r="M340" s="2">
        <f>IFERROR(__xludf.DUMMYFUNCTION("""COMPUTED_VALUE"""),45785.66666666667)</f>
        <v>45785.66667</v>
      </c>
      <c r="N340" s="1">
        <f>IFERROR(__xludf.DUMMYFUNCTION("""COMPUTED_VALUE"""),2204365.0)</f>
        <v>2204365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IFERROR(__xludf.DUMMYFUNCTION("""COMPUTED_VALUE"""),2976.38)</f>
        <v>2976.38</v>
      </c>
      <c r="D341" s="2">
        <f>IFERROR(__xludf.DUMMYFUNCTION("""COMPUTED_VALUE"""),45786.66666666667)</f>
        <v>45786.66667</v>
      </c>
      <c r="E341" s="1">
        <f>IFERROR(__xludf.DUMMYFUNCTION("""COMPUTED_VALUE"""),3006.55)</f>
        <v>3006.55</v>
      </c>
      <c r="G341" s="2">
        <f>IFERROR(__xludf.DUMMYFUNCTION("""COMPUTED_VALUE"""),45786.66666666667)</f>
        <v>45786.66667</v>
      </c>
      <c r="H341" s="1">
        <f>IFERROR(__xludf.DUMMYFUNCTION("""COMPUTED_VALUE"""),2963.31)</f>
        <v>2963.31</v>
      </c>
      <c r="J341" s="2">
        <f>IFERROR(__xludf.DUMMYFUNCTION("""COMPUTED_VALUE"""),45786.66666666667)</f>
        <v>45786.66667</v>
      </c>
      <c r="K341" s="1">
        <f>IFERROR(__xludf.DUMMYFUNCTION("""COMPUTED_VALUE"""),3003.28)</f>
        <v>3003.28</v>
      </c>
      <c r="M341" s="2">
        <f>IFERROR(__xludf.DUMMYFUNCTION("""COMPUTED_VALUE"""),45786.66666666667)</f>
        <v>45786.66667</v>
      </c>
      <c r="N341" s="1">
        <f>IFERROR(__xludf.DUMMYFUNCTION("""COMPUTED_VALUE"""),1862779.0)</f>
        <v>1862779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IFERROR(__xludf.DUMMYFUNCTION("""COMPUTED_VALUE"""),2988.11)</f>
        <v>2988.11</v>
      </c>
      <c r="D342" s="2">
        <f>IFERROR(__xludf.DUMMYFUNCTION("""COMPUTED_VALUE"""),45789.66666666667)</f>
        <v>45789.66667</v>
      </c>
      <c r="E342" s="1">
        <f>IFERROR(__xludf.DUMMYFUNCTION("""COMPUTED_VALUE"""),2988.11)</f>
        <v>2988.11</v>
      </c>
      <c r="G342" s="2">
        <f>IFERROR(__xludf.DUMMYFUNCTION("""COMPUTED_VALUE"""),45789.66666666667)</f>
        <v>45789.66667</v>
      </c>
      <c r="H342" s="1">
        <f>IFERROR(__xludf.DUMMYFUNCTION("""COMPUTED_VALUE"""),2833.36)</f>
        <v>2833.36</v>
      </c>
      <c r="J342" s="2">
        <f>IFERROR(__xludf.DUMMYFUNCTION("""COMPUTED_VALUE"""),45789.66666666667)</f>
        <v>45789.66667</v>
      </c>
      <c r="K342" s="1">
        <f>IFERROR(__xludf.DUMMYFUNCTION("""COMPUTED_VALUE"""),2846.55)</f>
        <v>2846.55</v>
      </c>
      <c r="M342" s="2">
        <f>IFERROR(__xludf.DUMMYFUNCTION("""COMPUTED_VALUE"""),45789.66666666667)</f>
        <v>45789.66667</v>
      </c>
      <c r="N342" s="1">
        <f>IFERROR(__xludf.DUMMYFUNCTION("""COMPUTED_VALUE"""),5124176.0)</f>
        <v>5124176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IFERROR(__xludf.DUMMYFUNCTION("""COMPUTED_VALUE"""),2821.42)</f>
        <v>2821.42</v>
      </c>
      <c r="D343" s="2">
        <f>IFERROR(__xludf.DUMMYFUNCTION("""COMPUTED_VALUE"""),45790.66666666667)</f>
        <v>45790.66667</v>
      </c>
      <c r="E343" s="1">
        <f>IFERROR(__xludf.DUMMYFUNCTION("""COMPUTED_VALUE"""),2832.76)</f>
        <v>2832.76</v>
      </c>
      <c r="G343" s="2">
        <f>IFERROR(__xludf.DUMMYFUNCTION("""COMPUTED_VALUE"""),45790.66666666667)</f>
        <v>45790.66667</v>
      </c>
      <c r="H343" s="1">
        <f>IFERROR(__xludf.DUMMYFUNCTION("""COMPUTED_VALUE"""),2732.21)</f>
        <v>2732.21</v>
      </c>
      <c r="J343" s="2">
        <f>IFERROR(__xludf.DUMMYFUNCTION("""COMPUTED_VALUE"""),45790.66666666667)</f>
        <v>45790.66667</v>
      </c>
      <c r="K343" s="1">
        <f>IFERROR(__xludf.DUMMYFUNCTION("""COMPUTED_VALUE"""),2741.26)</f>
        <v>2741.26</v>
      </c>
      <c r="M343" s="2">
        <f>IFERROR(__xludf.DUMMYFUNCTION("""COMPUTED_VALUE"""),45790.66666666667)</f>
        <v>45790.66667</v>
      </c>
      <c r="N343" s="1">
        <f>IFERROR(__xludf.DUMMYFUNCTION("""COMPUTED_VALUE"""),4014378.0)</f>
        <v>4014378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IFERROR(__xludf.DUMMYFUNCTION("""COMPUTED_VALUE"""),2745.62)</f>
        <v>2745.62</v>
      </c>
      <c r="D344" s="2">
        <f>IFERROR(__xludf.DUMMYFUNCTION("""COMPUTED_VALUE"""),45791.66666666667)</f>
        <v>45791.66667</v>
      </c>
      <c r="E344" s="1">
        <f>IFERROR(__xludf.DUMMYFUNCTION("""COMPUTED_VALUE"""),2753.03)</f>
        <v>2753.03</v>
      </c>
      <c r="G344" s="2">
        <f>IFERROR(__xludf.DUMMYFUNCTION("""COMPUTED_VALUE"""),45791.66666666667)</f>
        <v>45791.66667</v>
      </c>
      <c r="H344" s="1">
        <f>IFERROR(__xludf.DUMMYFUNCTION("""COMPUTED_VALUE"""),2694.84)</f>
        <v>2694.84</v>
      </c>
      <c r="J344" s="2">
        <f>IFERROR(__xludf.DUMMYFUNCTION("""COMPUTED_VALUE"""),45791.66666666667)</f>
        <v>45791.66667</v>
      </c>
      <c r="K344" s="1">
        <f>IFERROR(__xludf.DUMMYFUNCTION("""COMPUTED_VALUE"""),2731.99)</f>
        <v>2731.99</v>
      </c>
      <c r="M344" s="2">
        <f>IFERROR(__xludf.DUMMYFUNCTION("""COMPUTED_VALUE"""),45791.66666666667)</f>
        <v>45791.66667</v>
      </c>
      <c r="N344" s="1">
        <f>IFERROR(__xludf.DUMMYFUNCTION("""COMPUTED_VALUE"""),4562798.0)</f>
        <v>4562798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IFERROR(__xludf.DUMMYFUNCTION("""COMPUTED_VALUE"""),2755.59)</f>
        <v>2755.59</v>
      </c>
      <c r="D345" s="2">
        <f>IFERROR(__xludf.DUMMYFUNCTION("""COMPUTED_VALUE"""),45792.66666666667)</f>
        <v>45792.66667</v>
      </c>
      <c r="E345" s="1">
        <f>IFERROR(__xludf.DUMMYFUNCTION("""COMPUTED_VALUE"""),2856.08)</f>
        <v>2856.08</v>
      </c>
      <c r="G345" s="2">
        <f>IFERROR(__xludf.DUMMYFUNCTION("""COMPUTED_VALUE"""),45792.66666666667)</f>
        <v>45792.66667</v>
      </c>
      <c r="H345" s="1">
        <f>IFERROR(__xludf.DUMMYFUNCTION("""COMPUTED_VALUE"""),2749.89)</f>
        <v>2749.89</v>
      </c>
      <c r="J345" s="2">
        <f>IFERROR(__xludf.DUMMYFUNCTION("""COMPUTED_VALUE"""),45792.66666666667)</f>
        <v>45792.66667</v>
      </c>
      <c r="K345" s="1">
        <f>IFERROR(__xludf.DUMMYFUNCTION("""COMPUTED_VALUE"""),2853.85)</f>
        <v>2853.85</v>
      </c>
      <c r="M345" s="2">
        <f>IFERROR(__xludf.DUMMYFUNCTION("""COMPUTED_VALUE"""),45792.66666666667)</f>
        <v>45792.66667</v>
      </c>
      <c r="N345" s="1">
        <f>IFERROR(__xludf.DUMMYFUNCTION("""COMPUTED_VALUE"""),4282635.0)</f>
        <v>4282635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IFERROR(__xludf.DUMMYFUNCTION("""COMPUTED_VALUE"""),2860.98)</f>
        <v>2860.98</v>
      </c>
      <c r="D346" s="2">
        <f>IFERROR(__xludf.DUMMYFUNCTION("""COMPUTED_VALUE"""),45793.66666666667)</f>
        <v>45793.66667</v>
      </c>
      <c r="E346" s="1">
        <f>IFERROR(__xludf.DUMMYFUNCTION("""COMPUTED_VALUE"""),2911.53)</f>
        <v>2911.53</v>
      </c>
      <c r="G346" s="2">
        <f>IFERROR(__xludf.DUMMYFUNCTION("""COMPUTED_VALUE"""),45793.66666666667)</f>
        <v>45793.66667</v>
      </c>
      <c r="H346" s="1">
        <f>IFERROR(__xludf.DUMMYFUNCTION("""COMPUTED_VALUE"""),2854.32)</f>
        <v>2854.32</v>
      </c>
      <c r="J346" s="2">
        <f>IFERROR(__xludf.DUMMYFUNCTION("""COMPUTED_VALUE"""),45793.66666666667)</f>
        <v>45793.66667</v>
      </c>
      <c r="K346" s="1">
        <f>IFERROR(__xludf.DUMMYFUNCTION("""COMPUTED_VALUE"""),2900.41)</f>
        <v>2900.41</v>
      </c>
      <c r="M346" s="2">
        <f>IFERROR(__xludf.DUMMYFUNCTION("""COMPUTED_VALUE"""),45793.66666666667)</f>
        <v>45793.66667</v>
      </c>
      <c r="N346" s="1">
        <f>IFERROR(__xludf.DUMMYFUNCTION("""COMPUTED_VALUE"""),2803498.0)</f>
        <v>2803498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IFERROR(__xludf.DUMMYFUNCTION("""COMPUTED_VALUE"""),2891.3)</f>
        <v>2891.3</v>
      </c>
      <c r="D347" s="2">
        <f>IFERROR(__xludf.DUMMYFUNCTION("""COMPUTED_VALUE"""),45796.66666666667)</f>
        <v>45796.66667</v>
      </c>
      <c r="E347" s="1">
        <f>IFERROR(__xludf.DUMMYFUNCTION("""COMPUTED_VALUE"""),2924.19)</f>
        <v>2924.19</v>
      </c>
      <c r="G347" s="2">
        <f>IFERROR(__xludf.DUMMYFUNCTION("""COMPUTED_VALUE"""),45796.66666666667)</f>
        <v>45796.66667</v>
      </c>
      <c r="H347" s="1">
        <f>IFERROR(__xludf.DUMMYFUNCTION("""COMPUTED_VALUE"""),2885.78)</f>
        <v>2885.78</v>
      </c>
      <c r="J347" s="2">
        <f>IFERROR(__xludf.DUMMYFUNCTION("""COMPUTED_VALUE"""),45796.66666666667)</f>
        <v>45796.66667</v>
      </c>
      <c r="K347" s="1">
        <f>IFERROR(__xludf.DUMMYFUNCTION("""COMPUTED_VALUE"""),2923.35)</f>
        <v>2923.35</v>
      </c>
      <c r="M347" s="2">
        <f>IFERROR(__xludf.DUMMYFUNCTION("""COMPUTED_VALUE"""),45796.66666666667)</f>
        <v>45796.66667</v>
      </c>
      <c r="N347" s="1">
        <f>IFERROR(__xludf.DUMMYFUNCTION("""COMPUTED_VALUE"""),1886544.0)</f>
        <v>1886544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IFERROR(__xludf.DUMMYFUNCTION("""COMPUTED_VALUE"""),2897.03)</f>
        <v>2897.03</v>
      </c>
      <c r="D348" s="2">
        <f>IFERROR(__xludf.DUMMYFUNCTION("""COMPUTED_VALUE"""),45797.66666666667)</f>
        <v>45797.66667</v>
      </c>
      <c r="E348" s="1">
        <f>IFERROR(__xludf.DUMMYFUNCTION("""COMPUTED_VALUE"""),2937.13)</f>
        <v>2937.13</v>
      </c>
      <c r="G348" s="2">
        <f>IFERROR(__xludf.DUMMYFUNCTION("""COMPUTED_VALUE"""),45797.66666666667)</f>
        <v>45797.66667</v>
      </c>
      <c r="H348" s="1">
        <f>IFERROR(__xludf.DUMMYFUNCTION("""COMPUTED_VALUE"""),2897.03)</f>
        <v>2897.03</v>
      </c>
      <c r="J348" s="2">
        <f>IFERROR(__xludf.DUMMYFUNCTION("""COMPUTED_VALUE"""),45797.66666666667)</f>
        <v>45797.66667</v>
      </c>
      <c r="K348" s="1">
        <f>IFERROR(__xludf.DUMMYFUNCTION("""COMPUTED_VALUE"""),2928.12)</f>
        <v>2928.12</v>
      </c>
      <c r="M348" s="2">
        <f>IFERROR(__xludf.DUMMYFUNCTION("""COMPUTED_VALUE"""),45797.66666666667)</f>
        <v>45797.66667</v>
      </c>
      <c r="N348" s="1">
        <f>IFERROR(__xludf.DUMMYFUNCTION("""COMPUTED_VALUE"""),2202543.0)</f>
        <v>2202543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IFERROR(__xludf.DUMMYFUNCTION("""COMPUTED_VALUE"""),2925.11)</f>
        <v>2925.11</v>
      </c>
      <c r="D349" s="2">
        <f>IFERROR(__xludf.DUMMYFUNCTION("""COMPUTED_VALUE"""),45798.66666666667)</f>
        <v>45798.66667</v>
      </c>
      <c r="E349" s="1">
        <f>IFERROR(__xludf.DUMMYFUNCTION("""COMPUTED_VALUE"""),2939.62)</f>
        <v>2939.62</v>
      </c>
      <c r="G349" s="2">
        <f>IFERROR(__xludf.DUMMYFUNCTION("""COMPUTED_VALUE"""),45798.66666666667)</f>
        <v>45798.66667</v>
      </c>
      <c r="H349" s="1">
        <f>IFERROR(__xludf.DUMMYFUNCTION("""COMPUTED_VALUE"""),2901.34)</f>
        <v>2901.34</v>
      </c>
      <c r="J349" s="2">
        <f>IFERROR(__xludf.DUMMYFUNCTION("""COMPUTED_VALUE"""),45798.66666666667)</f>
        <v>45798.66667</v>
      </c>
      <c r="K349" s="1">
        <f>IFERROR(__xludf.DUMMYFUNCTION("""COMPUTED_VALUE"""),2914.82)</f>
        <v>2914.82</v>
      </c>
      <c r="M349" s="2">
        <f>IFERROR(__xludf.DUMMYFUNCTION("""COMPUTED_VALUE"""),45798.66666666667)</f>
        <v>45798.66667</v>
      </c>
      <c r="N349" s="1">
        <f>IFERROR(__xludf.DUMMYFUNCTION("""COMPUTED_VALUE"""),2866065.0)</f>
        <v>2866065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IFERROR(__xludf.DUMMYFUNCTION("""COMPUTED_VALUE"""),2905.46)</f>
        <v>2905.46</v>
      </c>
      <c r="D350" s="2">
        <f>IFERROR(__xludf.DUMMYFUNCTION("""COMPUTED_VALUE"""),45799.66666666667)</f>
        <v>45799.66667</v>
      </c>
      <c r="E350" s="1">
        <f>IFERROR(__xludf.DUMMYFUNCTION("""COMPUTED_VALUE"""),2912.31)</f>
        <v>2912.31</v>
      </c>
      <c r="G350" s="2">
        <f>IFERROR(__xludf.DUMMYFUNCTION("""COMPUTED_VALUE"""),45799.66666666667)</f>
        <v>45799.66667</v>
      </c>
      <c r="H350" s="1">
        <f>IFERROR(__xludf.DUMMYFUNCTION("""COMPUTED_VALUE"""),2862.9)</f>
        <v>2862.9</v>
      </c>
      <c r="J350" s="2">
        <f>IFERROR(__xludf.DUMMYFUNCTION("""COMPUTED_VALUE"""),45799.66666666667)</f>
        <v>45799.66667</v>
      </c>
      <c r="K350" s="1">
        <f>IFERROR(__xludf.DUMMYFUNCTION("""COMPUTED_VALUE"""),2883.89)</f>
        <v>2883.89</v>
      </c>
      <c r="M350" s="2">
        <f>IFERROR(__xludf.DUMMYFUNCTION("""COMPUTED_VALUE"""),45799.66666666667)</f>
        <v>45799.66667</v>
      </c>
      <c r="N350" s="1">
        <f>IFERROR(__xludf.DUMMYFUNCTION("""COMPUTED_VALUE"""),2020236.0)</f>
        <v>2020236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IFERROR(__xludf.DUMMYFUNCTION("""COMPUTED_VALUE"""),2912.65)</f>
        <v>2912.65</v>
      </c>
      <c r="D351" s="2">
        <f>IFERROR(__xludf.DUMMYFUNCTION("""COMPUTED_VALUE"""),45800.66666666667)</f>
        <v>45800.66667</v>
      </c>
      <c r="E351" s="1">
        <f>IFERROR(__xludf.DUMMYFUNCTION("""COMPUTED_VALUE"""),2922.19)</f>
        <v>2922.19</v>
      </c>
      <c r="G351" s="2">
        <f>IFERROR(__xludf.DUMMYFUNCTION("""COMPUTED_VALUE"""),45800.66666666667)</f>
        <v>45800.66667</v>
      </c>
      <c r="H351" s="1">
        <f>IFERROR(__xludf.DUMMYFUNCTION("""COMPUTED_VALUE"""),2874.78)</f>
        <v>2874.78</v>
      </c>
      <c r="J351" s="2">
        <f>IFERROR(__xludf.DUMMYFUNCTION("""COMPUTED_VALUE"""),45800.66666666667)</f>
        <v>45800.66667</v>
      </c>
      <c r="K351" s="1">
        <f>IFERROR(__xludf.DUMMYFUNCTION("""COMPUTED_VALUE"""),2916.19)</f>
        <v>2916.19</v>
      </c>
      <c r="M351" s="2">
        <f>IFERROR(__xludf.DUMMYFUNCTION("""COMPUTED_VALUE"""),45800.66666666667)</f>
        <v>45800.66667</v>
      </c>
      <c r="N351" s="1">
        <f>IFERROR(__xludf.DUMMYFUNCTION("""COMPUTED_VALUE"""),1826539.0)</f>
        <v>1826539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IFERROR(__xludf.DUMMYFUNCTION("""COMPUTED_VALUE"""),2911.88)</f>
        <v>2911.88</v>
      </c>
      <c r="D352" s="2">
        <f>IFERROR(__xludf.DUMMYFUNCTION("""COMPUTED_VALUE"""),45804.66666666667)</f>
        <v>45804.66667</v>
      </c>
      <c r="E352" s="1">
        <f>IFERROR(__xludf.DUMMYFUNCTION("""COMPUTED_VALUE"""),2927.96)</f>
        <v>2927.96</v>
      </c>
      <c r="G352" s="2">
        <f>IFERROR(__xludf.DUMMYFUNCTION("""COMPUTED_VALUE"""),45804.66666666667)</f>
        <v>45804.66667</v>
      </c>
      <c r="H352" s="1">
        <f>IFERROR(__xludf.DUMMYFUNCTION("""COMPUTED_VALUE"""),2902.31)</f>
        <v>2902.31</v>
      </c>
      <c r="J352" s="2">
        <f>IFERROR(__xludf.DUMMYFUNCTION("""COMPUTED_VALUE"""),45804.66666666667)</f>
        <v>45804.66667</v>
      </c>
      <c r="K352" s="1">
        <f>IFERROR(__xludf.DUMMYFUNCTION("""COMPUTED_VALUE"""),2908.54)</f>
        <v>2908.54</v>
      </c>
      <c r="M352" s="2">
        <f>IFERROR(__xludf.DUMMYFUNCTION("""COMPUTED_VALUE"""),45804.66666666667)</f>
        <v>45804.66667</v>
      </c>
      <c r="N352" s="1">
        <f>IFERROR(__xludf.DUMMYFUNCTION("""COMPUTED_VALUE"""),2458466.0)</f>
        <v>2458466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IFERROR(__xludf.DUMMYFUNCTION("""COMPUTED_VALUE"""),2895.44)</f>
        <v>2895.44</v>
      </c>
      <c r="D353" s="2">
        <f>IFERROR(__xludf.DUMMYFUNCTION("""COMPUTED_VALUE"""),45805.66666666667)</f>
        <v>45805.66667</v>
      </c>
      <c r="E353" s="1">
        <f>IFERROR(__xludf.DUMMYFUNCTION("""COMPUTED_VALUE"""),2904.91)</f>
        <v>2904.91</v>
      </c>
      <c r="G353" s="2">
        <f>IFERROR(__xludf.DUMMYFUNCTION("""COMPUTED_VALUE"""),45805.66666666667)</f>
        <v>45805.66667</v>
      </c>
      <c r="H353" s="1">
        <f>IFERROR(__xludf.DUMMYFUNCTION("""COMPUTED_VALUE"""),2851.24)</f>
        <v>2851.24</v>
      </c>
      <c r="J353" s="2">
        <f>IFERROR(__xludf.DUMMYFUNCTION("""COMPUTED_VALUE"""),45805.66666666667)</f>
        <v>45805.66667</v>
      </c>
      <c r="K353" s="1">
        <f>IFERROR(__xludf.DUMMYFUNCTION("""COMPUTED_VALUE"""),2860.58)</f>
        <v>2860.58</v>
      </c>
      <c r="M353" s="2">
        <f>IFERROR(__xludf.DUMMYFUNCTION("""COMPUTED_VALUE"""),45805.66666666667)</f>
        <v>45805.66667</v>
      </c>
      <c r="N353" s="1">
        <f>IFERROR(__xludf.DUMMYFUNCTION("""COMPUTED_VALUE"""),2299464.0)</f>
        <v>2299464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IFERROR(__xludf.DUMMYFUNCTION("""COMPUTED_VALUE"""),2850.82)</f>
        <v>2850.82</v>
      </c>
      <c r="D354" s="2">
        <f>IFERROR(__xludf.DUMMYFUNCTION("""COMPUTED_VALUE"""),45806.66666666667)</f>
        <v>45806.66667</v>
      </c>
      <c r="E354" s="1">
        <f>IFERROR(__xludf.DUMMYFUNCTION("""COMPUTED_VALUE"""),2881.63)</f>
        <v>2881.63</v>
      </c>
      <c r="G354" s="2">
        <f>IFERROR(__xludf.DUMMYFUNCTION("""COMPUTED_VALUE"""),45806.66666666667)</f>
        <v>45806.66667</v>
      </c>
      <c r="H354" s="1">
        <f>IFERROR(__xludf.DUMMYFUNCTION("""COMPUTED_VALUE"""),2841.55)</f>
        <v>2841.55</v>
      </c>
      <c r="J354" s="2">
        <f>IFERROR(__xludf.DUMMYFUNCTION("""COMPUTED_VALUE"""),45806.66666666667)</f>
        <v>45806.66667</v>
      </c>
      <c r="K354" s="1">
        <f>IFERROR(__xludf.DUMMYFUNCTION("""COMPUTED_VALUE"""),2876.31)</f>
        <v>2876.31</v>
      </c>
      <c r="M354" s="2">
        <f>IFERROR(__xludf.DUMMYFUNCTION("""COMPUTED_VALUE"""),45806.66666666667)</f>
        <v>45806.66667</v>
      </c>
      <c r="N354" s="1">
        <f>IFERROR(__xludf.DUMMYFUNCTION("""COMPUTED_VALUE"""),2888386.0)</f>
        <v>2888386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IFERROR(__xludf.DUMMYFUNCTION("""COMPUTED_VALUE"""),2881.3)</f>
        <v>2881.3</v>
      </c>
      <c r="D355" s="2">
        <f>IFERROR(__xludf.DUMMYFUNCTION("""COMPUTED_VALUE"""),45807.66666666667)</f>
        <v>45807.66667</v>
      </c>
      <c r="E355" s="1">
        <f>IFERROR(__xludf.DUMMYFUNCTION("""COMPUTED_VALUE"""),2914.17)</f>
        <v>2914.17</v>
      </c>
      <c r="G355" s="2">
        <f>IFERROR(__xludf.DUMMYFUNCTION("""COMPUTED_VALUE"""),45807.66666666667)</f>
        <v>45807.66667</v>
      </c>
      <c r="H355" s="1">
        <f>IFERROR(__xludf.DUMMYFUNCTION("""COMPUTED_VALUE"""),2865.02)</f>
        <v>2865.02</v>
      </c>
      <c r="J355" s="2">
        <f>IFERROR(__xludf.DUMMYFUNCTION("""COMPUTED_VALUE"""),45807.66666666667)</f>
        <v>45807.66667</v>
      </c>
      <c r="K355" s="1">
        <f>IFERROR(__xludf.DUMMYFUNCTION("""COMPUTED_VALUE"""),2900.14)</f>
        <v>2900.14</v>
      </c>
      <c r="M355" s="2">
        <f>IFERROR(__xludf.DUMMYFUNCTION("""COMPUTED_VALUE"""),45807.66666666667)</f>
        <v>45807.66667</v>
      </c>
      <c r="N355" s="1">
        <f>IFERROR(__xludf.DUMMYFUNCTION("""COMPUTED_VALUE"""),7939547.0)</f>
        <v>7939547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IFERROR(__xludf.DUMMYFUNCTION("""COMPUTED_VALUE"""),2878.13)</f>
        <v>2878.13</v>
      </c>
      <c r="D356" s="2">
        <f>IFERROR(__xludf.DUMMYFUNCTION("""COMPUTED_VALUE"""),45810.66666666667)</f>
        <v>45810.66667</v>
      </c>
      <c r="E356" s="1">
        <f>IFERROR(__xludf.DUMMYFUNCTION("""COMPUTED_VALUE"""),2906.99)</f>
        <v>2906.99</v>
      </c>
      <c r="G356" s="2">
        <f>IFERROR(__xludf.DUMMYFUNCTION("""COMPUTED_VALUE"""),45810.66666666667)</f>
        <v>45810.66667</v>
      </c>
      <c r="H356" s="1">
        <f>IFERROR(__xludf.DUMMYFUNCTION("""COMPUTED_VALUE"""),2860.75)</f>
        <v>2860.75</v>
      </c>
      <c r="J356" s="2">
        <f>IFERROR(__xludf.DUMMYFUNCTION("""COMPUTED_VALUE"""),45810.66666666667)</f>
        <v>45810.66667</v>
      </c>
      <c r="K356" s="1">
        <f>IFERROR(__xludf.DUMMYFUNCTION("""COMPUTED_VALUE"""),2892.26)</f>
        <v>2892.26</v>
      </c>
      <c r="M356" s="2">
        <f>IFERROR(__xludf.DUMMYFUNCTION("""COMPUTED_VALUE"""),45810.66666666667)</f>
        <v>45810.66667</v>
      </c>
      <c r="N356" s="1">
        <f>IFERROR(__xludf.DUMMYFUNCTION("""COMPUTED_VALUE"""),1896499.0)</f>
        <v>1896499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IFERROR(__xludf.DUMMYFUNCTION("""COMPUTED_VALUE"""),2872.8)</f>
        <v>2872.8</v>
      </c>
      <c r="D357" s="2">
        <f>IFERROR(__xludf.DUMMYFUNCTION("""COMPUTED_VALUE"""),45811.66666666667)</f>
        <v>45811.66667</v>
      </c>
      <c r="E357" s="1">
        <f>IFERROR(__xludf.DUMMYFUNCTION("""COMPUTED_VALUE"""),2887.49)</f>
        <v>2887.49</v>
      </c>
      <c r="G357" s="2">
        <f>IFERROR(__xludf.DUMMYFUNCTION("""COMPUTED_VALUE"""),45811.66666666667)</f>
        <v>45811.66667</v>
      </c>
      <c r="H357" s="1">
        <f>IFERROR(__xludf.DUMMYFUNCTION("""COMPUTED_VALUE"""),2846.97)</f>
        <v>2846.97</v>
      </c>
      <c r="J357" s="2">
        <f>IFERROR(__xludf.DUMMYFUNCTION("""COMPUTED_VALUE"""),45811.66666666667)</f>
        <v>45811.66667</v>
      </c>
      <c r="K357" s="1">
        <f>IFERROR(__xludf.DUMMYFUNCTION("""COMPUTED_VALUE"""),2881.9)</f>
        <v>2881.9</v>
      </c>
      <c r="M357" s="2">
        <f>IFERROR(__xludf.DUMMYFUNCTION("""COMPUTED_VALUE"""),45811.66666666667)</f>
        <v>45811.66667</v>
      </c>
      <c r="N357" s="1">
        <f>IFERROR(__xludf.DUMMYFUNCTION("""COMPUTED_VALUE"""),2240153.0)</f>
        <v>2240153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IFERROR(__xludf.DUMMYFUNCTION("""COMPUTED_VALUE"""),2861.29)</f>
        <v>2861.29</v>
      </c>
      <c r="D358" s="2">
        <f>IFERROR(__xludf.DUMMYFUNCTION("""COMPUTED_VALUE"""),45812.66666666667)</f>
        <v>45812.66667</v>
      </c>
      <c r="E358" s="1">
        <f>IFERROR(__xludf.DUMMYFUNCTION("""COMPUTED_VALUE"""),2861.29)</f>
        <v>2861.29</v>
      </c>
      <c r="G358" s="2">
        <f>IFERROR(__xludf.DUMMYFUNCTION("""COMPUTED_VALUE"""),45812.66666666667)</f>
        <v>45812.66667</v>
      </c>
      <c r="H358" s="1">
        <f>IFERROR(__xludf.DUMMYFUNCTION("""COMPUTED_VALUE"""),2814.02)</f>
        <v>2814.02</v>
      </c>
      <c r="J358" s="2">
        <f>IFERROR(__xludf.DUMMYFUNCTION("""COMPUTED_VALUE"""),45812.66666666667)</f>
        <v>45812.66667</v>
      </c>
      <c r="K358" s="1">
        <f>IFERROR(__xludf.DUMMYFUNCTION("""COMPUTED_VALUE"""),2814.47)</f>
        <v>2814.47</v>
      </c>
      <c r="M358" s="2">
        <f>IFERROR(__xludf.DUMMYFUNCTION("""COMPUTED_VALUE"""),45812.66666666667)</f>
        <v>45812.66667</v>
      </c>
      <c r="N358" s="1">
        <f>IFERROR(__xludf.DUMMYFUNCTION("""COMPUTED_VALUE"""),5529738.0)</f>
        <v>5529738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IFERROR(__xludf.DUMMYFUNCTION("""COMPUTED_VALUE"""),2824.02)</f>
        <v>2824.02</v>
      </c>
      <c r="D359" s="2">
        <f>IFERROR(__xludf.DUMMYFUNCTION("""COMPUTED_VALUE"""),45813.66666666667)</f>
        <v>45813.66667</v>
      </c>
      <c r="E359" s="1">
        <f>IFERROR(__xludf.DUMMYFUNCTION("""COMPUTED_VALUE"""),2846.46)</f>
        <v>2846.46</v>
      </c>
      <c r="G359" s="2">
        <f>IFERROR(__xludf.DUMMYFUNCTION("""COMPUTED_VALUE"""),45813.66666666667)</f>
        <v>45813.66667</v>
      </c>
      <c r="H359" s="1">
        <f>IFERROR(__xludf.DUMMYFUNCTION("""COMPUTED_VALUE"""),2808.65)</f>
        <v>2808.65</v>
      </c>
      <c r="J359" s="2">
        <f>IFERROR(__xludf.DUMMYFUNCTION("""COMPUTED_VALUE"""),45813.66666666667)</f>
        <v>45813.66667</v>
      </c>
      <c r="K359" s="1">
        <f>IFERROR(__xludf.DUMMYFUNCTION("""COMPUTED_VALUE"""),2838.84)</f>
        <v>2838.84</v>
      </c>
      <c r="M359" s="2">
        <f>IFERROR(__xludf.DUMMYFUNCTION("""COMPUTED_VALUE"""),45813.66666666667)</f>
        <v>45813.66667</v>
      </c>
      <c r="N359" s="1">
        <f>IFERROR(__xludf.DUMMYFUNCTION("""COMPUTED_VALUE"""),2669825.0)</f>
        <v>2669825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IFERROR(__xludf.DUMMYFUNCTION("""COMPUTED_VALUE"""),2842.65)</f>
        <v>2842.65</v>
      </c>
      <c r="D360" s="2">
        <f>IFERROR(__xludf.DUMMYFUNCTION("""COMPUTED_VALUE"""),45814.66666666667)</f>
        <v>45814.66667</v>
      </c>
      <c r="E360" s="1">
        <f>IFERROR(__xludf.DUMMYFUNCTION("""COMPUTED_VALUE"""),2865.06)</f>
        <v>2865.06</v>
      </c>
      <c r="G360" s="2">
        <f>IFERROR(__xludf.DUMMYFUNCTION("""COMPUTED_VALUE"""),45814.66666666667)</f>
        <v>45814.66667</v>
      </c>
      <c r="H360" s="1">
        <f>IFERROR(__xludf.DUMMYFUNCTION("""COMPUTED_VALUE"""),2825.67)</f>
        <v>2825.67</v>
      </c>
      <c r="J360" s="2">
        <f>IFERROR(__xludf.DUMMYFUNCTION("""COMPUTED_VALUE"""),45814.66666666667)</f>
        <v>45814.66667</v>
      </c>
      <c r="K360" s="1">
        <f>IFERROR(__xludf.DUMMYFUNCTION("""COMPUTED_VALUE"""),2839.1)</f>
        <v>2839.1</v>
      </c>
      <c r="M360" s="2">
        <f>IFERROR(__xludf.DUMMYFUNCTION("""COMPUTED_VALUE"""),45814.66666666667)</f>
        <v>45814.66667</v>
      </c>
      <c r="N360" s="1">
        <f>IFERROR(__xludf.DUMMYFUNCTION("""COMPUTED_VALUE"""),2032738.0)</f>
        <v>2032738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IFERROR(__xludf.DUMMYFUNCTION("""COMPUTED_VALUE"""),2825.48)</f>
        <v>2825.48</v>
      </c>
      <c r="D361" s="2">
        <f>IFERROR(__xludf.DUMMYFUNCTION("""COMPUTED_VALUE"""),45817.66666666667)</f>
        <v>45817.66667</v>
      </c>
      <c r="E361" s="1">
        <f>IFERROR(__xludf.DUMMYFUNCTION("""COMPUTED_VALUE"""),2848.36)</f>
        <v>2848.36</v>
      </c>
      <c r="G361" s="2">
        <f>IFERROR(__xludf.DUMMYFUNCTION("""COMPUTED_VALUE"""),45817.66666666667)</f>
        <v>45817.66667</v>
      </c>
      <c r="H361" s="1">
        <f>IFERROR(__xludf.DUMMYFUNCTION("""COMPUTED_VALUE"""),2794.31)</f>
        <v>2794.31</v>
      </c>
      <c r="J361" s="2">
        <f>IFERROR(__xludf.DUMMYFUNCTION("""COMPUTED_VALUE"""),45817.66666666667)</f>
        <v>45817.66667</v>
      </c>
      <c r="K361" s="1">
        <f>IFERROR(__xludf.DUMMYFUNCTION("""COMPUTED_VALUE"""),2840.16)</f>
        <v>2840.16</v>
      </c>
      <c r="M361" s="2">
        <f>IFERROR(__xludf.DUMMYFUNCTION("""COMPUTED_VALUE"""),45817.66666666667)</f>
        <v>45817.66667</v>
      </c>
      <c r="N361" s="1">
        <f>IFERROR(__xludf.DUMMYFUNCTION("""COMPUTED_VALUE"""),2504000.0)</f>
        <v>2504000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IFERROR(__xludf.DUMMYFUNCTION("""COMPUTED_VALUE"""),2841.67)</f>
        <v>2841.67</v>
      </c>
      <c r="D362" s="2">
        <f>IFERROR(__xludf.DUMMYFUNCTION("""COMPUTED_VALUE"""),45818.66666666667)</f>
        <v>45818.66667</v>
      </c>
      <c r="E362" s="1">
        <f>IFERROR(__xludf.DUMMYFUNCTION("""COMPUTED_VALUE"""),2885.19)</f>
        <v>2885.19</v>
      </c>
      <c r="G362" s="2">
        <f>IFERROR(__xludf.DUMMYFUNCTION("""COMPUTED_VALUE"""),45818.66666666667)</f>
        <v>45818.66667</v>
      </c>
      <c r="H362" s="1">
        <f>IFERROR(__xludf.DUMMYFUNCTION("""COMPUTED_VALUE"""),2833.52)</f>
        <v>2833.52</v>
      </c>
      <c r="J362" s="2">
        <f>IFERROR(__xludf.DUMMYFUNCTION("""COMPUTED_VALUE"""),45818.66666666667)</f>
        <v>45818.66667</v>
      </c>
      <c r="K362" s="1">
        <f>IFERROR(__xludf.DUMMYFUNCTION("""COMPUTED_VALUE"""),2869.32)</f>
        <v>2869.32</v>
      </c>
      <c r="M362" s="2">
        <f>IFERROR(__xludf.DUMMYFUNCTION("""COMPUTED_VALUE"""),45818.66666666667)</f>
        <v>45818.66667</v>
      </c>
      <c r="N362" s="1">
        <f>IFERROR(__xludf.DUMMYFUNCTION("""COMPUTED_VALUE"""),2150441.0)</f>
        <v>2150441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IFERROR(__xludf.DUMMYFUNCTION("""COMPUTED_VALUE"""),2874.14)</f>
        <v>2874.14</v>
      </c>
      <c r="D363" s="2">
        <f>IFERROR(__xludf.DUMMYFUNCTION("""COMPUTED_VALUE"""),45819.66666666667)</f>
        <v>45819.66667</v>
      </c>
      <c r="E363" s="1">
        <f>IFERROR(__xludf.DUMMYFUNCTION("""COMPUTED_VALUE"""),2875.89)</f>
        <v>2875.89</v>
      </c>
      <c r="G363" s="2">
        <f>IFERROR(__xludf.DUMMYFUNCTION("""COMPUTED_VALUE"""),45819.66666666667)</f>
        <v>45819.66667</v>
      </c>
      <c r="H363" s="1">
        <f>IFERROR(__xludf.DUMMYFUNCTION("""COMPUTED_VALUE"""),2848.31)</f>
        <v>2848.31</v>
      </c>
      <c r="J363" s="2">
        <f>IFERROR(__xludf.DUMMYFUNCTION("""COMPUTED_VALUE"""),45819.66666666667)</f>
        <v>45819.66667</v>
      </c>
      <c r="K363" s="1">
        <f>IFERROR(__xludf.DUMMYFUNCTION("""COMPUTED_VALUE"""),2856.28)</f>
        <v>2856.28</v>
      </c>
      <c r="M363" s="2">
        <f>IFERROR(__xludf.DUMMYFUNCTION("""COMPUTED_VALUE"""),45819.66666666667)</f>
        <v>45819.66667</v>
      </c>
      <c r="N363" s="1">
        <f>IFERROR(__xludf.DUMMYFUNCTION("""COMPUTED_VALUE"""),2495019.0)</f>
        <v>2495019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IFERROR(__xludf.DUMMYFUNCTION("""COMPUTED_VALUE"""),2866.28)</f>
        <v>2866.28</v>
      </c>
      <c r="D364" s="2">
        <f>IFERROR(__xludf.DUMMYFUNCTION("""COMPUTED_VALUE"""),45820.66666666667)</f>
        <v>45820.66667</v>
      </c>
      <c r="E364" s="1">
        <f>IFERROR(__xludf.DUMMYFUNCTION("""COMPUTED_VALUE"""),2874.69)</f>
        <v>2874.69</v>
      </c>
      <c r="G364" s="2">
        <f>IFERROR(__xludf.DUMMYFUNCTION("""COMPUTED_VALUE"""),45820.66666666667)</f>
        <v>45820.66667</v>
      </c>
      <c r="H364" s="1">
        <f>IFERROR(__xludf.DUMMYFUNCTION("""COMPUTED_VALUE"""),2851.45)</f>
        <v>2851.45</v>
      </c>
      <c r="J364" s="2">
        <f>IFERROR(__xludf.DUMMYFUNCTION("""COMPUTED_VALUE"""),45820.66666666667)</f>
        <v>45820.66667</v>
      </c>
      <c r="K364" s="1">
        <f>IFERROR(__xludf.DUMMYFUNCTION("""COMPUTED_VALUE"""),2872.02)</f>
        <v>2872.02</v>
      </c>
      <c r="M364" s="2">
        <f>IFERROR(__xludf.DUMMYFUNCTION("""COMPUTED_VALUE"""),45820.66666666667)</f>
        <v>45820.66667</v>
      </c>
      <c r="N364" s="1">
        <f>IFERROR(__xludf.DUMMYFUNCTION("""COMPUTED_VALUE"""),2069612.0)</f>
        <v>2069612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IFERROR(__xludf.DUMMYFUNCTION("""COMPUTED_VALUE"""),2880.54)</f>
        <v>2880.54</v>
      </c>
      <c r="D365" s="2">
        <f>IFERROR(__xludf.DUMMYFUNCTION("""COMPUTED_VALUE"""),45821.66666666667)</f>
        <v>45821.66667</v>
      </c>
      <c r="E365" s="1">
        <f>IFERROR(__xludf.DUMMYFUNCTION("""COMPUTED_VALUE"""),2906.85)</f>
        <v>2906.85</v>
      </c>
      <c r="G365" s="2">
        <f>IFERROR(__xludf.DUMMYFUNCTION("""COMPUTED_VALUE"""),45821.66666666667)</f>
        <v>45821.66667</v>
      </c>
      <c r="H365" s="1">
        <f>IFERROR(__xludf.DUMMYFUNCTION("""COMPUTED_VALUE"""),2860.74)</f>
        <v>2860.74</v>
      </c>
      <c r="J365" s="2">
        <f>IFERROR(__xludf.DUMMYFUNCTION("""COMPUTED_VALUE"""),45821.66666666667)</f>
        <v>45821.66667</v>
      </c>
      <c r="K365" s="1">
        <f>IFERROR(__xludf.DUMMYFUNCTION("""COMPUTED_VALUE"""),2867.79)</f>
        <v>2867.79</v>
      </c>
      <c r="M365" s="2">
        <f>IFERROR(__xludf.DUMMYFUNCTION("""COMPUTED_VALUE"""),45821.66666666667)</f>
        <v>45821.66667</v>
      </c>
      <c r="N365" s="1">
        <f>IFERROR(__xludf.DUMMYFUNCTION("""COMPUTED_VALUE"""),2420799.0)</f>
        <v>2420799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IFERROR(__xludf.DUMMYFUNCTION("""COMPUTED_VALUE"""),2890.15)</f>
        <v>2890.15</v>
      </c>
      <c r="D366" s="2">
        <f>IFERROR(__xludf.DUMMYFUNCTION("""COMPUTED_VALUE"""),45824.66666666667)</f>
        <v>45824.66667</v>
      </c>
      <c r="E366" s="1">
        <f>IFERROR(__xludf.DUMMYFUNCTION("""COMPUTED_VALUE"""),2890.15)</f>
        <v>2890.15</v>
      </c>
      <c r="G366" s="2">
        <f>IFERROR(__xludf.DUMMYFUNCTION("""COMPUTED_VALUE"""),45824.66666666667)</f>
        <v>45824.66667</v>
      </c>
      <c r="H366" s="1">
        <f>IFERROR(__xludf.DUMMYFUNCTION("""COMPUTED_VALUE"""),2825.01)</f>
        <v>2825.01</v>
      </c>
      <c r="J366" s="2">
        <f>IFERROR(__xludf.DUMMYFUNCTION("""COMPUTED_VALUE"""),45824.66666666667)</f>
        <v>45824.66667</v>
      </c>
      <c r="K366" s="1">
        <f>IFERROR(__xludf.DUMMYFUNCTION("""COMPUTED_VALUE"""),2840.15)</f>
        <v>2840.15</v>
      </c>
      <c r="M366" s="2">
        <f>IFERROR(__xludf.DUMMYFUNCTION("""COMPUTED_VALUE"""),45824.66666666667)</f>
        <v>45824.66667</v>
      </c>
      <c r="N366" s="1">
        <f>IFERROR(__xludf.DUMMYFUNCTION("""COMPUTED_VALUE"""),3262120.0)</f>
        <v>3262120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IFERROR(__xludf.DUMMYFUNCTION("""COMPUTED_VALUE"""),2841.53)</f>
        <v>2841.53</v>
      </c>
      <c r="D367" s="2">
        <f>IFERROR(__xludf.DUMMYFUNCTION("""COMPUTED_VALUE"""),45825.66666666667)</f>
        <v>45825.66667</v>
      </c>
      <c r="E367" s="1">
        <f>IFERROR(__xludf.DUMMYFUNCTION("""COMPUTED_VALUE"""),2844.91)</f>
        <v>2844.91</v>
      </c>
      <c r="G367" s="2">
        <f>IFERROR(__xludf.DUMMYFUNCTION("""COMPUTED_VALUE"""),45825.66666666667)</f>
        <v>45825.66667</v>
      </c>
      <c r="H367" s="1">
        <f>IFERROR(__xludf.DUMMYFUNCTION("""COMPUTED_VALUE"""),2797.57)</f>
        <v>2797.57</v>
      </c>
      <c r="J367" s="2">
        <f>IFERROR(__xludf.DUMMYFUNCTION("""COMPUTED_VALUE"""),45825.66666666667)</f>
        <v>45825.66667</v>
      </c>
      <c r="K367" s="1">
        <f>IFERROR(__xludf.DUMMYFUNCTION("""COMPUTED_VALUE"""),2840.68)</f>
        <v>2840.68</v>
      </c>
      <c r="M367" s="2">
        <f>IFERROR(__xludf.DUMMYFUNCTION("""COMPUTED_VALUE"""),45825.66666666667)</f>
        <v>45825.66667</v>
      </c>
      <c r="N367" s="1">
        <f>IFERROR(__xludf.DUMMYFUNCTION("""COMPUTED_VALUE"""),3467355.0)</f>
        <v>3467355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IFERROR(__xludf.DUMMYFUNCTION("""COMPUTED_VALUE"""),2843.79)</f>
        <v>2843.79</v>
      </c>
      <c r="D368" s="2">
        <f>IFERROR(__xludf.DUMMYFUNCTION("""COMPUTED_VALUE"""),45826.66666666667)</f>
        <v>45826.66667</v>
      </c>
      <c r="E368" s="1">
        <f>IFERROR(__xludf.DUMMYFUNCTION("""COMPUTED_VALUE"""),2861.74)</f>
        <v>2861.74</v>
      </c>
      <c r="G368" s="2">
        <f>IFERROR(__xludf.DUMMYFUNCTION("""COMPUTED_VALUE"""),45826.66666666667)</f>
        <v>45826.66667</v>
      </c>
      <c r="H368" s="1">
        <f>IFERROR(__xludf.DUMMYFUNCTION("""COMPUTED_VALUE"""),2822.18)</f>
        <v>2822.18</v>
      </c>
      <c r="J368" s="2">
        <f>IFERROR(__xludf.DUMMYFUNCTION("""COMPUTED_VALUE"""),45826.66666666667)</f>
        <v>45826.66667</v>
      </c>
      <c r="K368" s="1">
        <f>IFERROR(__xludf.DUMMYFUNCTION("""COMPUTED_VALUE"""),2849.81)</f>
        <v>2849.81</v>
      </c>
      <c r="M368" s="2">
        <f>IFERROR(__xludf.DUMMYFUNCTION("""COMPUTED_VALUE"""),45826.66666666667)</f>
        <v>45826.66667</v>
      </c>
      <c r="N368" s="1">
        <f>IFERROR(__xludf.DUMMYFUNCTION("""COMPUTED_VALUE"""),2785549.0)</f>
        <v>2785549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IFERROR(__xludf.DUMMYFUNCTION("""COMPUTED_VALUE"""),2846.99)</f>
        <v>2846.99</v>
      </c>
      <c r="D369" s="2">
        <f>IFERROR(__xludf.DUMMYFUNCTION("""COMPUTED_VALUE"""),45828.66666666667)</f>
        <v>45828.66667</v>
      </c>
      <c r="E369" s="1">
        <f>IFERROR(__xludf.DUMMYFUNCTION("""COMPUTED_VALUE"""),2871.12)</f>
        <v>2871.12</v>
      </c>
      <c r="G369" s="2">
        <f>IFERROR(__xludf.DUMMYFUNCTION("""COMPUTED_VALUE"""),45828.66666666667)</f>
        <v>45828.66667</v>
      </c>
      <c r="H369" s="1">
        <f>IFERROR(__xludf.DUMMYFUNCTION("""COMPUTED_VALUE"""),2832.34)</f>
        <v>2832.34</v>
      </c>
      <c r="J369" s="2">
        <f>IFERROR(__xludf.DUMMYFUNCTION("""COMPUTED_VALUE"""),45828.66666666667)</f>
        <v>45828.66667</v>
      </c>
      <c r="K369" s="1">
        <f>IFERROR(__xludf.DUMMYFUNCTION("""COMPUTED_VALUE"""),2851.09)</f>
        <v>2851.09</v>
      </c>
      <c r="M369" s="2">
        <f>IFERROR(__xludf.DUMMYFUNCTION("""COMPUTED_VALUE"""),45828.66666666667)</f>
        <v>45828.66667</v>
      </c>
      <c r="N369" s="1">
        <f>IFERROR(__xludf.DUMMYFUNCTION("""COMPUTED_VALUE"""),6246436.0)</f>
        <v>6246436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IFERROR(__xludf.DUMMYFUNCTION("""COMPUTED_VALUE"""),2867.13)</f>
        <v>2867.13</v>
      </c>
      <c r="D370" s="2">
        <f>IFERROR(__xludf.DUMMYFUNCTION("""COMPUTED_VALUE"""),45831.66666666667)</f>
        <v>45831.66667</v>
      </c>
      <c r="E370" s="1">
        <f>IFERROR(__xludf.DUMMYFUNCTION("""COMPUTED_VALUE"""),2907.14)</f>
        <v>2907.14</v>
      </c>
      <c r="G370" s="2">
        <f>IFERROR(__xludf.DUMMYFUNCTION("""COMPUTED_VALUE"""),45831.66666666667)</f>
        <v>45831.66667</v>
      </c>
      <c r="H370" s="1">
        <f>IFERROR(__xludf.DUMMYFUNCTION("""COMPUTED_VALUE"""),2865.59)</f>
        <v>2865.59</v>
      </c>
      <c r="J370" s="2">
        <f>IFERROR(__xludf.DUMMYFUNCTION("""COMPUTED_VALUE"""),45831.66666666667)</f>
        <v>45831.66667</v>
      </c>
      <c r="K370" s="1">
        <f>IFERROR(__xludf.DUMMYFUNCTION("""COMPUTED_VALUE"""),2905.33)</f>
        <v>2905.33</v>
      </c>
      <c r="M370" s="2">
        <f>IFERROR(__xludf.DUMMYFUNCTION("""COMPUTED_VALUE"""),45831.66666666667)</f>
        <v>45831.66667</v>
      </c>
      <c r="N370" s="1">
        <f>IFERROR(__xludf.DUMMYFUNCTION("""COMPUTED_VALUE"""),2115971.0)</f>
        <v>2115971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IFERROR(__xludf.DUMMYFUNCTION("""COMPUTED_VALUE"""),2891.87)</f>
        <v>2891.87</v>
      </c>
      <c r="D371" s="2">
        <f>IFERROR(__xludf.DUMMYFUNCTION("""COMPUTED_VALUE"""),45832.66666666667)</f>
        <v>45832.66667</v>
      </c>
      <c r="E371" s="1">
        <f>IFERROR(__xludf.DUMMYFUNCTION("""COMPUTED_VALUE"""),2895.57)</f>
        <v>2895.57</v>
      </c>
      <c r="G371" s="2">
        <f>IFERROR(__xludf.DUMMYFUNCTION("""COMPUTED_VALUE"""),45832.66666666667)</f>
        <v>45832.66667</v>
      </c>
      <c r="H371" s="1">
        <f>IFERROR(__xludf.DUMMYFUNCTION("""COMPUTED_VALUE"""),2868.42)</f>
        <v>2868.42</v>
      </c>
      <c r="J371" s="2">
        <f>IFERROR(__xludf.DUMMYFUNCTION("""COMPUTED_VALUE"""),45832.66666666667)</f>
        <v>45832.66667</v>
      </c>
      <c r="K371" s="1">
        <f>IFERROR(__xludf.DUMMYFUNCTION("""COMPUTED_VALUE"""),2875.29)</f>
        <v>2875.29</v>
      </c>
      <c r="M371" s="2">
        <f>IFERROR(__xludf.DUMMYFUNCTION("""COMPUTED_VALUE"""),45832.66666666667)</f>
        <v>45832.66667</v>
      </c>
      <c r="N371" s="1">
        <f>IFERROR(__xludf.DUMMYFUNCTION("""COMPUTED_VALUE"""),2327785.0)</f>
        <v>2327785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IFERROR(__xludf.DUMMYFUNCTION("""COMPUTED_VALUE"""),2836.91)</f>
        <v>2836.91</v>
      </c>
      <c r="D372" s="2">
        <f>IFERROR(__xludf.DUMMYFUNCTION("""COMPUTED_VALUE"""),45833.66666666667)</f>
        <v>45833.66667</v>
      </c>
      <c r="E372" s="1">
        <f>IFERROR(__xludf.DUMMYFUNCTION("""COMPUTED_VALUE"""),2852.66)</f>
        <v>2852.66</v>
      </c>
      <c r="G372" s="2">
        <f>IFERROR(__xludf.DUMMYFUNCTION("""COMPUTED_VALUE"""),45833.66666666667)</f>
        <v>45833.66667</v>
      </c>
      <c r="H372" s="1">
        <f>IFERROR(__xludf.DUMMYFUNCTION("""COMPUTED_VALUE"""),2818.33)</f>
        <v>2818.33</v>
      </c>
      <c r="J372" s="2">
        <f>IFERROR(__xludf.DUMMYFUNCTION("""COMPUTED_VALUE"""),45833.66666666667)</f>
        <v>45833.66667</v>
      </c>
      <c r="K372" s="1">
        <f>IFERROR(__xludf.DUMMYFUNCTION("""COMPUTED_VALUE"""),2828.2)</f>
        <v>2828.2</v>
      </c>
      <c r="M372" s="2">
        <f>IFERROR(__xludf.DUMMYFUNCTION("""COMPUTED_VALUE"""),45833.66666666667)</f>
        <v>45833.66667</v>
      </c>
      <c r="N372" s="1">
        <f>IFERROR(__xludf.DUMMYFUNCTION("""COMPUTED_VALUE"""),2946670.0)</f>
        <v>2946670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IFERROR(__xludf.DUMMYFUNCTION("""COMPUTED_VALUE"""),2832.32)</f>
        <v>2832.32</v>
      </c>
      <c r="D373" s="2">
        <f>IFERROR(__xludf.DUMMYFUNCTION("""COMPUTED_VALUE"""),45834.66666666667)</f>
        <v>45834.66667</v>
      </c>
      <c r="E373" s="1">
        <f>IFERROR(__xludf.DUMMYFUNCTION("""COMPUTED_VALUE"""),2846.48)</f>
        <v>2846.48</v>
      </c>
      <c r="G373" s="2">
        <f>IFERROR(__xludf.DUMMYFUNCTION("""COMPUTED_VALUE"""),45834.66666666667)</f>
        <v>45834.66667</v>
      </c>
      <c r="H373" s="1">
        <f>IFERROR(__xludf.DUMMYFUNCTION("""COMPUTED_VALUE"""),2788.31)</f>
        <v>2788.31</v>
      </c>
      <c r="J373" s="2">
        <f>IFERROR(__xludf.DUMMYFUNCTION("""COMPUTED_VALUE"""),45834.66666666667)</f>
        <v>45834.66667</v>
      </c>
      <c r="K373" s="1">
        <f>IFERROR(__xludf.DUMMYFUNCTION("""COMPUTED_VALUE"""),2801.45)</f>
        <v>2801.45</v>
      </c>
      <c r="M373" s="2">
        <f>IFERROR(__xludf.DUMMYFUNCTION("""COMPUTED_VALUE"""),45834.66666666667)</f>
        <v>45834.66667</v>
      </c>
      <c r="N373" s="1">
        <f>IFERROR(__xludf.DUMMYFUNCTION("""COMPUTED_VALUE"""),2620171.0)</f>
        <v>2620171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IFERROR(__xludf.DUMMYFUNCTION("""COMPUTED_VALUE"""),2790.44)</f>
        <v>2790.44</v>
      </c>
      <c r="D374" s="2">
        <f>IFERROR(__xludf.DUMMYFUNCTION("""COMPUTED_VALUE"""),45835.66666666667)</f>
        <v>45835.66667</v>
      </c>
      <c r="E374" s="1">
        <f>IFERROR(__xludf.DUMMYFUNCTION("""COMPUTED_VALUE"""),2811.88)</f>
        <v>2811.88</v>
      </c>
      <c r="G374" s="2">
        <f>IFERROR(__xludf.DUMMYFUNCTION("""COMPUTED_VALUE"""),45835.66666666667)</f>
        <v>45835.66667</v>
      </c>
      <c r="H374" s="1">
        <f>IFERROR(__xludf.DUMMYFUNCTION("""COMPUTED_VALUE"""),2775.54)</f>
        <v>2775.54</v>
      </c>
      <c r="J374" s="2">
        <f>IFERROR(__xludf.DUMMYFUNCTION("""COMPUTED_VALUE"""),45835.66666666667)</f>
        <v>45835.66667</v>
      </c>
      <c r="K374" s="1">
        <f>IFERROR(__xludf.DUMMYFUNCTION("""COMPUTED_VALUE"""),2792.98)</f>
        <v>2792.98</v>
      </c>
      <c r="M374" s="2">
        <f>IFERROR(__xludf.DUMMYFUNCTION("""COMPUTED_VALUE"""),45835.66666666667)</f>
        <v>45835.66667</v>
      </c>
      <c r="N374" s="1">
        <f>IFERROR(__xludf.DUMMYFUNCTION("""COMPUTED_VALUE"""),4210002.0)</f>
        <v>4210002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IFERROR(__xludf.DUMMYFUNCTION("""COMPUTED_VALUE"""),2795.51)</f>
        <v>2795.51</v>
      </c>
      <c r="D375" s="2">
        <f>IFERROR(__xludf.DUMMYFUNCTION("""COMPUTED_VALUE"""),45838.66666666667)</f>
        <v>45838.66667</v>
      </c>
      <c r="E375" s="1">
        <f>IFERROR(__xludf.DUMMYFUNCTION("""COMPUTED_VALUE"""),2815.38)</f>
        <v>2815.38</v>
      </c>
      <c r="G375" s="2">
        <f>IFERROR(__xludf.DUMMYFUNCTION("""COMPUTED_VALUE"""),45838.66666666667)</f>
        <v>45838.66667</v>
      </c>
      <c r="H375" s="1">
        <f>IFERROR(__xludf.DUMMYFUNCTION("""COMPUTED_VALUE"""),2783.05)</f>
        <v>2783.05</v>
      </c>
      <c r="J375" s="2">
        <f>IFERROR(__xludf.DUMMYFUNCTION("""COMPUTED_VALUE"""),45838.66666666667)</f>
        <v>45838.66667</v>
      </c>
      <c r="K375" s="1">
        <f>IFERROR(__xludf.DUMMYFUNCTION("""COMPUTED_VALUE"""),2815.13)</f>
        <v>2815.13</v>
      </c>
      <c r="M375" s="2">
        <f>IFERROR(__xludf.DUMMYFUNCTION("""COMPUTED_VALUE"""),45838.66666666667)</f>
        <v>45838.66667</v>
      </c>
      <c r="N375" s="1">
        <f>IFERROR(__xludf.DUMMYFUNCTION("""COMPUTED_VALUE"""),2967312.0)</f>
        <v>2967312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IFERROR(__xludf.DUMMYFUNCTION("""COMPUTED_VALUE"""),2815.26)</f>
        <v>2815.26</v>
      </c>
      <c r="D376" s="2">
        <f>IFERROR(__xludf.DUMMYFUNCTION("""COMPUTED_VALUE"""),45839.66666666667)</f>
        <v>45839.66667</v>
      </c>
      <c r="E376" s="1">
        <f>IFERROR(__xludf.DUMMYFUNCTION("""COMPUTED_VALUE"""),2887.76)</f>
        <v>2887.76</v>
      </c>
      <c r="G376" s="2">
        <f>IFERROR(__xludf.DUMMYFUNCTION("""COMPUTED_VALUE"""),45839.66666666667)</f>
        <v>45839.66667</v>
      </c>
      <c r="H376" s="1">
        <f>IFERROR(__xludf.DUMMYFUNCTION("""COMPUTED_VALUE"""),2811.91)</f>
        <v>2811.91</v>
      </c>
      <c r="J376" s="2">
        <f>IFERROR(__xludf.DUMMYFUNCTION("""COMPUTED_VALUE"""),45839.66666666667)</f>
        <v>45839.66667</v>
      </c>
      <c r="K376" s="1">
        <f>IFERROR(__xludf.DUMMYFUNCTION("""COMPUTED_VALUE"""),2877.41)</f>
        <v>2877.41</v>
      </c>
      <c r="M376" s="2">
        <f>IFERROR(__xludf.DUMMYFUNCTION("""COMPUTED_VALUE"""),45839.66666666667)</f>
        <v>45839.66667</v>
      </c>
      <c r="N376" s="1">
        <f>IFERROR(__xludf.DUMMYFUNCTION("""COMPUTED_VALUE"""),3536353.0)</f>
        <v>3536353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IFERROR(__xludf.DUMMYFUNCTION("""COMPUTED_VALUE"""),2867.61)</f>
        <v>2867.61</v>
      </c>
      <c r="D377" s="2">
        <f>IFERROR(__xludf.DUMMYFUNCTION("""COMPUTED_VALUE"""),45840.66666666667)</f>
        <v>45840.66667</v>
      </c>
      <c r="E377" s="1">
        <f>IFERROR(__xludf.DUMMYFUNCTION("""COMPUTED_VALUE"""),2873.2)</f>
        <v>2873.2</v>
      </c>
      <c r="G377" s="2">
        <f>IFERROR(__xludf.DUMMYFUNCTION("""COMPUTED_VALUE"""),45840.66666666667)</f>
        <v>45840.66667</v>
      </c>
      <c r="H377" s="1">
        <f>IFERROR(__xludf.DUMMYFUNCTION("""COMPUTED_VALUE"""),2825.83)</f>
        <v>2825.83</v>
      </c>
      <c r="J377" s="2">
        <f>IFERROR(__xludf.DUMMYFUNCTION("""COMPUTED_VALUE"""),45840.66666666667)</f>
        <v>45840.66667</v>
      </c>
      <c r="K377" s="1">
        <f>IFERROR(__xludf.DUMMYFUNCTION("""COMPUTED_VALUE"""),2832.49)</f>
        <v>2832.49</v>
      </c>
      <c r="M377" s="2">
        <f>IFERROR(__xludf.DUMMYFUNCTION("""COMPUTED_VALUE"""),45840.66666666667)</f>
        <v>45840.66667</v>
      </c>
      <c r="N377" s="1">
        <f>IFERROR(__xludf.DUMMYFUNCTION("""COMPUTED_VALUE"""),3202277.0)</f>
        <v>3202277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IFERROR(__xludf.DUMMYFUNCTION("""COMPUTED_VALUE"""),2821.87)</f>
        <v>2821.87</v>
      </c>
      <c r="D378" s="2">
        <f>IFERROR(__xludf.DUMMYFUNCTION("""COMPUTED_VALUE"""),45841.54166666667)</f>
        <v>45841.54167</v>
      </c>
      <c r="E378" s="1">
        <f>IFERROR(__xludf.DUMMYFUNCTION("""COMPUTED_VALUE"""),2851.07)</f>
        <v>2851.07</v>
      </c>
      <c r="G378" s="2">
        <f>IFERROR(__xludf.DUMMYFUNCTION("""COMPUTED_VALUE"""),45841.54166666667)</f>
        <v>45841.54167</v>
      </c>
      <c r="H378" s="1">
        <f>IFERROR(__xludf.DUMMYFUNCTION("""COMPUTED_VALUE"""),2816.86)</f>
        <v>2816.86</v>
      </c>
      <c r="J378" s="2">
        <f>IFERROR(__xludf.DUMMYFUNCTION("""COMPUTED_VALUE"""),45841.54166666667)</f>
        <v>45841.54167</v>
      </c>
      <c r="K378" s="1">
        <f>IFERROR(__xludf.DUMMYFUNCTION("""COMPUTED_VALUE"""),2822.07)</f>
        <v>2822.07</v>
      </c>
      <c r="M378" s="2">
        <f>IFERROR(__xludf.DUMMYFUNCTION("""COMPUTED_VALUE"""),45841.54166666667)</f>
        <v>45841.54167</v>
      </c>
      <c r="N378" s="1">
        <f>IFERROR(__xludf.DUMMYFUNCTION("""COMPUTED_VALUE"""),2419627.0)</f>
        <v>2419627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IFERROR(__xludf.DUMMYFUNCTION("""COMPUTED_VALUE"""),2816.01)</f>
        <v>2816.01</v>
      </c>
      <c r="D379" s="2">
        <f>IFERROR(__xludf.DUMMYFUNCTION("""COMPUTED_VALUE"""),45845.66666666667)</f>
        <v>45845.66667</v>
      </c>
      <c r="E379" s="1">
        <f>IFERROR(__xludf.DUMMYFUNCTION("""COMPUTED_VALUE"""),2831.81)</f>
        <v>2831.81</v>
      </c>
      <c r="G379" s="2">
        <f>IFERROR(__xludf.DUMMYFUNCTION("""COMPUTED_VALUE"""),45845.66666666667)</f>
        <v>45845.66667</v>
      </c>
      <c r="H379" s="1">
        <f>IFERROR(__xludf.DUMMYFUNCTION("""COMPUTED_VALUE"""),2802.37)</f>
        <v>2802.37</v>
      </c>
      <c r="J379" s="2">
        <f>IFERROR(__xludf.DUMMYFUNCTION("""COMPUTED_VALUE"""),45845.66666666667)</f>
        <v>45845.66667</v>
      </c>
      <c r="K379" s="1">
        <f>IFERROR(__xludf.DUMMYFUNCTION("""COMPUTED_VALUE"""),2822.9)</f>
        <v>2822.9</v>
      </c>
      <c r="M379" s="2">
        <f>IFERROR(__xludf.DUMMYFUNCTION("""COMPUTED_VALUE"""),45845.66666666667)</f>
        <v>45845.66667</v>
      </c>
      <c r="N379" s="1">
        <f>IFERROR(__xludf.DUMMYFUNCTION("""COMPUTED_VALUE"""),3092161.0)</f>
        <v>3092161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IFERROR(__xludf.DUMMYFUNCTION("""COMPUTED_VALUE"""),2794.95)</f>
        <v>2794.95</v>
      </c>
      <c r="D380" s="2">
        <f>IFERROR(__xludf.DUMMYFUNCTION("""COMPUTED_VALUE"""),45846.66666666667)</f>
        <v>45846.66667</v>
      </c>
      <c r="E380" s="1">
        <f>IFERROR(__xludf.DUMMYFUNCTION("""COMPUTED_VALUE"""),2845.5)</f>
        <v>2845.5</v>
      </c>
      <c r="G380" s="2">
        <f>IFERROR(__xludf.DUMMYFUNCTION("""COMPUTED_VALUE"""),45846.66666666667)</f>
        <v>45846.66667</v>
      </c>
      <c r="H380" s="1">
        <f>IFERROR(__xludf.DUMMYFUNCTION("""COMPUTED_VALUE"""),2768.5)</f>
        <v>2768.5</v>
      </c>
      <c r="J380" s="2">
        <f>IFERROR(__xludf.DUMMYFUNCTION("""COMPUTED_VALUE"""),45846.66666666667)</f>
        <v>45846.66667</v>
      </c>
      <c r="K380" s="1">
        <f>IFERROR(__xludf.DUMMYFUNCTION("""COMPUTED_VALUE"""),2842.71)</f>
        <v>2842.71</v>
      </c>
      <c r="M380" s="2">
        <f>IFERROR(__xludf.DUMMYFUNCTION("""COMPUTED_VALUE"""),45846.66666666667)</f>
        <v>45846.66667</v>
      </c>
      <c r="N380" s="1">
        <f>IFERROR(__xludf.DUMMYFUNCTION("""COMPUTED_VALUE"""),3397158.0)</f>
        <v>3397158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IFERROR(__xludf.DUMMYFUNCTION("""COMPUTED_VALUE"""),2834.9)</f>
        <v>2834.9</v>
      </c>
      <c r="D381" s="2">
        <f>IFERROR(__xludf.DUMMYFUNCTION("""COMPUTED_VALUE"""),45847.66666666667)</f>
        <v>45847.66667</v>
      </c>
      <c r="E381" s="1">
        <f>IFERROR(__xludf.DUMMYFUNCTION("""COMPUTED_VALUE"""),2866.05)</f>
        <v>2866.05</v>
      </c>
      <c r="G381" s="2">
        <f>IFERROR(__xludf.DUMMYFUNCTION("""COMPUTED_VALUE"""),45847.66666666667)</f>
        <v>45847.66667</v>
      </c>
      <c r="H381" s="1">
        <f>IFERROR(__xludf.DUMMYFUNCTION("""COMPUTED_VALUE"""),2827.2)</f>
        <v>2827.2</v>
      </c>
      <c r="J381" s="2">
        <f>IFERROR(__xludf.DUMMYFUNCTION("""COMPUTED_VALUE"""),45847.66666666667)</f>
        <v>45847.66667</v>
      </c>
      <c r="K381" s="1">
        <f>IFERROR(__xludf.DUMMYFUNCTION("""COMPUTED_VALUE"""),2859.52)</f>
        <v>2859.52</v>
      </c>
      <c r="M381" s="2">
        <f>IFERROR(__xludf.DUMMYFUNCTION("""COMPUTED_VALUE"""),45847.66666666667)</f>
        <v>45847.66667</v>
      </c>
      <c r="N381" s="1">
        <f>IFERROR(__xludf.DUMMYFUNCTION("""COMPUTED_VALUE"""),2763883.0)</f>
        <v>2763883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IFERROR(__xludf.DUMMYFUNCTION("""COMPUTED_VALUE"""),2834.26)</f>
        <v>2834.26</v>
      </c>
      <c r="D382" s="2">
        <f>IFERROR(__xludf.DUMMYFUNCTION("""COMPUTED_VALUE"""),45848.66666666667)</f>
        <v>45848.66667</v>
      </c>
      <c r="E382" s="1">
        <f>IFERROR(__xludf.DUMMYFUNCTION("""COMPUTED_VALUE"""),2892.87)</f>
        <v>2892.87</v>
      </c>
      <c r="G382" s="2">
        <f>IFERROR(__xludf.DUMMYFUNCTION("""COMPUTED_VALUE"""),45848.66666666667)</f>
        <v>45848.66667</v>
      </c>
      <c r="H382" s="1">
        <f>IFERROR(__xludf.DUMMYFUNCTION("""COMPUTED_VALUE"""),2832.1)</f>
        <v>2832.1</v>
      </c>
      <c r="J382" s="2">
        <f>IFERROR(__xludf.DUMMYFUNCTION("""COMPUTED_VALUE"""),45848.66666666667)</f>
        <v>45848.66667</v>
      </c>
      <c r="K382" s="1">
        <f>IFERROR(__xludf.DUMMYFUNCTION("""COMPUTED_VALUE"""),2876.44)</f>
        <v>2876.44</v>
      </c>
      <c r="M382" s="2">
        <f>IFERROR(__xludf.DUMMYFUNCTION("""COMPUTED_VALUE"""),45848.66666666667)</f>
        <v>45848.66667</v>
      </c>
      <c r="N382" s="1">
        <f>IFERROR(__xludf.DUMMYFUNCTION("""COMPUTED_VALUE"""),2437382.0)</f>
        <v>2437382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IFERROR(__xludf.DUMMYFUNCTION("""COMPUTED_VALUE"""),2850.74)</f>
        <v>2850.74</v>
      </c>
      <c r="D383" s="2">
        <f>IFERROR(__xludf.DUMMYFUNCTION("""COMPUTED_VALUE"""),45849.66666666667)</f>
        <v>45849.66667</v>
      </c>
      <c r="E383" s="1">
        <f>IFERROR(__xludf.DUMMYFUNCTION("""COMPUTED_VALUE"""),2881.32)</f>
        <v>2881.32</v>
      </c>
      <c r="G383" s="2">
        <f>IFERROR(__xludf.DUMMYFUNCTION("""COMPUTED_VALUE"""),45849.66666666667)</f>
        <v>45849.66667</v>
      </c>
      <c r="H383" s="1">
        <f>IFERROR(__xludf.DUMMYFUNCTION("""COMPUTED_VALUE"""),2838.13)</f>
        <v>2838.13</v>
      </c>
      <c r="J383" s="2">
        <f>IFERROR(__xludf.DUMMYFUNCTION("""COMPUTED_VALUE"""),45849.66666666667)</f>
        <v>45849.66667</v>
      </c>
      <c r="K383" s="1">
        <f>IFERROR(__xludf.DUMMYFUNCTION("""COMPUTED_VALUE"""),2866.45)</f>
        <v>2866.45</v>
      </c>
      <c r="M383" s="2">
        <f>IFERROR(__xludf.DUMMYFUNCTION("""COMPUTED_VALUE"""),45849.66666666667)</f>
        <v>45849.66667</v>
      </c>
      <c r="N383" s="1">
        <f>IFERROR(__xludf.DUMMYFUNCTION("""COMPUTED_VALUE"""),2348677.0)</f>
        <v>2348677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IFERROR(__xludf.DUMMYFUNCTION("""COMPUTED_VALUE"""),2873.34)</f>
        <v>2873.34</v>
      </c>
      <c r="D384" s="2">
        <f>IFERROR(__xludf.DUMMYFUNCTION("""COMPUTED_VALUE"""),45852.66666666667)</f>
        <v>45852.66667</v>
      </c>
      <c r="E384" s="1">
        <f>IFERROR(__xludf.DUMMYFUNCTION("""COMPUTED_VALUE"""),2907.64)</f>
        <v>2907.64</v>
      </c>
      <c r="G384" s="2">
        <f>IFERROR(__xludf.DUMMYFUNCTION("""COMPUTED_VALUE"""),45852.66666666667)</f>
        <v>45852.66667</v>
      </c>
      <c r="H384" s="1">
        <f>IFERROR(__xludf.DUMMYFUNCTION("""COMPUTED_VALUE"""),2871.54)</f>
        <v>2871.54</v>
      </c>
      <c r="J384" s="2">
        <f>IFERROR(__xludf.DUMMYFUNCTION("""COMPUTED_VALUE"""),45852.66666666667)</f>
        <v>45852.66667</v>
      </c>
      <c r="K384" s="1">
        <f>IFERROR(__xludf.DUMMYFUNCTION("""COMPUTED_VALUE"""),2892.59)</f>
        <v>2892.59</v>
      </c>
      <c r="M384" s="2">
        <f>IFERROR(__xludf.DUMMYFUNCTION("""COMPUTED_VALUE"""),45852.66666666667)</f>
        <v>45852.66667</v>
      </c>
      <c r="N384" s="1">
        <f>IFERROR(__xludf.DUMMYFUNCTION("""COMPUTED_VALUE"""),2450324.0)</f>
        <v>2450324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IFERROR(__xludf.DUMMYFUNCTION("""COMPUTED_VALUE"""),2880.93)</f>
        <v>2880.93</v>
      </c>
      <c r="D385" s="2">
        <f>IFERROR(__xludf.DUMMYFUNCTION("""COMPUTED_VALUE"""),45853.66666666667)</f>
        <v>45853.66667</v>
      </c>
      <c r="E385" s="1">
        <f>IFERROR(__xludf.DUMMYFUNCTION("""COMPUTED_VALUE"""),2886.52)</f>
        <v>2886.52</v>
      </c>
      <c r="G385" s="2">
        <f>IFERROR(__xludf.DUMMYFUNCTION("""COMPUTED_VALUE"""),45853.66666666667)</f>
        <v>45853.66667</v>
      </c>
      <c r="H385" s="1">
        <f>IFERROR(__xludf.DUMMYFUNCTION("""COMPUTED_VALUE"""),2846.26)</f>
        <v>2846.26</v>
      </c>
      <c r="J385" s="2">
        <f>IFERROR(__xludf.DUMMYFUNCTION("""COMPUTED_VALUE"""),45853.66666666667)</f>
        <v>45853.66667</v>
      </c>
      <c r="K385" s="1">
        <f>IFERROR(__xludf.DUMMYFUNCTION("""COMPUTED_VALUE"""),2847.38)</f>
        <v>2847.38</v>
      </c>
      <c r="M385" s="2">
        <f>IFERROR(__xludf.DUMMYFUNCTION("""COMPUTED_VALUE"""),45853.66666666667)</f>
        <v>45853.66667</v>
      </c>
      <c r="N385" s="1">
        <f>IFERROR(__xludf.DUMMYFUNCTION("""COMPUTED_VALUE"""),2552149.0)</f>
        <v>2552149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IFERROR(__xludf.DUMMYFUNCTION("""COMPUTED_VALUE"""),2846.19)</f>
        <v>2846.19</v>
      </c>
      <c r="D386" s="2">
        <f>IFERROR(__xludf.DUMMYFUNCTION("""COMPUTED_VALUE"""),45854.66666666667)</f>
        <v>45854.66667</v>
      </c>
      <c r="E386" s="1">
        <f>IFERROR(__xludf.DUMMYFUNCTION("""COMPUTED_VALUE"""),2864.05)</f>
        <v>2864.05</v>
      </c>
      <c r="G386" s="2">
        <f>IFERROR(__xludf.DUMMYFUNCTION("""COMPUTED_VALUE"""),45854.66666666667)</f>
        <v>45854.66667</v>
      </c>
      <c r="H386" s="1">
        <f>IFERROR(__xludf.DUMMYFUNCTION("""COMPUTED_VALUE"""),2823.98)</f>
        <v>2823.98</v>
      </c>
      <c r="J386" s="2">
        <f>IFERROR(__xludf.DUMMYFUNCTION("""COMPUTED_VALUE"""),45854.66666666667)</f>
        <v>45854.66667</v>
      </c>
      <c r="K386" s="1">
        <f>IFERROR(__xludf.DUMMYFUNCTION("""COMPUTED_VALUE"""),2856.34)</f>
        <v>2856.34</v>
      </c>
      <c r="M386" s="2">
        <f>IFERROR(__xludf.DUMMYFUNCTION("""COMPUTED_VALUE"""),45854.66666666667)</f>
        <v>45854.66667</v>
      </c>
      <c r="N386" s="1">
        <f>IFERROR(__xludf.DUMMYFUNCTION("""COMPUTED_VALUE"""),2789737.0)</f>
        <v>2789737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IFERROR(__xludf.DUMMYFUNCTION("""COMPUTED_VALUE"""),2845.11)</f>
        <v>2845.11</v>
      </c>
      <c r="D387" s="2">
        <f>IFERROR(__xludf.DUMMYFUNCTION("""COMPUTED_VALUE"""),45855.66666666667)</f>
        <v>45855.66667</v>
      </c>
      <c r="E387" s="1">
        <f>IFERROR(__xludf.DUMMYFUNCTION("""COMPUTED_VALUE"""),2875.91)</f>
        <v>2875.91</v>
      </c>
      <c r="G387" s="2">
        <f>IFERROR(__xludf.DUMMYFUNCTION("""COMPUTED_VALUE"""),45855.66666666667)</f>
        <v>45855.66667</v>
      </c>
      <c r="H387" s="1">
        <f>IFERROR(__xludf.DUMMYFUNCTION("""COMPUTED_VALUE"""),2824.89)</f>
        <v>2824.89</v>
      </c>
      <c r="J387" s="2">
        <f>IFERROR(__xludf.DUMMYFUNCTION("""COMPUTED_VALUE"""),45855.66666666667)</f>
        <v>45855.66667</v>
      </c>
      <c r="K387" s="1">
        <f>IFERROR(__xludf.DUMMYFUNCTION("""COMPUTED_VALUE"""),2864.46)</f>
        <v>2864.46</v>
      </c>
      <c r="M387" s="2">
        <f>IFERROR(__xludf.DUMMYFUNCTION("""COMPUTED_VALUE"""),45855.66666666667)</f>
        <v>45855.66667</v>
      </c>
      <c r="N387" s="1">
        <f>IFERROR(__xludf.DUMMYFUNCTION("""COMPUTED_VALUE"""),2689195.0)</f>
        <v>2689195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IFERROR(__xludf.DUMMYFUNCTION("""COMPUTED_VALUE"""),2876.87)</f>
        <v>2876.87</v>
      </c>
      <c r="D388" s="2">
        <f>IFERROR(__xludf.DUMMYFUNCTION("""COMPUTED_VALUE"""),45856.66666666667)</f>
        <v>45856.66667</v>
      </c>
      <c r="E388" s="1">
        <f>IFERROR(__xludf.DUMMYFUNCTION("""COMPUTED_VALUE"""),2911.19)</f>
        <v>2911.19</v>
      </c>
      <c r="G388" s="2">
        <f>IFERROR(__xludf.DUMMYFUNCTION("""COMPUTED_VALUE"""),45856.66666666667)</f>
        <v>45856.66667</v>
      </c>
      <c r="H388" s="1">
        <f>IFERROR(__xludf.DUMMYFUNCTION("""COMPUTED_VALUE"""),2864.61)</f>
        <v>2864.61</v>
      </c>
      <c r="J388" s="2">
        <f>IFERROR(__xludf.DUMMYFUNCTION("""COMPUTED_VALUE"""),45856.66666666667)</f>
        <v>45856.66667</v>
      </c>
      <c r="K388" s="1">
        <f>IFERROR(__xludf.DUMMYFUNCTION("""COMPUTED_VALUE"""),2877.11)</f>
        <v>2877.11</v>
      </c>
      <c r="M388" s="2">
        <f>IFERROR(__xludf.DUMMYFUNCTION("""COMPUTED_VALUE"""),45856.66666666667)</f>
        <v>45856.66667</v>
      </c>
      <c r="N388" s="1">
        <f>IFERROR(__xludf.DUMMYFUNCTION("""COMPUTED_VALUE"""),4561746.0)</f>
        <v>4561746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IFERROR(__xludf.DUMMYFUNCTION("""COMPUTED_VALUE"""),2878.18)</f>
        <v>2878.18</v>
      </c>
      <c r="D389" s="2">
        <f>IFERROR(__xludf.DUMMYFUNCTION("""COMPUTED_VALUE"""),45859.66666666667)</f>
        <v>45859.66667</v>
      </c>
      <c r="E389" s="1">
        <f>IFERROR(__xludf.DUMMYFUNCTION("""COMPUTED_VALUE"""),2904.74)</f>
        <v>2904.74</v>
      </c>
      <c r="G389" s="2">
        <f>IFERROR(__xludf.DUMMYFUNCTION("""COMPUTED_VALUE"""),45859.66666666667)</f>
        <v>45859.66667</v>
      </c>
      <c r="H389" s="1">
        <f>IFERROR(__xludf.DUMMYFUNCTION("""COMPUTED_VALUE"""),2870.17)</f>
        <v>2870.17</v>
      </c>
      <c r="J389" s="2">
        <f>IFERROR(__xludf.DUMMYFUNCTION("""COMPUTED_VALUE"""),45859.66666666667)</f>
        <v>45859.66667</v>
      </c>
      <c r="K389" s="1">
        <f>IFERROR(__xludf.DUMMYFUNCTION("""COMPUTED_VALUE"""),2877.45)</f>
        <v>2877.45</v>
      </c>
      <c r="M389" s="2">
        <f>IFERROR(__xludf.DUMMYFUNCTION("""COMPUTED_VALUE"""),45859.66666666667)</f>
        <v>45859.66667</v>
      </c>
      <c r="N389" s="1">
        <f>IFERROR(__xludf.DUMMYFUNCTION("""COMPUTED_VALUE"""),2064966.0)</f>
        <v>2064966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IFERROR(__xludf.DUMMYFUNCTION("""COMPUTED_VALUE"""),2870.98)</f>
        <v>2870.98</v>
      </c>
      <c r="D390" s="2">
        <f>IFERROR(__xludf.DUMMYFUNCTION("""COMPUTED_VALUE"""),45860.66666666667)</f>
        <v>45860.66667</v>
      </c>
      <c r="E390" s="1">
        <f>IFERROR(__xludf.DUMMYFUNCTION("""COMPUTED_VALUE"""),2944.62)</f>
        <v>2944.62</v>
      </c>
      <c r="G390" s="2">
        <f>IFERROR(__xludf.DUMMYFUNCTION("""COMPUTED_VALUE"""),45860.66666666667)</f>
        <v>45860.66667</v>
      </c>
      <c r="H390" s="1">
        <f>IFERROR(__xludf.DUMMYFUNCTION("""COMPUTED_VALUE"""),2870.98)</f>
        <v>2870.98</v>
      </c>
      <c r="J390" s="2">
        <f>IFERROR(__xludf.DUMMYFUNCTION("""COMPUTED_VALUE"""),45860.66666666667)</f>
        <v>45860.66667</v>
      </c>
      <c r="K390" s="1">
        <f>IFERROR(__xludf.DUMMYFUNCTION("""COMPUTED_VALUE"""),2919.28)</f>
        <v>2919.28</v>
      </c>
      <c r="M390" s="2">
        <f>IFERROR(__xludf.DUMMYFUNCTION("""COMPUTED_VALUE"""),45860.66666666667)</f>
        <v>45860.66667</v>
      </c>
      <c r="N390" s="1">
        <f>IFERROR(__xludf.DUMMYFUNCTION("""COMPUTED_VALUE"""),2643348.0)</f>
        <v>2643348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IFERROR(__xludf.DUMMYFUNCTION("""COMPUTED_VALUE"""),2893.86)</f>
        <v>2893.86</v>
      </c>
      <c r="D391" s="2">
        <f>IFERROR(__xludf.DUMMYFUNCTION("""COMPUTED_VALUE"""),45861.66666666667)</f>
        <v>45861.66667</v>
      </c>
      <c r="E391" s="1">
        <f>IFERROR(__xludf.DUMMYFUNCTION("""COMPUTED_VALUE"""),2915.96)</f>
        <v>2915.96</v>
      </c>
      <c r="G391" s="2">
        <f>IFERROR(__xludf.DUMMYFUNCTION("""COMPUTED_VALUE"""),45861.66666666667)</f>
        <v>45861.66667</v>
      </c>
      <c r="H391" s="1">
        <f>IFERROR(__xludf.DUMMYFUNCTION("""COMPUTED_VALUE"""),2839.35)</f>
        <v>2839.35</v>
      </c>
      <c r="J391" s="2">
        <f>IFERROR(__xludf.DUMMYFUNCTION("""COMPUTED_VALUE"""),45861.66666666667)</f>
        <v>45861.66667</v>
      </c>
      <c r="K391" s="1">
        <f>IFERROR(__xludf.DUMMYFUNCTION("""COMPUTED_VALUE"""),2867.64)</f>
        <v>2867.64</v>
      </c>
      <c r="M391" s="2">
        <f>IFERROR(__xludf.DUMMYFUNCTION("""COMPUTED_VALUE"""),45861.66666666667)</f>
        <v>45861.66667</v>
      </c>
      <c r="N391" s="1">
        <f>IFERROR(__xludf.DUMMYFUNCTION("""COMPUTED_VALUE"""),2706027.0)</f>
        <v>2706027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IFERROR(__xludf.DUMMYFUNCTION("""COMPUTED_VALUE"""),2870.33)</f>
        <v>2870.33</v>
      </c>
      <c r="D392" s="2">
        <f>IFERROR(__xludf.DUMMYFUNCTION("""COMPUTED_VALUE"""),45862.66666666667)</f>
        <v>45862.66667</v>
      </c>
      <c r="E392" s="1">
        <f>IFERROR(__xludf.DUMMYFUNCTION("""COMPUTED_VALUE"""),2872.01)</f>
        <v>2872.01</v>
      </c>
      <c r="G392" s="2">
        <f>IFERROR(__xludf.DUMMYFUNCTION("""COMPUTED_VALUE"""),45862.66666666667)</f>
        <v>45862.66667</v>
      </c>
      <c r="H392" s="1">
        <f>IFERROR(__xludf.DUMMYFUNCTION("""COMPUTED_VALUE"""),2836.02)</f>
        <v>2836.02</v>
      </c>
      <c r="J392" s="2">
        <f>IFERROR(__xludf.DUMMYFUNCTION("""COMPUTED_VALUE"""),45862.66666666667)</f>
        <v>45862.66667</v>
      </c>
      <c r="K392" s="1">
        <f>IFERROR(__xludf.DUMMYFUNCTION("""COMPUTED_VALUE"""),2836.66)</f>
        <v>2836.66</v>
      </c>
      <c r="M392" s="2">
        <f>IFERROR(__xludf.DUMMYFUNCTION("""COMPUTED_VALUE"""),45862.66666666667)</f>
        <v>45862.66667</v>
      </c>
      <c r="N392" s="1">
        <f>IFERROR(__xludf.DUMMYFUNCTION("""COMPUTED_VALUE"""),2896274.0)</f>
        <v>2896274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IFERROR(__xludf.DUMMYFUNCTION("""COMPUTED_VALUE"""),2831.09)</f>
        <v>2831.09</v>
      </c>
      <c r="D393" s="2">
        <f>IFERROR(__xludf.DUMMYFUNCTION("""COMPUTED_VALUE"""),45863.66666666667)</f>
        <v>45863.66667</v>
      </c>
      <c r="E393" s="1">
        <f>IFERROR(__xludf.DUMMYFUNCTION("""COMPUTED_VALUE"""),2844.4)</f>
        <v>2844.4</v>
      </c>
      <c r="G393" s="2">
        <f>IFERROR(__xludf.DUMMYFUNCTION("""COMPUTED_VALUE"""),45863.66666666667)</f>
        <v>45863.66667</v>
      </c>
      <c r="H393" s="1">
        <f>IFERROR(__xludf.DUMMYFUNCTION("""COMPUTED_VALUE"""),2820.3)</f>
        <v>2820.3</v>
      </c>
      <c r="J393" s="2">
        <f>IFERROR(__xludf.DUMMYFUNCTION("""COMPUTED_VALUE"""),45863.66666666667)</f>
        <v>45863.66667</v>
      </c>
      <c r="K393" s="1">
        <f>IFERROR(__xludf.DUMMYFUNCTION("""COMPUTED_VALUE"""),2832.44)</f>
        <v>2832.44</v>
      </c>
      <c r="M393" s="2">
        <f>IFERROR(__xludf.DUMMYFUNCTION("""COMPUTED_VALUE"""),45863.66666666667)</f>
        <v>45863.66667</v>
      </c>
      <c r="N393" s="1">
        <f>IFERROR(__xludf.DUMMYFUNCTION("""COMPUTED_VALUE"""),2096178.0)</f>
        <v>2096178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IFERROR(__xludf.DUMMYFUNCTION("""COMPUTED_VALUE"""),2808.69)</f>
        <v>2808.69</v>
      </c>
      <c r="D394" s="2">
        <f>IFERROR(__xludf.DUMMYFUNCTION("""COMPUTED_VALUE"""),45866.66666666667)</f>
        <v>45866.66667</v>
      </c>
      <c r="E394" s="1">
        <f>IFERROR(__xludf.DUMMYFUNCTION("""COMPUTED_VALUE"""),2833.06)</f>
        <v>2833.06</v>
      </c>
      <c r="G394" s="2">
        <f>IFERROR(__xludf.DUMMYFUNCTION("""COMPUTED_VALUE"""),45866.66666666667)</f>
        <v>45866.66667</v>
      </c>
      <c r="H394" s="1">
        <f>IFERROR(__xludf.DUMMYFUNCTION("""COMPUTED_VALUE"""),2783.04)</f>
        <v>2783.04</v>
      </c>
      <c r="J394" s="2">
        <f>IFERROR(__xludf.DUMMYFUNCTION("""COMPUTED_VALUE"""),45866.66666666667)</f>
        <v>45866.66667</v>
      </c>
      <c r="K394" s="1">
        <f>IFERROR(__xludf.DUMMYFUNCTION("""COMPUTED_VALUE"""),2801.04)</f>
        <v>2801.04</v>
      </c>
      <c r="M394" s="2">
        <f>IFERROR(__xludf.DUMMYFUNCTION("""COMPUTED_VALUE"""),45866.66666666667)</f>
        <v>45866.66667</v>
      </c>
      <c r="N394" s="1">
        <f>IFERROR(__xludf.DUMMYFUNCTION("""COMPUTED_VALUE"""),2571366.0)</f>
        <v>2571366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IFERROR(__xludf.DUMMYFUNCTION("""COMPUTED_VALUE"""),2803.88)</f>
        <v>2803.88</v>
      </c>
      <c r="D395" s="2">
        <f>IFERROR(__xludf.DUMMYFUNCTION("""COMPUTED_VALUE"""),45867.66666666667)</f>
        <v>45867.66667</v>
      </c>
      <c r="E395" s="1">
        <f>IFERROR(__xludf.DUMMYFUNCTION("""COMPUTED_VALUE"""),2844.39)</f>
        <v>2844.39</v>
      </c>
      <c r="G395" s="2">
        <f>IFERROR(__xludf.DUMMYFUNCTION("""COMPUTED_VALUE"""),45867.66666666667)</f>
        <v>45867.66667</v>
      </c>
      <c r="H395" s="1">
        <f>IFERROR(__xludf.DUMMYFUNCTION("""COMPUTED_VALUE"""),2788.88)</f>
        <v>2788.88</v>
      </c>
      <c r="J395" s="2">
        <f>IFERROR(__xludf.DUMMYFUNCTION("""COMPUTED_VALUE"""),45867.66666666667)</f>
        <v>45867.66667</v>
      </c>
      <c r="K395" s="1">
        <f>IFERROR(__xludf.DUMMYFUNCTION("""COMPUTED_VALUE"""),2843.84)</f>
        <v>2843.84</v>
      </c>
      <c r="M395" s="2">
        <f>IFERROR(__xludf.DUMMYFUNCTION("""COMPUTED_VALUE"""),45867.66666666667)</f>
        <v>45867.66667</v>
      </c>
      <c r="N395" s="1">
        <f>IFERROR(__xludf.DUMMYFUNCTION("""COMPUTED_VALUE"""),3201736.0)</f>
        <v>3201736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IFERROR(__xludf.DUMMYFUNCTION("""COMPUTED_VALUE"""),2816.59)</f>
        <v>2816.59</v>
      </c>
      <c r="D396" s="2">
        <f>IFERROR(__xludf.DUMMYFUNCTION("""COMPUTED_VALUE"""),45868.66666666667)</f>
        <v>45868.66667</v>
      </c>
      <c r="E396" s="1">
        <f>IFERROR(__xludf.DUMMYFUNCTION("""COMPUTED_VALUE"""),2850.49)</f>
        <v>2850.49</v>
      </c>
      <c r="G396" s="2">
        <f>IFERROR(__xludf.DUMMYFUNCTION("""COMPUTED_VALUE"""),45868.66666666667)</f>
        <v>45868.66667</v>
      </c>
      <c r="H396" s="1">
        <f>IFERROR(__xludf.DUMMYFUNCTION("""COMPUTED_VALUE"""),2810.59)</f>
        <v>2810.59</v>
      </c>
      <c r="J396" s="2">
        <f>IFERROR(__xludf.DUMMYFUNCTION("""COMPUTED_VALUE"""),45868.66666666667)</f>
        <v>45868.66667</v>
      </c>
      <c r="K396" s="1">
        <f>IFERROR(__xludf.DUMMYFUNCTION("""COMPUTED_VALUE"""),2818.86)</f>
        <v>2818.86</v>
      </c>
      <c r="M396" s="2">
        <f>IFERROR(__xludf.DUMMYFUNCTION("""COMPUTED_VALUE"""),45868.66666666667)</f>
        <v>45868.66667</v>
      </c>
      <c r="N396" s="1">
        <f>IFERROR(__xludf.DUMMYFUNCTION("""COMPUTED_VALUE"""),3085164.0)</f>
        <v>3085164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IFERROR(__xludf.DUMMYFUNCTION("""COMPUTED_VALUE"""),2792.59)</f>
        <v>2792.59</v>
      </c>
      <c r="D397" s="2">
        <f>IFERROR(__xludf.DUMMYFUNCTION("""COMPUTED_VALUE"""),45869.66666666667)</f>
        <v>45869.66667</v>
      </c>
      <c r="E397" s="1">
        <f>IFERROR(__xludf.DUMMYFUNCTION("""COMPUTED_VALUE"""),2840.31)</f>
        <v>2840.31</v>
      </c>
      <c r="G397" s="2">
        <f>IFERROR(__xludf.DUMMYFUNCTION("""COMPUTED_VALUE"""),45869.66666666667)</f>
        <v>45869.66667</v>
      </c>
      <c r="H397" s="1">
        <f>IFERROR(__xludf.DUMMYFUNCTION("""COMPUTED_VALUE"""),2780.37)</f>
        <v>2780.37</v>
      </c>
      <c r="J397" s="2">
        <f>IFERROR(__xludf.DUMMYFUNCTION("""COMPUTED_VALUE"""),45869.66666666667)</f>
        <v>45869.66667</v>
      </c>
      <c r="K397" s="1">
        <f>IFERROR(__xludf.DUMMYFUNCTION("""COMPUTED_VALUE"""),2825.31)</f>
        <v>2825.31</v>
      </c>
      <c r="M397" s="2">
        <f>IFERROR(__xludf.DUMMYFUNCTION("""COMPUTED_VALUE"""),45869.66666666667)</f>
        <v>45869.66667</v>
      </c>
      <c r="N397" s="1">
        <f>IFERROR(__xludf.DUMMYFUNCTION("""COMPUTED_VALUE"""),4583297.0)</f>
        <v>4583297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IFERROR(__xludf.DUMMYFUNCTION("""COMPUTED_VALUE"""),2866.71)</f>
        <v>2866.71</v>
      </c>
      <c r="D398" s="2">
        <f>IFERROR(__xludf.DUMMYFUNCTION("""COMPUTED_VALUE"""),45870.66666666667)</f>
        <v>45870.66667</v>
      </c>
      <c r="E398" s="1">
        <f>IFERROR(__xludf.DUMMYFUNCTION("""COMPUTED_VALUE"""),2945.87)</f>
        <v>2945.87</v>
      </c>
      <c r="G398" s="2">
        <f>IFERROR(__xludf.DUMMYFUNCTION("""COMPUTED_VALUE"""),45870.66666666667)</f>
        <v>45870.66667</v>
      </c>
      <c r="H398" s="1">
        <f>IFERROR(__xludf.DUMMYFUNCTION("""COMPUTED_VALUE"""),2866.71)</f>
        <v>2866.71</v>
      </c>
      <c r="J398" s="2">
        <f>IFERROR(__xludf.DUMMYFUNCTION("""COMPUTED_VALUE"""),45870.66666666667)</f>
        <v>45870.66667</v>
      </c>
      <c r="K398" s="1">
        <f>IFERROR(__xludf.DUMMYFUNCTION("""COMPUTED_VALUE"""),2934.56)</f>
        <v>2934.56</v>
      </c>
      <c r="M398" s="2">
        <f>IFERROR(__xludf.DUMMYFUNCTION("""COMPUTED_VALUE"""),45870.66666666667)</f>
        <v>45870.66667</v>
      </c>
      <c r="N398" s="1">
        <f>IFERROR(__xludf.DUMMYFUNCTION("""COMPUTED_VALUE"""),5112621.0)</f>
        <v>5112621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IFERROR(__xludf.DUMMYFUNCTION("""COMPUTED_VALUE"""),2937.0)</f>
        <v>2937</v>
      </c>
      <c r="D399" s="2">
        <f>IFERROR(__xludf.DUMMYFUNCTION("""COMPUTED_VALUE"""),45873.66666666667)</f>
        <v>45873.66667</v>
      </c>
      <c r="E399" s="1">
        <f>IFERROR(__xludf.DUMMYFUNCTION("""COMPUTED_VALUE"""),2971.93)</f>
        <v>2971.93</v>
      </c>
      <c r="G399" s="2">
        <f>IFERROR(__xludf.DUMMYFUNCTION("""COMPUTED_VALUE"""),45873.66666666667)</f>
        <v>45873.66667</v>
      </c>
      <c r="H399" s="1">
        <f>IFERROR(__xludf.DUMMYFUNCTION("""COMPUTED_VALUE"""),2934.19)</f>
        <v>2934.19</v>
      </c>
      <c r="J399" s="2">
        <f>IFERROR(__xludf.DUMMYFUNCTION("""COMPUTED_VALUE"""),45873.66666666667)</f>
        <v>45873.66667</v>
      </c>
      <c r="K399" s="1">
        <f>IFERROR(__xludf.DUMMYFUNCTION("""COMPUTED_VALUE"""),2956.67)</f>
        <v>2956.67</v>
      </c>
      <c r="M399" s="2">
        <f>IFERROR(__xludf.DUMMYFUNCTION("""COMPUTED_VALUE"""),45873.66666666667)</f>
        <v>45873.66667</v>
      </c>
      <c r="N399" s="1">
        <f>IFERROR(__xludf.DUMMYFUNCTION("""COMPUTED_VALUE"""),3954429.0)</f>
        <v>3954429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IFERROR(__xludf.DUMMYFUNCTION("""COMPUTED_VALUE"""),2874.84)</f>
        <v>2874.84</v>
      </c>
      <c r="D400" s="2">
        <f>IFERROR(__xludf.DUMMYFUNCTION("""COMPUTED_VALUE"""),45874.66666666667)</f>
        <v>45874.66667</v>
      </c>
      <c r="E400" s="1">
        <f>IFERROR(__xludf.DUMMYFUNCTION("""COMPUTED_VALUE"""),2884.06)</f>
        <v>2884.06</v>
      </c>
      <c r="G400" s="2">
        <f>IFERROR(__xludf.DUMMYFUNCTION("""COMPUTED_VALUE"""),45874.66666666667)</f>
        <v>45874.66667</v>
      </c>
      <c r="H400" s="1">
        <f>IFERROR(__xludf.DUMMYFUNCTION("""COMPUTED_VALUE"""),2853.12)</f>
        <v>2853.12</v>
      </c>
      <c r="J400" s="2">
        <f>IFERROR(__xludf.DUMMYFUNCTION("""COMPUTED_VALUE"""),45874.66666666667)</f>
        <v>45874.66667</v>
      </c>
      <c r="K400" s="1">
        <f>IFERROR(__xludf.DUMMYFUNCTION("""COMPUTED_VALUE"""),2866.11)</f>
        <v>2866.11</v>
      </c>
      <c r="M400" s="2">
        <f>IFERROR(__xludf.DUMMYFUNCTION("""COMPUTED_VALUE"""),45874.66666666667)</f>
        <v>45874.66667</v>
      </c>
      <c r="N400" s="1">
        <f>IFERROR(__xludf.DUMMYFUNCTION("""COMPUTED_VALUE"""),8338966.0)</f>
        <v>8338966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IFERROR(__xludf.DUMMYFUNCTION("""COMPUTED_VALUE"""),2869.74)</f>
        <v>2869.74</v>
      </c>
      <c r="D401" s="2">
        <f>IFERROR(__xludf.DUMMYFUNCTION("""COMPUTED_VALUE"""),45875.66666666667)</f>
        <v>45875.66667</v>
      </c>
      <c r="E401" s="1">
        <f>IFERROR(__xludf.DUMMYFUNCTION("""COMPUTED_VALUE"""),2902.97)</f>
        <v>2902.97</v>
      </c>
      <c r="G401" s="2">
        <f>IFERROR(__xludf.DUMMYFUNCTION("""COMPUTED_VALUE"""),45875.66666666667)</f>
        <v>45875.66667</v>
      </c>
      <c r="H401" s="1">
        <f>IFERROR(__xludf.DUMMYFUNCTION("""COMPUTED_VALUE"""),2866.71)</f>
        <v>2866.71</v>
      </c>
      <c r="J401" s="2">
        <f>IFERROR(__xludf.DUMMYFUNCTION("""COMPUTED_VALUE"""),45875.66666666667)</f>
        <v>45875.66667</v>
      </c>
      <c r="K401" s="1">
        <f>IFERROR(__xludf.DUMMYFUNCTION("""COMPUTED_VALUE"""),2872.24)</f>
        <v>2872.24</v>
      </c>
      <c r="M401" s="2">
        <f>IFERROR(__xludf.DUMMYFUNCTION("""COMPUTED_VALUE"""),45875.66666666667)</f>
        <v>45875.66667</v>
      </c>
      <c r="N401" s="1">
        <f>IFERROR(__xludf.DUMMYFUNCTION("""COMPUTED_VALUE"""),4198768.0)</f>
        <v>4198768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IFERROR(__xludf.DUMMYFUNCTION("""COMPUTED_VALUE"""),2859.71)</f>
        <v>2859.71</v>
      </c>
      <c r="D402" s="2">
        <f>IFERROR(__xludf.DUMMYFUNCTION("""COMPUTED_VALUE"""),45876.66666666667)</f>
        <v>45876.66667</v>
      </c>
      <c r="E402" s="1">
        <f>IFERROR(__xludf.DUMMYFUNCTION("""COMPUTED_VALUE"""),2924.45)</f>
        <v>2924.45</v>
      </c>
      <c r="G402" s="2">
        <f>IFERROR(__xludf.DUMMYFUNCTION("""COMPUTED_VALUE"""),45876.66666666667)</f>
        <v>45876.66667</v>
      </c>
      <c r="H402" s="1">
        <f>IFERROR(__xludf.DUMMYFUNCTION("""COMPUTED_VALUE"""),2858.43)</f>
        <v>2858.43</v>
      </c>
      <c r="J402" s="2">
        <f>IFERROR(__xludf.DUMMYFUNCTION("""COMPUTED_VALUE"""),45876.66666666667)</f>
        <v>45876.66667</v>
      </c>
      <c r="K402" s="1">
        <f>IFERROR(__xludf.DUMMYFUNCTION("""COMPUTED_VALUE"""),2920.06)</f>
        <v>2920.06</v>
      </c>
      <c r="M402" s="2">
        <f>IFERROR(__xludf.DUMMYFUNCTION("""COMPUTED_VALUE"""),45876.66666666667)</f>
        <v>45876.66667</v>
      </c>
      <c r="N402" s="1">
        <f>IFERROR(__xludf.DUMMYFUNCTION("""COMPUTED_VALUE"""),3837170.0)</f>
        <v>3837170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IFERROR(__xludf.DUMMYFUNCTION("""COMPUTED_VALUE"""),2932.24)</f>
        <v>2932.24</v>
      </c>
      <c r="D403" s="2">
        <f>IFERROR(__xludf.DUMMYFUNCTION("""COMPUTED_VALUE"""),45877.66666666667)</f>
        <v>45877.66667</v>
      </c>
      <c r="E403" s="1">
        <f>IFERROR(__xludf.DUMMYFUNCTION("""COMPUTED_VALUE"""),2950.27)</f>
        <v>2950.27</v>
      </c>
      <c r="G403" s="2">
        <f>IFERROR(__xludf.DUMMYFUNCTION("""COMPUTED_VALUE"""),45877.66666666667)</f>
        <v>45877.66667</v>
      </c>
      <c r="H403" s="1">
        <f>IFERROR(__xludf.DUMMYFUNCTION("""COMPUTED_VALUE"""),2928.12)</f>
        <v>2928.12</v>
      </c>
      <c r="J403" s="2">
        <f>IFERROR(__xludf.DUMMYFUNCTION("""COMPUTED_VALUE"""),45877.66666666667)</f>
        <v>45877.66667</v>
      </c>
      <c r="K403" s="1">
        <f>IFERROR(__xludf.DUMMYFUNCTION("""COMPUTED_VALUE"""),2941.05)</f>
        <v>2941.05</v>
      </c>
      <c r="M403" s="2">
        <f>IFERROR(__xludf.DUMMYFUNCTION("""COMPUTED_VALUE"""),45877.66666666667)</f>
        <v>45877.66667</v>
      </c>
      <c r="N403" s="1">
        <f>IFERROR(__xludf.DUMMYFUNCTION("""COMPUTED_VALUE"""),4448069.0)</f>
        <v>4448069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IFERROR(__xludf.DUMMYFUNCTION("""COMPUTED_VALUE"""),2950.15)</f>
        <v>2950.15</v>
      </c>
      <c r="D404" s="2">
        <f>IFERROR(__xludf.DUMMYFUNCTION("""COMPUTED_VALUE"""),45880.66666666667)</f>
        <v>45880.66667</v>
      </c>
      <c r="E404" s="1">
        <f>IFERROR(__xludf.DUMMYFUNCTION("""COMPUTED_VALUE"""),2955.12)</f>
        <v>2955.12</v>
      </c>
      <c r="G404" s="2">
        <f>IFERROR(__xludf.DUMMYFUNCTION("""COMPUTED_VALUE"""),45880.66666666667)</f>
        <v>45880.66667</v>
      </c>
      <c r="H404" s="1">
        <f>IFERROR(__xludf.DUMMYFUNCTION("""COMPUTED_VALUE"""),2932.62)</f>
        <v>2932.62</v>
      </c>
      <c r="J404" s="2">
        <f>IFERROR(__xludf.DUMMYFUNCTION("""COMPUTED_VALUE"""),45880.66666666667)</f>
        <v>45880.66667</v>
      </c>
      <c r="K404" s="1">
        <f>IFERROR(__xludf.DUMMYFUNCTION("""COMPUTED_VALUE"""),2948.63)</f>
        <v>2948.63</v>
      </c>
      <c r="M404" s="2">
        <f>IFERROR(__xludf.DUMMYFUNCTION("""COMPUTED_VALUE"""),45880.66666666667)</f>
        <v>45880.66667</v>
      </c>
      <c r="N404" s="1">
        <f>IFERROR(__xludf.DUMMYFUNCTION("""COMPUTED_VALUE"""),3033940.0)</f>
        <v>3033940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IFERROR(__xludf.DUMMYFUNCTION("""COMPUTED_VALUE"""),2929.93)</f>
        <v>2929.93</v>
      </c>
      <c r="D405" s="2">
        <f>IFERROR(__xludf.DUMMYFUNCTION("""COMPUTED_VALUE"""),45881.66666666667)</f>
        <v>45881.66667</v>
      </c>
      <c r="E405" s="1">
        <f>IFERROR(__xludf.DUMMYFUNCTION("""COMPUTED_VALUE"""),2932.54)</f>
        <v>2932.54</v>
      </c>
      <c r="G405" s="2">
        <f>IFERROR(__xludf.DUMMYFUNCTION("""COMPUTED_VALUE"""),45881.66666666667)</f>
        <v>45881.66667</v>
      </c>
      <c r="H405" s="1">
        <f>IFERROR(__xludf.DUMMYFUNCTION("""COMPUTED_VALUE"""),2862.84)</f>
        <v>2862.84</v>
      </c>
      <c r="J405" s="2">
        <f>IFERROR(__xludf.DUMMYFUNCTION("""COMPUTED_VALUE"""),45881.66666666667)</f>
        <v>45881.66667</v>
      </c>
      <c r="K405" s="1">
        <f>IFERROR(__xludf.DUMMYFUNCTION("""COMPUTED_VALUE"""),2892.14)</f>
        <v>2892.14</v>
      </c>
      <c r="M405" s="2">
        <f>IFERROR(__xludf.DUMMYFUNCTION("""COMPUTED_VALUE"""),45881.66666666667)</f>
        <v>45881.66667</v>
      </c>
      <c r="N405" s="1">
        <f>IFERROR(__xludf.DUMMYFUNCTION("""COMPUTED_VALUE"""),3484972.0)</f>
        <v>3484972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IFERROR(__xludf.DUMMYFUNCTION("""COMPUTED_VALUE"""),2892.19)</f>
        <v>2892.19</v>
      </c>
      <c r="D406" s="2">
        <f>IFERROR(__xludf.DUMMYFUNCTION("""COMPUTED_VALUE"""),45882.66666666667)</f>
        <v>45882.66667</v>
      </c>
      <c r="E406" s="1">
        <f>IFERROR(__xludf.DUMMYFUNCTION("""COMPUTED_VALUE"""),2926.86)</f>
        <v>2926.86</v>
      </c>
      <c r="G406" s="2">
        <f>IFERROR(__xludf.DUMMYFUNCTION("""COMPUTED_VALUE"""),45882.66666666667)</f>
        <v>45882.66667</v>
      </c>
      <c r="H406" s="1">
        <f>IFERROR(__xludf.DUMMYFUNCTION("""COMPUTED_VALUE"""),2888.1)</f>
        <v>2888.1</v>
      </c>
      <c r="J406" s="2">
        <f>IFERROR(__xludf.DUMMYFUNCTION("""COMPUTED_VALUE"""),45882.66666666667)</f>
        <v>45882.66667</v>
      </c>
      <c r="K406" s="1">
        <f>IFERROR(__xludf.DUMMYFUNCTION("""COMPUTED_VALUE"""),2924.38)</f>
        <v>2924.38</v>
      </c>
      <c r="M406" s="2">
        <f>IFERROR(__xludf.DUMMYFUNCTION("""COMPUTED_VALUE"""),45882.66666666667)</f>
        <v>45882.66667</v>
      </c>
      <c r="N406" s="1">
        <f>IFERROR(__xludf.DUMMYFUNCTION("""COMPUTED_VALUE"""),3620784.0)</f>
        <v>3620784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IFERROR(__xludf.DUMMYFUNCTION("""COMPUTED_VALUE"""),2922.36)</f>
        <v>2922.36</v>
      </c>
      <c r="D407" s="2">
        <f>IFERROR(__xludf.DUMMYFUNCTION("""COMPUTED_VALUE"""),45883.66666666667)</f>
        <v>45883.66667</v>
      </c>
      <c r="E407" s="1">
        <f>IFERROR(__xludf.DUMMYFUNCTION("""COMPUTED_VALUE"""),2933.13)</f>
        <v>2933.13</v>
      </c>
      <c r="G407" s="2">
        <f>IFERROR(__xludf.DUMMYFUNCTION("""COMPUTED_VALUE"""),45883.66666666667)</f>
        <v>45883.66667</v>
      </c>
      <c r="H407" s="1">
        <f>IFERROR(__xludf.DUMMYFUNCTION("""COMPUTED_VALUE"""),2907.75)</f>
        <v>2907.75</v>
      </c>
      <c r="J407" s="2">
        <f>IFERROR(__xludf.DUMMYFUNCTION("""COMPUTED_VALUE"""),45883.66666666667)</f>
        <v>45883.66667</v>
      </c>
      <c r="K407" s="1">
        <f>IFERROR(__xludf.DUMMYFUNCTION("""COMPUTED_VALUE"""),2917.62)</f>
        <v>2917.62</v>
      </c>
      <c r="M407" s="2">
        <f>IFERROR(__xludf.DUMMYFUNCTION("""COMPUTED_VALUE"""),45883.66666666667)</f>
        <v>45883.66667</v>
      </c>
      <c r="N407" s="1">
        <f>IFERROR(__xludf.DUMMYFUNCTION("""COMPUTED_VALUE"""),2466734.0)</f>
        <v>2466734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IFERROR(__xludf.DUMMYFUNCTION("""COMPUTED_VALUE"""),2915.38)</f>
        <v>2915.38</v>
      </c>
      <c r="D408" s="2">
        <f>IFERROR(__xludf.DUMMYFUNCTION("""COMPUTED_VALUE"""),45884.66666666667)</f>
        <v>45884.66667</v>
      </c>
      <c r="E408" s="1">
        <f>IFERROR(__xludf.DUMMYFUNCTION("""COMPUTED_VALUE"""),2948.22)</f>
        <v>2948.22</v>
      </c>
      <c r="G408" s="2">
        <f>IFERROR(__xludf.DUMMYFUNCTION("""COMPUTED_VALUE"""),45884.66666666667)</f>
        <v>45884.66667</v>
      </c>
      <c r="H408" s="1">
        <f>IFERROR(__xludf.DUMMYFUNCTION("""COMPUTED_VALUE"""),2911.05)</f>
        <v>2911.05</v>
      </c>
      <c r="J408" s="2">
        <f>IFERROR(__xludf.DUMMYFUNCTION("""COMPUTED_VALUE"""),45884.66666666667)</f>
        <v>45884.66667</v>
      </c>
      <c r="K408" s="1">
        <f>IFERROR(__xludf.DUMMYFUNCTION("""COMPUTED_VALUE"""),2927.42)</f>
        <v>2927.42</v>
      </c>
      <c r="M408" s="2">
        <f>IFERROR(__xludf.DUMMYFUNCTION("""COMPUTED_VALUE"""),45884.66666666667)</f>
        <v>45884.66667</v>
      </c>
      <c r="N408" s="1">
        <f>IFERROR(__xludf.DUMMYFUNCTION("""COMPUTED_VALUE"""),2395849.0)</f>
        <v>2395849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IFERROR(__xludf.DUMMYFUNCTION("""COMPUTED_VALUE"""),2942.07)</f>
        <v>2942.07</v>
      </c>
      <c r="D409" s="2">
        <f>IFERROR(__xludf.DUMMYFUNCTION("""COMPUTED_VALUE"""),45887.66666666667)</f>
        <v>45887.66667</v>
      </c>
      <c r="E409" s="1">
        <f>IFERROR(__xludf.DUMMYFUNCTION("""COMPUTED_VALUE"""),2942.07)</f>
        <v>2942.07</v>
      </c>
      <c r="G409" s="2">
        <f>IFERROR(__xludf.DUMMYFUNCTION("""COMPUTED_VALUE"""),45887.66666666667)</f>
        <v>45887.66667</v>
      </c>
      <c r="H409" s="1">
        <f>IFERROR(__xludf.DUMMYFUNCTION("""COMPUTED_VALUE"""),2898.29)</f>
        <v>2898.29</v>
      </c>
      <c r="J409" s="2">
        <f>IFERROR(__xludf.DUMMYFUNCTION("""COMPUTED_VALUE"""),45887.66666666667)</f>
        <v>45887.66667</v>
      </c>
      <c r="K409" s="1">
        <f>IFERROR(__xludf.DUMMYFUNCTION("""COMPUTED_VALUE"""),2898.29)</f>
        <v>2898.29</v>
      </c>
      <c r="M409" s="2">
        <f>IFERROR(__xludf.DUMMYFUNCTION("""COMPUTED_VALUE"""),45887.66666666667)</f>
        <v>45887.66667</v>
      </c>
      <c r="N409" s="1">
        <f>IFERROR(__xludf.DUMMYFUNCTION("""COMPUTED_VALUE"""),2552112.0)</f>
        <v>2552112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IFERROR(__xludf.DUMMYFUNCTION("""COMPUTED_VALUE"""),2904.36)</f>
        <v>2904.36</v>
      </c>
      <c r="D410" s="2">
        <f>IFERROR(__xludf.DUMMYFUNCTION("""COMPUTED_VALUE"""),45888.66666666667)</f>
        <v>45888.66667</v>
      </c>
      <c r="E410" s="1">
        <f>IFERROR(__xludf.DUMMYFUNCTION("""COMPUTED_VALUE"""),2948.65)</f>
        <v>2948.65</v>
      </c>
      <c r="G410" s="2">
        <f>IFERROR(__xludf.DUMMYFUNCTION("""COMPUTED_VALUE"""),45888.66666666667)</f>
        <v>45888.66667</v>
      </c>
      <c r="H410" s="1">
        <f>IFERROR(__xludf.DUMMYFUNCTION("""COMPUTED_VALUE"""),2904.36)</f>
        <v>2904.36</v>
      </c>
      <c r="J410" s="2">
        <f>IFERROR(__xludf.DUMMYFUNCTION("""COMPUTED_VALUE"""),45888.66666666667)</f>
        <v>45888.66667</v>
      </c>
      <c r="K410" s="1">
        <f>IFERROR(__xludf.DUMMYFUNCTION("""COMPUTED_VALUE"""),2947.11)</f>
        <v>2947.11</v>
      </c>
      <c r="M410" s="2">
        <f>IFERROR(__xludf.DUMMYFUNCTION("""COMPUTED_VALUE"""),45888.66666666667)</f>
        <v>45888.66667</v>
      </c>
      <c r="N410" s="1">
        <f>IFERROR(__xludf.DUMMYFUNCTION("""COMPUTED_VALUE"""),3587008.0)</f>
        <v>3587008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IFERROR(__xludf.DUMMYFUNCTION("""COMPUTED_VALUE"""),2962.94)</f>
        <v>2962.94</v>
      </c>
      <c r="D411" s="2">
        <f>IFERROR(__xludf.DUMMYFUNCTION("""COMPUTED_VALUE"""),45889.66666666667)</f>
        <v>45889.66667</v>
      </c>
      <c r="E411" s="1">
        <f>IFERROR(__xludf.DUMMYFUNCTION("""COMPUTED_VALUE"""),3000.09)</f>
        <v>3000.09</v>
      </c>
      <c r="G411" s="2">
        <f>IFERROR(__xludf.DUMMYFUNCTION("""COMPUTED_VALUE"""),45889.66666666667)</f>
        <v>45889.66667</v>
      </c>
      <c r="H411" s="1">
        <f>IFERROR(__xludf.DUMMYFUNCTION("""COMPUTED_VALUE"""),2949.85)</f>
        <v>2949.85</v>
      </c>
      <c r="J411" s="2">
        <f>IFERROR(__xludf.DUMMYFUNCTION("""COMPUTED_VALUE"""),45889.66666666667)</f>
        <v>45889.66667</v>
      </c>
      <c r="K411" s="1">
        <f>IFERROR(__xludf.DUMMYFUNCTION("""COMPUTED_VALUE"""),2954.63)</f>
        <v>2954.63</v>
      </c>
      <c r="M411" s="2">
        <f>IFERROR(__xludf.DUMMYFUNCTION("""COMPUTED_VALUE"""),45889.66666666667)</f>
        <v>45889.66667</v>
      </c>
      <c r="N411" s="1">
        <f>IFERROR(__xludf.DUMMYFUNCTION("""COMPUTED_VALUE"""),2549196.0)</f>
        <v>2549196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IFERROR(__xludf.DUMMYFUNCTION("""COMPUTED_VALUE"""),2953.75)</f>
        <v>2953.75</v>
      </c>
      <c r="D412" s="2">
        <f>IFERROR(__xludf.DUMMYFUNCTION("""COMPUTED_VALUE"""),45890.66666666667)</f>
        <v>45890.66667</v>
      </c>
      <c r="E412" s="1">
        <f>IFERROR(__xludf.DUMMYFUNCTION("""COMPUTED_VALUE"""),2964.44)</f>
        <v>2964.44</v>
      </c>
      <c r="G412" s="2">
        <f>IFERROR(__xludf.DUMMYFUNCTION("""COMPUTED_VALUE"""),45890.66666666667)</f>
        <v>45890.66667</v>
      </c>
      <c r="H412" s="1">
        <f>IFERROR(__xludf.DUMMYFUNCTION("""COMPUTED_VALUE"""),2944.54)</f>
        <v>2944.54</v>
      </c>
      <c r="J412" s="2">
        <f>IFERROR(__xludf.DUMMYFUNCTION("""COMPUTED_VALUE"""),45890.66666666667)</f>
        <v>45890.66667</v>
      </c>
      <c r="K412" s="1">
        <f>IFERROR(__xludf.DUMMYFUNCTION("""COMPUTED_VALUE"""),2957.38)</f>
        <v>2957.38</v>
      </c>
      <c r="M412" s="2">
        <f>IFERROR(__xludf.DUMMYFUNCTION("""COMPUTED_VALUE"""),45890.66666666667)</f>
        <v>45890.66667</v>
      </c>
      <c r="N412" s="1">
        <f>IFERROR(__xludf.DUMMYFUNCTION("""COMPUTED_VALUE"""),2292227.0)</f>
        <v>2292227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IFERROR(__xludf.DUMMYFUNCTION("""COMPUTED_VALUE"""),2968.03)</f>
        <v>2968.03</v>
      </c>
      <c r="D413" s="2">
        <f>IFERROR(__xludf.DUMMYFUNCTION("""COMPUTED_VALUE"""),45891.66666666667)</f>
        <v>45891.66667</v>
      </c>
      <c r="E413" s="1">
        <f>IFERROR(__xludf.DUMMYFUNCTION("""COMPUTED_VALUE"""),2995.16)</f>
        <v>2995.16</v>
      </c>
      <c r="G413" s="2">
        <f>IFERROR(__xludf.DUMMYFUNCTION("""COMPUTED_VALUE"""),45891.66666666667)</f>
        <v>45891.66667</v>
      </c>
      <c r="H413" s="1">
        <f>IFERROR(__xludf.DUMMYFUNCTION("""COMPUTED_VALUE"""),2949.54)</f>
        <v>2949.54</v>
      </c>
      <c r="J413" s="2">
        <f>IFERROR(__xludf.DUMMYFUNCTION("""COMPUTED_VALUE"""),45891.66666666667)</f>
        <v>45891.66667</v>
      </c>
      <c r="K413" s="1">
        <f>IFERROR(__xludf.DUMMYFUNCTION("""COMPUTED_VALUE"""),2970.22)</f>
        <v>2970.22</v>
      </c>
      <c r="M413" s="2">
        <f>IFERROR(__xludf.DUMMYFUNCTION("""COMPUTED_VALUE"""),45891.66666666667)</f>
        <v>45891.66667</v>
      </c>
      <c r="N413" s="1">
        <f>IFERROR(__xludf.DUMMYFUNCTION("""COMPUTED_VALUE"""),3036073.0)</f>
        <v>3036073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IFERROR(__xludf.DUMMYFUNCTION("""COMPUTED_VALUE"""),2971.25)</f>
        <v>2971.25</v>
      </c>
      <c r="D414" s="2">
        <f>IFERROR(__xludf.DUMMYFUNCTION("""COMPUTED_VALUE"""),45894.66666666667)</f>
        <v>45894.66667</v>
      </c>
      <c r="E414" s="1">
        <f>IFERROR(__xludf.DUMMYFUNCTION("""COMPUTED_VALUE"""),2971.25)</f>
        <v>2971.25</v>
      </c>
      <c r="G414" s="2">
        <f>IFERROR(__xludf.DUMMYFUNCTION("""COMPUTED_VALUE"""),45894.66666666667)</f>
        <v>45894.66667</v>
      </c>
      <c r="H414" s="1">
        <f>IFERROR(__xludf.DUMMYFUNCTION("""COMPUTED_VALUE"""),2927.37)</f>
        <v>2927.37</v>
      </c>
      <c r="J414" s="2">
        <f>IFERROR(__xludf.DUMMYFUNCTION("""COMPUTED_VALUE"""),45894.66666666667)</f>
        <v>45894.66667</v>
      </c>
      <c r="K414" s="1">
        <f>IFERROR(__xludf.DUMMYFUNCTION("""COMPUTED_VALUE"""),2932.82)</f>
        <v>2932.82</v>
      </c>
      <c r="M414" s="2">
        <f>IFERROR(__xludf.DUMMYFUNCTION("""COMPUTED_VALUE"""),45894.66666666667)</f>
        <v>45894.66667</v>
      </c>
      <c r="N414" s="1">
        <f>IFERROR(__xludf.DUMMYFUNCTION("""COMPUTED_VALUE"""),1930281.0)</f>
        <v>1930281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IFERROR(__xludf.DUMMYFUNCTION("""COMPUTED_VALUE"""),2932.87)</f>
        <v>2932.87</v>
      </c>
      <c r="D415" s="2">
        <f>IFERROR(__xludf.DUMMYFUNCTION("""COMPUTED_VALUE"""),45895.66666666667)</f>
        <v>45895.66667</v>
      </c>
      <c r="E415" s="1">
        <f>IFERROR(__xludf.DUMMYFUNCTION("""COMPUTED_VALUE"""),2937.49)</f>
        <v>2937.49</v>
      </c>
      <c r="G415" s="2">
        <f>IFERROR(__xludf.DUMMYFUNCTION("""COMPUTED_VALUE"""),45895.66666666667)</f>
        <v>45895.66667</v>
      </c>
      <c r="H415" s="1">
        <f>IFERROR(__xludf.DUMMYFUNCTION("""COMPUTED_VALUE"""),2909.33)</f>
        <v>2909.33</v>
      </c>
      <c r="J415" s="2">
        <f>IFERROR(__xludf.DUMMYFUNCTION("""COMPUTED_VALUE"""),45895.66666666667)</f>
        <v>45895.66667</v>
      </c>
      <c r="K415" s="1">
        <f>IFERROR(__xludf.DUMMYFUNCTION("""COMPUTED_VALUE"""),2924.9)</f>
        <v>2924.9</v>
      </c>
      <c r="M415" s="2">
        <f>IFERROR(__xludf.DUMMYFUNCTION("""COMPUTED_VALUE"""),45895.66666666667)</f>
        <v>45895.66667</v>
      </c>
      <c r="N415" s="1">
        <f>IFERROR(__xludf.DUMMYFUNCTION("""COMPUTED_VALUE"""),5914028.0)</f>
        <v>5914028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IFERROR(__xludf.DUMMYFUNCTION("""COMPUTED_VALUE"""),2926.82)</f>
        <v>2926.82</v>
      </c>
      <c r="D416" s="2">
        <f>IFERROR(__xludf.DUMMYFUNCTION("""COMPUTED_VALUE"""),45896.66666666667)</f>
        <v>45896.66667</v>
      </c>
      <c r="E416" s="1">
        <f>IFERROR(__xludf.DUMMYFUNCTION("""COMPUTED_VALUE"""),2956.62)</f>
        <v>2956.62</v>
      </c>
      <c r="G416" s="2">
        <f>IFERROR(__xludf.DUMMYFUNCTION("""COMPUTED_VALUE"""),45896.66666666667)</f>
        <v>45896.66667</v>
      </c>
      <c r="H416" s="1">
        <f>IFERROR(__xludf.DUMMYFUNCTION("""COMPUTED_VALUE"""),2917.42)</f>
        <v>2917.42</v>
      </c>
      <c r="J416" s="2">
        <f>IFERROR(__xludf.DUMMYFUNCTION("""COMPUTED_VALUE"""),45896.66666666667)</f>
        <v>45896.66667</v>
      </c>
      <c r="K416" s="1">
        <f>IFERROR(__xludf.DUMMYFUNCTION("""COMPUTED_VALUE"""),2952.69)</f>
        <v>2952.69</v>
      </c>
      <c r="M416" s="2">
        <f>IFERROR(__xludf.DUMMYFUNCTION("""COMPUTED_VALUE"""),45896.66666666667)</f>
        <v>45896.66667</v>
      </c>
      <c r="N416" s="1">
        <f>IFERROR(__xludf.DUMMYFUNCTION("""COMPUTED_VALUE"""),3642954.0)</f>
        <v>3642954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IFERROR(__xludf.DUMMYFUNCTION("""COMPUTED_VALUE"""),2942.49)</f>
        <v>2942.49</v>
      </c>
      <c r="D417" s="2">
        <f>IFERROR(__xludf.DUMMYFUNCTION("""COMPUTED_VALUE"""),45897.66666666667)</f>
        <v>45897.66667</v>
      </c>
      <c r="E417" s="1">
        <f>IFERROR(__xludf.DUMMYFUNCTION("""COMPUTED_VALUE"""),2945.94)</f>
        <v>2945.94</v>
      </c>
      <c r="G417" s="2">
        <f>IFERROR(__xludf.DUMMYFUNCTION("""COMPUTED_VALUE"""),45897.66666666667)</f>
        <v>45897.66667</v>
      </c>
      <c r="H417" s="1">
        <f>IFERROR(__xludf.DUMMYFUNCTION("""COMPUTED_VALUE"""),2920.51)</f>
        <v>2920.51</v>
      </c>
      <c r="J417" s="2">
        <f>IFERROR(__xludf.DUMMYFUNCTION("""COMPUTED_VALUE"""),45897.66666666667)</f>
        <v>45897.66667</v>
      </c>
      <c r="K417" s="1">
        <f>IFERROR(__xludf.DUMMYFUNCTION("""COMPUTED_VALUE"""),2922.11)</f>
        <v>2922.11</v>
      </c>
      <c r="M417" s="2">
        <f>IFERROR(__xludf.DUMMYFUNCTION("""COMPUTED_VALUE"""),45897.66666666667)</f>
        <v>45897.66667</v>
      </c>
      <c r="N417" s="1">
        <f>IFERROR(__xludf.DUMMYFUNCTION("""COMPUTED_VALUE"""),2821471.0)</f>
        <v>2821471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IFERROR(__xludf.DUMMYFUNCTION("""COMPUTED_VALUE"""),2925.44)</f>
        <v>2925.44</v>
      </c>
      <c r="D418" s="2">
        <f>IFERROR(__xludf.DUMMYFUNCTION("""COMPUTED_VALUE"""),45898.66666666667)</f>
        <v>45898.66667</v>
      </c>
      <c r="E418" s="1">
        <f>IFERROR(__xludf.DUMMYFUNCTION("""COMPUTED_VALUE"""),2948.21)</f>
        <v>2948.21</v>
      </c>
      <c r="G418" s="2">
        <f>IFERROR(__xludf.DUMMYFUNCTION("""COMPUTED_VALUE"""),45898.66666666667)</f>
        <v>45898.66667</v>
      </c>
      <c r="H418" s="1">
        <f>IFERROR(__xludf.DUMMYFUNCTION("""COMPUTED_VALUE"""),2922.66)</f>
        <v>2922.66</v>
      </c>
      <c r="J418" s="2">
        <f>IFERROR(__xludf.DUMMYFUNCTION("""COMPUTED_VALUE"""),45898.66666666667)</f>
        <v>45898.66667</v>
      </c>
      <c r="K418" s="1">
        <f>IFERROR(__xludf.DUMMYFUNCTION("""COMPUTED_VALUE"""),2927.82)</f>
        <v>2927.82</v>
      </c>
      <c r="M418" s="2">
        <f>IFERROR(__xludf.DUMMYFUNCTION("""COMPUTED_VALUE"""),45898.66666666667)</f>
        <v>45898.66667</v>
      </c>
      <c r="N418" s="1">
        <f>IFERROR(__xludf.DUMMYFUNCTION("""COMPUTED_VALUE"""),3662556.0)</f>
        <v>3662556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IFERROR(__xludf.DUMMYFUNCTION("""COMPUTED_VALUE"""),2910.35)</f>
        <v>2910.35</v>
      </c>
      <c r="D419" s="2">
        <f>IFERROR(__xludf.DUMMYFUNCTION("""COMPUTED_VALUE"""),45902.66666666667)</f>
        <v>45902.66667</v>
      </c>
      <c r="E419" s="1">
        <f>IFERROR(__xludf.DUMMYFUNCTION("""COMPUTED_VALUE"""),2929.43)</f>
        <v>2929.43</v>
      </c>
      <c r="G419" s="2">
        <f>IFERROR(__xludf.DUMMYFUNCTION("""COMPUTED_VALUE"""),45902.66666666667)</f>
        <v>45902.66667</v>
      </c>
      <c r="H419" s="1">
        <f>IFERROR(__xludf.DUMMYFUNCTION("""COMPUTED_VALUE"""),2875.0)</f>
        <v>2875</v>
      </c>
      <c r="J419" s="2">
        <f>IFERROR(__xludf.DUMMYFUNCTION("""COMPUTED_VALUE"""),45902.66666666667)</f>
        <v>45902.66667</v>
      </c>
      <c r="K419" s="1">
        <f>IFERROR(__xludf.DUMMYFUNCTION("""COMPUTED_VALUE"""),2882.96)</f>
        <v>2882.96</v>
      </c>
      <c r="M419" s="2">
        <f>IFERROR(__xludf.DUMMYFUNCTION("""COMPUTED_VALUE"""),45902.66666666667)</f>
        <v>45902.66667</v>
      </c>
      <c r="N419" s="1">
        <f>IFERROR(__xludf.DUMMYFUNCTION("""COMPUTED_VALUE"""),3173008.0)</f>
        <v>3173008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IFERROR(__xludf.DUMMYFUNCTION("""COMPUTED_VALUE"""),2875.92)</f>
        <v>2875.92</v>
      </c>
      <c r="D420" s="2">
        <f>IFERROR(__xludf.DUMMYFUNCTION("""COMPUTED_VALUE"""),45903.66666666667)</f>
        <v>45903.66667</v>
      </c>
      <c r="E420" s="1">
        <f>IFERROR(__xludf.DUMMYFUNCTION("""COMPUTED_VALUE"""),2885.49)</f>
        <v>2885.49</v>
      </c>
      <c r="G420" s="2">
        <f>IFERROR(__xludf.DUMMYFUNCTION("""COMPUTED_VALUE"""),45903.66666666667)</f>
        <v>45903.66667</v>
      </c>
      <c r="H420" s="1">
        <f>IFERROR(__xludf.DUMMYFUNCTION("""COMPUTED_VALUE"""),2851.52)</f>
        <v>2851.52</v>
      </c>
      <c r="J420" s="2">
        <f>IFERROR(__xludf.DUMMYFUNCTION("""COMPUTED_VALUE"""),45903.66666666667)</f>
        <v>45903.66667</v>
      </c>
      <c r="K420" s="1">
        <f>IFERROR(__xludf.DUMMYFUNCTION("""COMPUTED_VALUE"""),2868.58)</f>
        <v>2868.58</v>
      </c>
      <c r="M420" s="2">
        <f>IFERROR(__xludf.DUMMYFUNCTION("""COMPUTED_VALUE"""),45903.66666666667)</f>
        <v>45903.66667</v>
      </c>
      <c r="N420" s="1">
        <f>IFERROR(__xludf.DUMMYFUNCTION("""COMPUTED_VALUE"""),2867631.0)</f>
        <v>2867631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IFERROR(__xludf.DUMMYFUNCTION("""COMPUTED_VALUE"""),2888.12)</f>
        <v>2888.12</v>
      </c>
      <c r="D421" s="2">
        <f>IFERROR(__xludf.DUMMYFUNCTION("""COMPUTED_VALUE"""),45904.66666666667)</f>
        <v>45904.66667</v>
      </c>
      <c r="E421" s="1">
        <f>IFERROR(__xludf.DUMMYFUNCTION("""COMPUTED_VALUE"""),2900.07)</f>
        <v>2900.07</v>
      </c>
      <c r="G421" s="2">
        <f>IFERROR(__xludf.DUMMYFUNCTION("""COMPUTED_VALUE"""),45904.66666666667)</f>
        <v>45904.66667</v>
      </c>
      <c r="H421" s="1">
        <f>IFERROR(__xludf.DUMMYFUNCTION("""COMPUTED_VALUE"""),2870.49)</f>
        <v>2870.49</v>
      </c>
      <c r="J421" s="2">
        <f>IFERROR(__xludf.DUMMYFUNCTION("""COMPUTED_VALUE"""),45904.66666666667)</f>
        <v>45904.66667</v>
      </c>
      <c r="K421" s="1">
        <f>IFERROR(__xludf.DUMMYFUNCTION("""COMPUTED_VALUE"""),2888.71)</f>
        <v>2888.71</v>
      </c>
      <c r="M421" s="2">
        <f>IFERROR(__xludf.DUMMYFUNCTION("""COMPUTED_VALUE"""),45904.66666666667)</f>
        <v>45904.66667</v>
      </c>
      <c r="N421" s="1">
        <f>IFERROR(__xludf.DUMMYFUNCTION("""COMPUTED_VALUE"""),2787033.0)</f>
        <v>2787033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IFERROR(__xludf.DUMMYFUNCTION("""COMPUTED_VALUE"""),2901.7)</f>
        <v>2901.7</v>
      </c>
      <c r="D422" s="2">
        <f>IFERROR(__xludf.DUMMYFUNCTION("""COMPUTED_VALUE"""),45905.66666666667)</f>
        <v>45905.66667</v>
      </c>
      <c r="E422" s="1">
        <f>IFERROR(__xludf.DUMMYFUNCTION("""COMPUTED_VALUE"""),2926.0)</f>
        <v>2926</v>
      </c>
      <c r="G422" s="2">
        <f>IFERROR(__xludf.DUMMYFUNCTION("""COMPUTED_VALUE"""),45905.66666666667)</f>
        <v>45905.66667</v>
      </c>
      <c r="H422" s="1">
        <f>IFERROR(__xludf.DUMMYFUNCTION("""COMPUTED_VALUE"""),2889.05)</f>
        <v>2889.05</v>
      </c>
      <c r="J422" s="2">
        <f>IFERROR(__xludf.DUMMYFUNCTION("""COMPUTED_VALUE"""),45905.66666666667)</f>
        <v>45905.66667</v>
      </c>
      <c r="K422" s="1">
        <f>IFERROR(__xludf.DUMMYFUNCTION("""COMPUTED_VALUE"""),2926.0)</f>
        <v>2926</v>
      </c>
      <c r="M422" s="2">
        <f>IFERROR(__xludf.DUMMYFUNCTION("""COMPUTED_VALUE"""),45905.66666666667)</f>
        <v>45905.66667</v>
      </c>
      <c r="N422" s="1">
        <f>IFERROR(__xludf.DUMMYFUNCTION("""COMPUTED_VALUE"""),2103684.0)</f>
        <v>2103684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IFERROR(__xludf.DUMMYFUNCTION("""COMPUTED_VALUE"""),2919.6)</f>
        <v>2919.6</v>
      </c>
      <c r="D423" s="2">
        <f>IFERROR(__xludf.DUMMYFUNCTION("""COMPUTED_VALUE"""),45908.66666666667)</f>
        <v>45908.66667</v>
      </c>
      <c r="E423" s="1">
        <f>IFERROR(__xludf.DUMMYFUNCTION("""COMPUTED_VALUE"""),2919.6)</f>
        <v>2919.6</v>
      </c>
      <c r="G423" s="2">
        <f>IFERROR(__xludf.DUMMYFUNCTION("""COMPUTED_VALUE"""),45908.66666666667)</f>
        <v>45908.66667</v>
      </c>
      <c r="H423" s="1">
        <f>IFERROR(__xludf.DUMMYFUNCTION("""COMPUTED_VALUE"""),2834.65)</f>
        <v>2834.65</v>
      </c>
      <c r="J423" s="2">
        <f>IFERROR(__xludf.DUMMYFUNCTION("""COMPUTED_VALUE"""),45908.66666666667)</f>
        <v>45908.66667</v>
      </c>
      <c r="K423" s="1">
        <f>IFERROR(__xludf.DUMMYFUNCTION("""COMPUTED_VALUE"""),2853.07)</f>
        <v>2853.07</v>
      </c>
      <c r="M423" s="2">
        <f>IFERROR(__xludf.DUMMYFUNCTION("""COMPUTED_VALUE"""),45908.66666666667)</f>
        <v>45908.66667</v>
      </c>
      <c r="N423" s="1">
        <f>IFERROR(__xludf.DUMMYFUNCTION("""COMPUTED_VALUE"""),2930989.0)</f>
        <v>2930989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IFERROR(__xludf.DUMMYFUNCTION("""COMPUTED_VALUE"""),2845.35)</f>
        <v>2845.35</v>
      </c>
      <c r="D424" s="2">
        <f>IFERROR(__xludf.DUMMYFUNCTION("""COMPUTED_VALUE"""),45909.66666666667)</f>
        <v>45909.66667</v>
      </c>
      <c r="E424" s="1">
        <f>IFERROR(__xludf.DUMMYFUNCTION("""COMPUTED_VALUE"""),2864.76)</f>
        <v>2864.76</v>
      </c>
      <c r="G424" s="2">
        <f>IFERROR(__xludf.DUMMYFUNCTION("""COMPUTED_VALUE"""),45909.66666666667)</f>
        <v>45909.66667</v>
      </c>
      <c r="H424" s="1">
        <f>IFERROR(__xludf.DUMMYFUNCTION("""COMPUTED_VALUE"""),2828.46)</f>
        <v>2828.46</v>
      </c>
      <c r="J424" s="2">
        <f>IFERROR(__xludf.DUMMYFUNCTION("""COMPUTED_VALUE"""),45909.66666666667)</f>
        <v>45909.66667</v>
      </c>
      <c r="K424" s="1">
        <f>IFERROR(__xludf.DUMMYFUNCTION("""COMPUTED_VALUE"""),2852.34)</f>
        <v>2852.34</v>
      </c>
      <c r="M424" s="2">
        <f>IFERROR(__xludf.DUMMYFUNCTION("""COMPUTED_VALUE"""),45909.66666666667)</f>
        <v>45909.66667</v>
      </c>
      <c r="N424" s="1">
        <f>IFERROR(__xludf.DUMMYFUNCTION("""COMPUTED_VALUE"""),1988067.0)</f>
        <v>1988067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IFERROR(__xludf.DUMMYFUNCTION("""COMPUTED_VALUE"""),2855.16)</f>
        <v>2855.16</v>
      </c>
      <c r="D425" s="2">
        <f>IFERROR(__xludf.DUMMYFUNCTION("""COMPUTED_VALUE"""),45910.66666666667)</f>
        <v>45910.66667</v>
      </c>
      <c r="E425" s="1">
        <f>IFERROR(__xludf.DUMMYFUNCTION("""COMPUTED_VALUE"""),2861.04)</f>
        <v>2861.04</v>
      </c>
      <c r="G425" s="2">
        <f>IFERROR(__xludf.DUMMYFUNCTION("""COMPUTED_VALUE"""),45910.66666666667)</f>
        <v>45910.66667</v>
      </c>
      <c r="H425" s="1">
        <f>IFERROR(__xludf.DUMMYFUNCTION("""COMPUTED_VALUE"""),2807.03)</f>
        <v>2807.03</v>
      </c>
      <c r="J425" s="2">
        <f>IFERROR(__xludf.DUMMYFUNCTION("""COMPUTED_VALUE"""),45910.66666666667)</f>
        <v>45910.66667</v>
      </c>
      <c r="K425" s="1">
        <f>IFERROR(__xludf.DUMMYFUNCTION("""COMPUTED_VALUE"""),2822.43)</f>
        <v>2822.43</v>
      </c>
      <c r="M425" s="2">
        <f>IFERROR(__xludf.DUMMYFUNCTION("""COMPUTED_VALUE"""),45910.66666666667)</f>
        <v>45910.66667</v>
      </c>
      <c r="N425" s="1">
        <f>IFERROR(__xludf.DUMMYFUNCTION("""COMPUTED_VALUE"""),3001064.0)</f>
        <v>3001064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IFERROR(__xludf.DUMMYFUNCTION("""COMPUTED_VALUE"""),2825.77)</f>
        <v>2825.77</v>
      </c>
      <c r="D426" s="2">
        <f>IFERROR(__xludf.DUMMYFUNCTION("""COMPUTED_VALUE"""),45911.66666666667)</f>
        <v>45911.66667</v>
      </c>
      <c r="E426" s="1">
        <f>IFERROR(__xludf.DUMMYFUNCTION("""COMPUTED_VALUE"""),2846.41)</f>
        <v>2846.41</v>
      </c>
      <c r="G426" s="2">
        <f>IFERROR(__xludf.DUMMYFUNCTION("""COMPUTED_VALUE"""),45911.66666666667)</f>
        <v>45911.66667</v>
      </c>
      <c r="H426" s="1">
        <f>IFERROR(__xludf.DUMMYFUNCTION("""COMPUTED_VALUE"""),2800.32)</f>
        <v>2800.32</v>
      </c>
      <c r="J426" s="2">
        <f>IFERROR(__xludf.DUMMYFUNCTION("""COMPUTED_VALUE"""),45911.66666666667)</f>
        <v>45911.66667</v>
      </c>
      <c r="K426" s="1">
        <f>IFERROR(__xludf.DUMMYFUNCTION("""COMPUTED_VALUE"""),2844.67)</f>
        <v>2844.67</v>
      </c>
      <c r="M426" s="2">
        <f>IFERROR(__xludf.DUMMYFUNCTION("""COMPUTED_VALUE"""),45911.66666666667)</f>
        <v>45911.66667</v>
      </c>
      <c r="N426" s="1">
        <f>IFERROR(__xludf.DUMMYFUNCTION("""COMPUTED_VALUE"""),3592575.0)</f>
        <v>3592575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IFERROR(__xludf.DUMMYFUNCTION("""COMPUTED_VALUE"""),2825.26)</f>
        <v>2825.26</v>
      </c>
      <c r="D427" s="2">
        <f>IFERROR(__xludf.DUMMYFUNCTION("""COMPUTED_VALUE"""),45912.66666666667)</f>
        <v>45912.66667</v>
      </c>
      <c r="E427" s="1">
        <f>IFERROR(__xludf.DUMMYFUNCTION("""COMPUTED_VALUE"""),2851.18)</f>
        <v>2851.18</v>
      </c>
      <c r="G427" s="2">
        <f>IFERROR(__xludf.DUMMYFUNCTION("""COMPUTED_VALUE"""),45912.66666666667)</f>
        <v>45912.66667</v>
      </c>
      <c r="H427" s="1">
        <f>IFERROR(__xludf.DUMMYFUNCTION("""COMPUTED_VALUE"""),2822.44)</f>
        <v>2822.44</v>
      </c>
      <c r="J427" s="2">
        <f>IFERROR(__xludf.DUMMYFUNCTION("""COMPUTED_VALUE"""),45912.66666666667)</f>
        <v>45912.66667</v>
      </c>
      <c r="K427" s="1">
        <f>IFERROR(__xludf.DUMMYFUNCTION("""COMPUTED_VALUE"""),2840.82)</f>
        <v>2840.82</v>
      </c>
      <c r="M427" s="2">
        <f>IFERROR(__xludf.DUMMYFUNCTION("""COMPUTED_VALUE"""),45912.66666666667)</f>
        <v>45912.66667</v>
      </c>
      <c r="N427" s="1">
        <f>IFERROR(__xludf.DUMMYFUNCTION("""COMPUTED_VALUE"""),2769315.0)</f>
        <v>2769315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IFERROR(__xludf.DUMMYFUNCTION("""COMPUTED_VALUE"""),2846.08)</f>
        <v>2846.08</v>
      </c>
      <c r="D428" s="2">
        <f>IFERROR(__xludf.DUMMYFUNCTION("""COMPUTED_VALUE"""),45915.66666666667)</f>
        <v>45915.66667</v>
      </c>
      <c r="E428" s="1">
        <f>IFERROR(__xludf.DUMMYFUNCTION("""COMPUTED_VALUE"""),2848.43)</f>
        <v>2848.43</v>
      </c>
      <c r="G428" s="2">
        <f>IFERROR(__xludf.DUMMYFUNCTION("""COMPUTED_VALUE"""),45915.66666666667)</f>
        <v>45915.66667</v>
      </c>
      <c r="H428" s="1">
        <f>IFERROR(__xludf.DUMMYFUNCTION("""COMPUTED_VALUE"""),2797.8)</f>
        <v>2797.8</v>
      </c>
      <c r="J428" s="2">
        <f>IFERROR(__xludf.DUMMYFUNCTION("""COMPUTED_VALUE"""),45915.66666666667)</f>
        <v>45915.66667</v>
      </c>
      <c r="K428" s="1">
        <f>IFERROR(__xludf.DUMMYFUNCTION("""COMPUTED_VALUE"""),2805.31)</f>
        <v>2805.31</v>
      </c>
      <c r="M428" s="2">
        <f>IFERROR(__xludf.DUMMYFUNCTION("""COMPUTED_VALUE"""),45915.66666666667)</f>
        <v>45915.66667</v>
      </c>
      <c r="N428" s="1">
        <f>IFERROR(__xludf.DUMMYFUNCTION("""COMPUTED_VALUE"""),2769549.0)</f>
        <v>2769549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IFERROR(__xludf.DUMMYFUNCTION("""COMPUTED_VALUE"""),2799.65)</f>
        <v>2799.65</v>
      </c>
      <c r="D429" s="2">
        <f>IFERROR(__xludf.DUMMYFUNCTION("""COMPUTED_VALUE"""),45916.66666666667)</f>
        <v>45916.66667</v>
      </c>
      <c r="E429" s="1">
        <f>IFERROR(__xludf.DUMMYFUNCTION("""COMPUTED_VALUE"""),2814.37)</f>
        <v>2814.37</v>
      </c>
      <c r="G429" s="2">
        <f>IFERROR(__xludf.DUMMYFUNCTION("""COMPUTED_VALUE"""),45916.66666666667)</f>
        <v>45916.66667</v>
      </c>
      <c r="H429" s="1">
        <f>IFERROR(__xludf.DUMMYFUNCTION("""COMPUTED_VALUE"""),2774.41)</f>
        <v>2774.41</v>
      </c>
      <c r="J429" s="2">
        <f>IFERROR(__xludf.DUMMYFUNCTION("""COMPUTED_VALUE"""),45916.66666666667)</f>
        <v>45916.66667</v>
      </c>
      <c r="K429" s="1">
        <f>IFERROR(__xludf.DUMMYFUNCTION("""COMPUTED_VALUE"""),2775.52)</f>
        <v>2775.52</v>
      </c>
      <c r="M429" s="2">
        <f>IFERROR(__xludf.DUMMYFUNCTION("""COMPUTED_VALUE"""),45916.66666666667)</f>
        <v>45916.66667</v>
      </c>
      <c r="N429" s="1">
        <f>IFERROR(__xludf.DUMMYFUNCTION("""COMPUTED_VALUE"""),2743624.0)</f>
        <v>2743624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IFERROR(__xludf.DUMMYFUNCTION("""COMPUTED_VALUE"""),2785.1)</f>
        <v>2785.1</v>
      </c>
      <c r="D430" s="2">
        <f>IFERROR(__xludf.DUMMYFUNCTION("""COMPUTED_VALUE"""),45917.66666666667)</f>
        <v>45917.66667</v>
      </c>
      <c r="E430" s="1">
        <f>IFERROR(__xludf.DUMMYFUNCTION("""COMPUTED_VALUE"""),2807.71)</f>
        <v>2807.71</v>
      </c>
      <c r="G430" s="2">
        <f>IFERROR(__xludf.DUMMYFUNCTION("""COMPUTED_VALUE"""),45917.66666666667)</f>
        <v>45917.66667</v>
      </c>
      <c r="H430" s="1">
        <f>IFERROR(__xludf.DUMMYFUNCTION("""COMPUTED_VALUE"""),2769.14)</f>
        <v>2769.14</v>
      </c>
      <c r="J430" s="2">
        <f>IFERROR(__xludf.DUMMYFUNCTION("""COMPUTED_VALUE"""),45917.66666666667)</f>
        <v>45917.66667</v>
      </c>
      <c r="K430" s="1">
        <f>IFERROR(__xludf.DUMMYFUNCTION("""COMPUTED_VALUE"""),2773.33)</f>
        <v>2773.33</v>
      </c>
      <c r="M430" s="2">
        <f>IFERROR(__xludf.DUMMYFUNCTION("""COMPUTED_VALUE"""),45917.66666666667)</f>
        <v>45917.66667</v>
      </c>
      <c r="N430" s="1">
        <f>IFERROR(__xludf.DUMMYFUNCTION("""COMPUTED_VALUE"""),3025851.0)</f>
        <v>3025851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IFERROR(__xludf.DUMMYFUNCTION("""COMPUTED_VALUE"""),2741.62)</f>
        <v>2741.62</v>
      </c>
      <c r="D431" s="2">
        <f>IFERROR(__xludf.DUMMYFUNCTION("""COMPUTED_VALUE"""),45918.66666666667)</f>
        <v>45918.66667</v>
      </c>
      <c r="E431" s="1">
        <f>IFERROR(__xludf.DUMMYFUNCTION("""COMPUTED_VALUE"""),2768.74)</f>
        <v>2768.74</v>
      </c>
      <c r="G431" s="2">
        <f>IFERROR(__xludf.DUMMYFUNCTION("""COMPUTED_VALUE"""),45918.66666666667)</f>
        <v>45918.66667</v>
      </c>
      <c r="H431" s="1">
        <f>IFERROR(__xludf.DUMMYFUNCTION("""COMPUTED_VALUE"""),2724.28)</f>
        <v>2724.28</v>
      </c>
      <c r="J431" s="2">
        <f>IFERROR(__xludf.DUMMYFUNCTION("""COMPUTED_VALUE"""),45918.66666666667)</f>
        <v>45918.66667</v>
      </c>
      <c r="K431" s="1">
        <f>IFERROR(__xludf.DUMMYFUNCTION("""COMPUTED_VALUE"""),2760.88)</f>
        <v>2760.88</v>
      </c>
      <c r="M431" s="2">
        <f>IFERROR(__xludf.DUMMYFUNCTION("""COMPUTED_VALUE"""),45918.66666666667)</f>
        <v>45918.66667</v>
      </c>
      <c r="N431" s="1">
        <f>IFERROR(__xludf.DUMMYFUNCTION("""COMPUTED_VALUE"""),2814887.0)</f>
        <v>2814887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IFERROR(__xludf.DUMMYFUNCTION("""COMPUTED_VALUE"""),2756.98)</f>
        <v>2756.98</v>
      </c>
      <c r="D432" s="2">
        <f>IFERROR(__xludf.DUMMYFUNCTION("""COMPUTED_VALUE"""),45919.66666666667)</f>
        <v>45919.66667</v>
      </c>
      <c r="E432" s="1">
        <f>IFERROR(__xludf.DUMMYFUNCTION("""COMPUTED_VALUE"""),2768.68)</f>
        <v>2768.68</v>
      </c>
      <c r="G432" s="2">
        <f>IFERROR(__xludf.DUMMYFUNCTION("""COMPUTED_VALUE"""),45919.66666666667)</f>
        <v>45919.66667</v>
      </c>
      <c r="H432" s="1">
        <f>IFERROR(__xludf.DUMMYFUNCTION("""COMPUTED_VALUE"""),2745.78)</f>
        <v>2745.78</v>
      </c>
      <c r="J432" s="2">
        <f>IFERROR(__xludf.DUMMYFUNCTION("""COMPUTED_VALUE"""),45919.66666666667)</f>
        <v>45919.66667</v>
      </c>
      <c r="K432" s="1">
        <f>IFERROR(__xludf.DUMMYFUNCTION("""COMPUTED_VALUE"""),2752.19)</f>
        <v>2752.19</v>
      </c>
      <c r="M432" s="2">
        <f>IFERROR(__xludf.DUMMYFUNCTION("""COMPUTED_VALUE"""),45919.66666666667)</f>
        <v>45919.66667</v>
      </c>
      <c r="N432" s="1">
        <f>IFERROR(__xludf.DUMMYFUNCTION("""COMPUTED_VALUE"""),9429551.0)</f>
        <v>9429551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IFERROR(__xludf.DUMMYFUNCTION("""COMPUTED_VALUE"""),2753.51)</f>
        <v>2753.51</v>
      </c>
      <c r="D433" s="2">
        <f>IFERROR(__xludf.DUMMYFUNCTION("""COMPUTED_VALUE"""),45922.66666666667)</f>
        <v>45922.66667</v>
      </c>
      <c r="E433" s="1">
        <f>IFERROR(__xludf.DUMMYFUNCTION("""COMPUTED_VALUE"""),2773.64)</f>
        <v>2773.64</v>
      </c>
      <c r="G433" s="2">
        <f>IFERROR(__xludf.DUMMYFUNCTION("""COMPUTED_VALUE"""),45922.66666666667)</f>
        <v>45922.66667</v>
      </c>
      <c r="H433" s="1">
        <f>IFERROR(__xludf.DUMMYFUNCTION("""COMPUTED_VALUE"""),2747.48)</f>
        <v>2747.48</v>
      </c>
      <c r="J433" s="2">
        <f>IFERROR(__xludf.DUMMYFUNCTION("""COMPUTED_VALUE"""),45922.66666666667)</f>
        <v>45922.66667</v>
      </c>
      <c r="K433" s="1">
        <f>IFERROR(__xludf.DUMMYFUNCTION("""COMPUTED_VALUE"""),2752.46)</f>
        <v>2752.46</v>
      </c>
      <c r="M433" s="2">
        <f>IFERROR(__xludf.DUMMYFUNCTION("""COMPUTED_VALUE"""),45922.66666666667)</f>
        <v>45922.66667</v>
      </c>
      <c r="N433" s="1">
        <f>IFERROR(__xludf.DUMMYFUNCTION("""COMPUTED_VALUE"""),2542752.0)</f>
        <v>2542752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IFERROR(__xludf.DUMMYFUNCTION("""COMPUTED_VALUE"""),2754.33)</f>
        <v>2754.33</v>
      </c>
      <c r="D434" s="2">
        <f>IFERROR(__xludf.DUMMYFUNCTION("""COMPUTED_VALUE"""),45923.66666666667)</f>
        <v>45923.66667</v>
      </c>
      <c r="E434" s="1">
        <f>IFERROR(__xludf.DUMMYFUNCTION("""COMPUTED_VALUE"""),2797.56)</f>
        <v>2797.56</v>
      </c>
      <c r="G434" s="2">
        <f>IFERROR(__xludf.DUMMYFUNCTION("""COMPUTED_VALUE"""),45923.66666666667)</f>
        <v>45923.66667</v>
      </c>
      <c r="H434" s="1">
        <f>IFERROR(__xludf.DUMMYFUNCTION("""COMPUTED_VALUE"""),2730.23)</f>
        <v>2730.23</v>
      </c>
      <c r="J434" s="2">
        <f>IFERROR(__xludf.DUMMYFUNCTION("""COMPUTED_VALUE"""),45923.66666666667)</f>
        <v>45923.66667</v>
      </c>
      <c r="K434" s="1">
        <f>IFERROR(__xludf.DUMMYFUNCTION("""COMPUTED_VALUE"""),2793.89)</f>
        <v>2793.89</v>
      </c>
      <c r="M434" s="2">
        <f>IFERROR(__xludf.DUMMYFUNCTION("""COMPUTED_VALUE"""),45923.66666666667)</f>
        <v>45923.66667</v>
      </c>
      <c r="N434" s="1">
        <f>IFERROR(__xludf.DUMMYFUNCTION("""COMPUTED_VALUE"""),2777662.0)</f>
        <v>2777662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IFERROR(__xludf.DUMMYFUNCTION("""COMPUTED_VALUE"""),2782.05)</f>
        <v>2782.05</v>
      </c>
      <c r="D435" s="2">
        <f>IFERROR(__xludf.DUMMYFUNCTION("""COMPUTED_VALUE"""),45924.66666666667)</f>
        <v>45924.66667</v>
      </c>
      <c r="E435" s="1">
        <f>IFERROR(__xludf.DUMMYFUNCTION("""COMPUTED_VALUE"""),2793.82)</f>
        <v>2793.82</v>
      </c>
      <c r="G435" s="2">
        <f>IFERROR(__xludf.DUMMYFUNCTION("""COMPUTED_VALUE"""),45924.66666666667)</f>
        <v>45924.66667</v>
      </c>
      <c r="H435" s="1">
        <f>IFERROR(__xludf.DUMMYFUNCTION("""COMPUTED_VALUE"""),2767.7)</f>
        <v>2767.7</v>
      </c>
      <c r="J435" s="2">
        <f>IFERROR(__xludf.DUMMYFUNCTION("""COMPUTED_VALUE"""),45924.66666666667)</f>
        <v>45924.66667</v>
      </c>
      <c r="K435" s="1">
        <f>IFERROR(__xludf.DUMMYFUNCTION("""COMPUTED_VALUE"""),2788.31)</f>
        <v>2788.31</v>
      </c>
      <c r="M435" s="2">
        <f>IFERROR(__xludf.DUMMYFUNCTION("""COMPUTED_VALUE"""),45924.66666666667)</f>
        <v>45924.66667</v>
      </c>
      <c r="N435" s="1">
        <f>IFERROR(__xludf.DUMMYFUNCTION("""COMPUTED_VALUE"""),3965641.0)</f>
        <v>3965641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IFERROR(__xludf.DUMMYFUNCTION("""COMPUTED_VALUE"""),2812.26)</f>
        <v>2812.26</v>
      </c>
      <c r="D436" s="2">
        <f>IFERROR(__xludf.DUMMYFUNCTION("""COMPUTED_VALUE"""),45925.66666666667)</f>
        <v>45925.66667</v>
      </c>
      <c r="E436" s="1">
        <f>IFERROR(__xludf.DUMMYFUNCTION("""COMPUTED_VALUE"""),2820.03)</f>
        <v>2820.03</v>
      </c>
      <c r="G436" s="2">
        <f>IFERROR(__xludf.DUMMYFUNCTION("""COMPUTED_VALUE"""),45925.66666666667)</f>
        <v>45925.66667</v>
      </c>
      <c r="H436" s="1">
        <f>IFERROR(__xludf.DUMMYFUNCTION("""COMPUTED_VALUE"""),2767.09)</f>
        <v>2767.09</v>
      </c>
      <c r="J436" s="2">
        <f>IFERROR(__xludf.DUMMYFUNCTION("""COMPUTED_VALUE"""),45925.66666666667)</f>
        <v>45925.66667</v>
      </c>
      <c r="K436" s="1">
        <f>IFERROR(__xludf.DUMMYFUNCTION("""COMPUTED_VALUE"""),2768.95)</f>
        <v>2768.95</v>
      </c>
      <c r="M436" s="2">
        <f>IFERROR(__xludf.DUMMYFUNCTION("""COMPUTED_VALUE"""),45925.66666666667)</f>
        <v>45925.66667</v>
      </c>
      <c r="N436" s="1">
        <f>IFERROR(__xludf.DUMMYFUNCTION("""COMPUTED_VALUE"""),2946917.0)</f>
        <v>2946917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IFERROR(__xludf.DUMMYFUNCTION("""COMPUTED_VALUE"""),2774.53)</f>
        <v>2774.53</v>
      </c>
      <c r="D437" s="2">
        <f>IFERROR(__xludf.DUMMYFUNCTION("""COMPUTED_VALUE"""),45926.66666666667)</f>
        <v>45926.66667</v>
      </c>
      <c r="E437" s="1">
        <f>IFERROR(__xludf.DUMMYFUNCTION("""COMPUTED_VALUE"""),2805.23)</f>
        <v>2805.23</v>
      </c>
      <c r="G437" s="2">
        <f>IFERROR(__xludf.DUMMYFUNCTION("""COMPUTED_VALUE"""),45926.66666666667)</f>
        <v>45926.66667</v>
      </c>
      <c r="H437" s="1">
        <f>IFERROR(__xludf.DUMMYFUNCTION("""COMPUTED_VALUE"""),2774.53)</f>
        <v>2774.53</v>
      </c>
      <c r="J437" s="2">
        <f>IFERROR(__xludf.DUMMYFUNCTION("""COMPUTED_VALUE"""),45926.66666666667)</f>
        <v>45926.66667</v>
      </c>
      <c r="K437" s="1">
        <f>IFERROR(__xludf.DUMMYFUNCTION("""COMPUTED_VALUE"""),2805.02)</f>
        <v>2805.02</v>
      </c>
      <c r="M437" s="2">
        <f>IFERROR(__xludf.DUMMYFUNCTION("""COMPUTED_VALUE"""),45926.66666666667)</f>
        <v>45926.66667</v>
      </c>
      <c r="N437" s="1">
        <f>IFERROR(__xludf.DUMMYFUNCTION("""COMPUTED_VALUE"""),2405283.0)</f>
        <v>2405283</v>
      </c>
    </row>
  </sheetData>
  <drawing r:id="rId1"/>
</worksheet>
</file>