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IFERROR(__xludf.DUMMYFUNCTION("GOOGLEFINANCE(""CRSPSC1"",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IFERROR(__xludf.DUMMYFUNCTION("GOOGLEFINANCE(""CRSPSC1"",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IFERROR(__xludf.DUMMYFUNCTION("GOOGLEFINANCE(""CRSPSC1"",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IFERROR(__xludf.DUMMYFUNCTION("GOOGLEFINANCE(""CRSPSC1"",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IFERROR(__xludf.DUMMYFUNCTION("GOOGLEFINANCE(""CRSPSC1"",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IFERROR(__xludf.DUMMYFUNCTION("""COMPUTED_VALUE"""),2715.73)</f>
        <v>2715.73</v>
      </c>
      <c r="D2" s="2">
        <f>IFERROR(__xludf.DUMMYFUNCTION("""COMPUTED_VALUE"""),45293.66666666667)</f>
        <v>45293.66667</v>
      </c>
      <c r="E2" s="1">
        <f>IFERROR(__xludf.DUMMYFUNCTION("""COMPUTED_VALUE"""),2717.25)</f>
        <v>2717.25</v>
      </c>
      <c r="G2" s="2">
        <f>IFERROR(__xludf.DUMMYFUNCTION("""COMPUTED_VALUE"""),45293.66666666667)</f>
        <v>45293.66667</v>
      </c>
      <c r="H2" s="1">
        <f>IFERROR(__xludf.DUMMYFUNCTION("""COMPUTED_VALUE"""),2686.19)</f>
        <v>2686.19</v>
      </c>
      <c r="J2" s="2">
        <f>IFERROR(__xludf.DUMMYFUNCTION("""COMPUTED_VALUE"""),45293.66666666667)</f>
        <v>45293.66667</v>
      </c>
      <c r="K2" s="1">
        <f>IFERROR(__xludf.DUMMYFUNCTION("""COMPUTED_VALUE"""),2698.02)</f>
        <v>2698.02</v>
      </c>
      <c r="M2" s="2">
        <f>IFERROR(__xludf.DUMMYFUNCTION("""COMPUTED_VALUE"""),45293.66666666667)</f>
        <v>45293.66667</v>
      </c>
      <c r="N2" s="1">
        <f>IFERROR(__xludf.DUMMYFUNCTION("""COMPUTED_VALUE"""),0.0)</f>
        <v>0</v>
      </c>
    </row>
    <row r="3">
      <c r="A3" s="2">
        <f>IFERROR(__xludf.DUMMYFUNCTION("""COMPUTED_VALUE"""),45294.66666666667)</f>
        <v>45294.66667</v>
      </c>
      <c r="B3" s="1">
        <f>IFERROR(__xludf.DUMMYFUNCTION("""COMPUTED_VALUE"""),2698.02)</f>
        <v>2698.02</v>
      </c>
      <c r="D3" s="2">
        <f>IFERROR(__xludf.DUMMYFUNCTION("""COMPUTED_VALUE"""),45294.66666666667)</f>
        <v>45294.66667</v>
      </c>
      <c r="E3" s="1">
        <f>IFERROR(__xludf.DUMMYFUNCTION("""COMPUTED_VALUE"""),2698.02)</f>
        <v>2698.02</v>
      </c>
      <c r="G3" s="2">
        <f>IFERROR(__xludf.DUMMYFUNCTION("""COMPUTED_VALUE"""),45294.66666666667)</f>
        <v>45294.66667</v>
      </c>
      <c r="H3" s="1">
        <f>IFERROR(__xludf.DUMMYFUNCTION("""COMPUTED_VALUE"""),2629.75)</f>
        <v>2629.75</v>
      </c>
      <c r="J3" s="2">
        <f>IFERROR(__xludf.DUMMYFUNCTION("""COMPUTED_VALUE"""),45294.66666666667)</f>
        <v>45294.66667</v>
      </c>
      <c r="K3" s="1">
        <f>IFERROR(__xludf.DUMMYFUNCTION("""COMPUTED_VALUE"""),2630.6)</f>
        <v>2630.6</v>
      </c>
      <c r="M3" s="2">
        <f>IFERROR(__xludf.DUMMYFUNCTION("""COMPUTED_VALUE"""),45294.66666666667)</f>
        <v>45294.66667</v>
      </c>
      <c r="N3" s="1">
        <f>IFERROR(__xludf.DUMMYFUNCTION("""COMPUTED_VALUE"""),0.0)</f>
        <v>0</v>
      </c>
    </row>
    <row r="4">
      <c r="A4" s="2">
        <f>IFERROR(__xludf.DUMMYFUNCTION("""COMPUTED_VALUE"""),45295.66666666667)</f>
        <v>45295.66667</v>
      </c>
      <c r="B4" s="1">
        <f>IFERROR(__xludf.DUMMYFUNCTION("""COMPUTED_VALUE"""),2630.6)</f>
        <v>2630.6</v>
      </c>
      <c r="D4" s="2">
        <f>IFERROR(__xludf.DUMMYFUNCTION("""COMPUTED_VALUE"""),45295.66666666667)</f>
        <v>45295.66667</v>
      </c>
      <c r="E4" s="1">
        <f>IFERROR(__xludf.DUMMYFUNCTION("""COMPUTED_VALUE"""),2643.2)</f>
        <v>2643.2</v>
      </c>
      <c r="G4" s="2">
        <f>IFERROR(__xludf.DUMMYFUNCTION("""COMPUTED_VALUE"""),45295.66666666667)</f>
        <v>45295.66667</v>
      </c>
      <c r="H4" s="1">
        <f>IFERROR(__xludf.DUMMYFUNCTION("""COMPUTED_VALUE"""),2625.94)</f>
        <v>2625.94</v>
      </c>
      <c r="J4" s="2">
        <f>IFERROR(__xludf.DUMMYFUNCTION("""COMPUTED_VALUE"""),45295.66666666667)</f>
        <v>45295.66667</v>
      </c>
      <c r="K4" s="1">
        <f>IFERROR(__xludf.DUMMYFUNCTION("""COMPUTED_VALUE"""),2627.33)</f>
        <v>2627.33</v>
      </c>
      <c r="M4" s="2">
        <f>IFERROR(__xludf.DUMMYFUNCTION("""COMPUTED_VALUE"""),45295.66666666667)</f>
        <v>45295.66667</v>
      </c>
      <c r="N4" s="1">
        <f>IFERROR(__xludf.DUMMYFUNCTION("""COMPUTED_VALUE"""),0.0)</f>
        <v>0</v>
      </c>
    </row>
    <row r="5">
      <c r="A5" s="2">
        <f>IFERROR(__xludf.DUMMYFUNCTION("""COMPUTED_VALUE"""),45296.66666666667)</f>
        <v>45296.66667</v>
      </c>
      <c r="B5" s="1">
        <f>IFERROR(__xludf.DUMMYFUNCTION("""COMPUTED_VALUE"""),2627.33)</f>
        <v>2627.33</v>
      </c>
      <c r="D5" s="2">
        <f>IFERROR(__xludf.DUMMYFUNCTION("""COMPUTED_VALUE"""),45296.66666666667)</f>
        <v>45296.66667</v>
      </c>
      <c r="E5" s="1">
        <f>IFERROR(__xludf.DUMMYFUNCTION("""COMPUTED_VALUE"""),2649.43)</f>
        <v>2649.43</v>
      </c>
      <c r="G5" s="2">
        <f>IFERROR(__xludf.DUMMYFUNCTION("""COMPUTED_VALUE"""),45296.66666666667)</f>
        <v>45296.66667</v>
      </c>
      <c r="H5" s="1">
        <f>IFERROR(__xludf.DUMMYFUNCTION("""COMPUTED_VALUE"""),2611.74)</f>
        <v>2611.74</v>
      </c>
      <c r="J5" s="2">
        <f>IFERROR(__xludf.DUMMYFUNCTION("""COMPUTED_VALUE"""),45296.66666666667)</f>
        <v>45296.66667</v>
      </c>
      <c r="K5" s="1">
        <f>IFERROR(__xludf.DUMMYFUNCTION("""COMPUTED_VALUE"""),2631.86)</f>
        <v>2631.86</v>
      </c>
      <c r="M5" s="2">
        <f>IFERROR(__xludf.DUMMYFUNCTION("""COMPUTED_VALUE"""),45296.66666666667)</f>
        <v>45296.66667</v>
      </c>
      <c r="N5" s="1">
        <f>IFERROR(__xludf.DUMMYFUNCTION("""COMPUTED_VALUE"""),0.0)</f>
        <v>0</v>
      </c>
    </row>
    <row r="6">
      <c r="A6" s="2">
        <f>IFERROR(__xludf.DUMMYFUNCTION("""COMPUTED_VALUE"""),45299.66666666667)</f>
        <v>45299.66667</v>
      </c>
      <c r="B6" s="1">
        <f>IFERROR(__xludf.DUMMYFUNCTION("""COMPUTED_VALUE"""),2631.86)</f>
        <v>2631.86</v>
      </c>
      <c r="D6" s="2">
        <f>IFERROR(__xludf.DUMMYFUNCTION("""COMPUTED_VALUE"""),45299.66666666667)</f>
        <v>45299.66667</v>
      </c>
      <c r="E6" s="1">
        <f>IFERROR(__xludf.DUMMYFUNCTION("""COMPUTED_VALUE"""),2674.81)</f>
        <v>2674.81</v>
      </c>
      <c r="G6" s="2">
        <f>IFERROR(__xludf.DUMMYFUNCTION("""COMPUTED_VALUE"""),45299.66666666667)</f>
        <v>45299.66667</v>
      </c>
      <c r="H6" s="1">
        <f>IFERROR(__xludf.DUMMYFUNCTION("""COMPUTED_VALUE"""),2626.77)</f>
        <v>2626.77</v>
      </c>
      <c r="J6" s="2">
        <f>IFERROR(__xludf.DUMMYFUNCTION("""COMPUTED_VALUE"""),45299.66666666667)</f>
        <v>45299.66667</v>
      </c>
      <c r="K6" s="1">
        <f>IFERROR(__xludf.DUMMYFUNCTION("""COMPUTED_VALUE"""),2674.81)</f>
        <v>2674.81</v>
      </c>
      <c r="M6" s="2">
        <f>IFERROR(__xludf.DUMMYFUNCTION("""COMPUTED_VALUE"""),45299.66666666667)</f>
        <v>45299.66667</v>
      </c>
      <c r="N6" s="1">
        <f>IFERROR(__xludf.DUMMYFUNCTION("""COMPUTED_VALUE"""),0.0)</f>
        <v>0</v>
      </c>
    </row>
    <row r="7">
      <c r="A7" s="2">
        <f>IFERROR(__xludf.DUMMYFUNCTION("""COMPUTED_VALUE"""),45300.66666666667)</f>
        <v>45300.66667</v>
      </c>
      <c r="B7" s="1">
        <f>IFERROR(__xludf.DUMMYFUNCTION("""COMPUTED_VALUE"""),2674.81)</f>
        <v>2674.81</v>
      </c>
      <c r="D7" s="2">
        <f>IFERROR(__xludf.DUMMYFUNCTION("""COMPUTED_VALUE"""),45300.66666666667)</f>
        <v>45300.66667</v>
      </c>
      <c r="E7" s="1">
        <f>IFERROR(__xludf.DUMMYFUNCTION("""COMPUTED_VALUE"""),2674.81)</f>
        <v>2674.81</v>
      </c>
      <c r="G7" s="2">
        <f>IFERROR(__xludf.DUMMYFUNCTION("""COMPUTED_VALUE"""),45300.66666666667)</f>
        <v>45300.66667</v>
      </c>
      <c r="H7" s="1">
        <f>IFERROR(__xludf.DUMMYFUNCTION("""COMPUTED_VALUE"""),2645.89)</f>
        <v>2645.89</v>
      </c>
      <c r="J7" s="2">
        <f>IFERROR(__xludf.DUMMYFUNCTION("""COMPUTED_VALUE"""),45300.66666666667)</f>
        <v>45300.66667</v>
      </c>
      <c r="K7" s="1">
        <f>IFERROR(__xludf.DUMMYFUNCTION("""COMPUTED_VALUE"""),2656.4)</f>
        <v>2656.4</v>
      </c>
      <c r="M7" s="2">
        <f>IFERROR(__xludf.DUMMYFUNCTION("""COMPUTED_VALUE"""),45300.66666666667)</f>
        <v>45300.66667</v>
      </c>
      <c r="N7" s="1">
        <f>IFERROR(__xludf.DUMMYFUNCTION("""COMPUTED_VALUE"""),0.0)</f>
        <v>0</v>
      </c>
    </row>
    <row r="8">
      <c r="A8" s="2">
        <f>IFERROR(__xludf.DUMMYFUNCTION("""COMPUTED_VALUE"""),45301.66666666667)</f>
        <v>45301.66667</v>
      </c>
      <c r="B8" s="1">
        <f>IFERROR(__xludf.DUMMYFUNCTION("""COMPUTED_VALUE"""),2656.4)</f>
        <v>2656.4</v>
      </c>
      <c r="D8" s="2">
        <f>IFERROR(__xludf.DUMMYFUNCTION("""COMPUTED_VALUE"""),45301.66666666667)</f>
        <v>45301.66667</v>
      </c>
      <c r="E8" s="1">
        <f>IFERROR(__xludf.DUMMYFUNCTION("""COMPUTED_VALUE"""),2664.7)</f>
        <v>2664.7</v>
      </c>
      <c r="G8" s="2">
        <f>IFERROR(__xludf.DUMMYFUNCTION("""COMPUTED_VALUE"""),45301.66666666667)</f>
        <v>45301.66667</v>
      </c>
      <c r="H8" s="1">
        <f>IFERROR(__xludf.DUMMYFUNCTION("""COMPUTED_VALUE"""),2641.31)</f>
        <v>2641.31</v>
      </c>
      <c r="J8" s="2">
        <f>IFERROR(__xludf.DUMMYFUNCTION("""COMPUTED_VALUE"""),45301.66666666667)</f>
        <v>45301.66667</v>
      </c>
      <c r="K8" s="1">
        <f>IFERROR(__xludf.DUMMYFUNCTION("""COMPUTED_VALUE"""),2661.6)</f>
        <v>2661.6</v>
      </c>
      <c r="M8" s="2">
        <f>IFERROR(__xludf.DUMMYFUNCTION("""COMPUTED_VALUE"""),45301.66666666667)</f>
        <v>45301.66667</v>
      </c>
      <c r="N8" s="1">
        <f>IFERROR(__xludf.DUMMYFUNCTION("""COMPUTED_VALUE"""),0.0)</f>
        <v>0</v>
      </c>
    </row>
    <row r="9">
      <c r="A9" s="2">
        <f>IFERROR(__xludf.DUMMYFUNCTION("""COMPUTED_VALUE"""),45302.66666666667)</f>
        <v>45302.66667</v>
      </c>
      <c r="B9" s="1">
        <f>IFERROR(__xludf.DUMMYFUNCTION("""COMPUTED_VALUE"""),2661.6)</f>
        <v>2661.6</v>
      </c>
      <c r="D9" s="2">
        <f>IFERROR(__xludf.DUMMYFUNCTION("""COMPUTED_VALUE"""),45302.66666666667)</f>
        <v>45302.66667</v>
      </c>
      <c r="E9" s="1">
        <f>IFERROR(__xludf.DUMMYFUNCTION("""COMPUTED_VALUE"""),2661.6)</f>
        <v>2661.6</v>
      </c>
      <c r="G9" s="2">
        <f>IFERROR(__xludf.DUMMYFUNCTION("""COMPUTED_VALUE"""),45302.66666666667)</f>
        <v>45302.66667</v>
      </c>
      <c r="H9" s="1">
        <f>IFERROR(__xludf.DUMMYFUNCTION("""COMPUTED_VALUE"""),2622.91)</f>
        <v>2622.91</v>
      </c>
      <c r="J9" s="2">
        <f>IFERROR(__xludf.DUMMYFUNCTION("""COMPUTED_VALUE"""),45302.66666666667)</f>
        <v>45302.66667</v>
      </c>
      <c r="K9" s="1">
        <f>IFERROR(__xludf.DUMMYFUNCTION("""COMPUTED_VALUE"""),2648.83)</f>
        <v>2648.83</v>
      </c>
      <c r="M9" s="2">
        <f>IFERROR(__xludf.DUMMYFUNCTION("""COMPUTED_VALUE"""),45302.66666666667)</f>
        <v>45302.66667</v>
      </c>
      <c r="N9" s="1">
        <f>IFERROR(__xludf.DUMMYFUNCTION("""COMPUTED_VALUE"""),0.0)</f>
        <v>0</v>
      </c>
    </row>
    <row r="10">
      <c r="A10" s="2">
        <f>IFERROR(__xludf.DUMMYFUNCTION("""COMPUTED_VALUE"""),45303.66666666667)</f>
        <v>45303.66667</v>
      </c>
      <c r="B10" s="1">
        <f>IFERROR(__xludf.DUMMYFUNCTION("""COMPUTED_VALUE"""),2648.83)</f>
        <v>2648.83</v>
      </c>
      <c r="D10" s="2">
        <f>IFERROR(__xludf.DUMMYFUNCTION("""COMPUTED_VALUE"""),45303.66666666667)</f>
        <v>45303.66667</v>
      </c>
      <c r="E10" s="1">
        <f>IFERROR(__xludf.DUMMYFUNCTION("""COMPUTED_VALUE"""),2677.63)</f>
        <v>2677.63</v>
      </c>
      <c r="G10" s="2">
        <f>IFERROR(__xludf.DUMMYFUNCTION("""COMPUTED_VALUE"""),45303.66666666667)</f>
        <v>45303.66667</v>
      </c>
      <c r="H10" s="1">
        <f>IFERROR(__xludf.DUMMYFUNCTION("""COMPUTED_VALUE"""),2636.75)</f>
        <v>2636.75</v>
      </c>
      <c r="J10" s="2">
        <f>IFERROR(__xludf.DUMMYFUNCTION("""COMPUTED_VALUE"""),45303.66666666667)</f>
        <v>45303.66667</v>
      </c>
      <c r="K10" s="1">
        <f>IFERROR(__xludf.DUMMYFUNCTION("""COMPUTED_VALUE"""),2641.37)</f>
        <v>2641.37</v>
      </c>
      <c r="M10" s="2">
        <f>IFERROR(__xludf.DUMMYFUNCTION("""COMPUTED_VALUE"""),45303.66666666667)</f>
        <v>45303.66667</v>
      </c>
      <c r="N10" s="1">
        <f>IFERROR(__xludf.DUMMYFUNCTION("""COMPUTED_VALUE"""),0.0)</f>
        <v>0</v>
      </c>
    </row>
    <row r="11">
      <c r="A11" s="2">
        <f>IFERROR(__xludf.DUMMYFUNCTION("""COMPUTED_VALUE"""),45307.66666666667)</f>
        <v>45307.66667</v>
      </c>
      <c r="B11" s="1">
        <f>IFERROR(__xludf.DUMMYFUNCTION("""COMPUTED_VALUE"""),2641.37)</f>
        <v>2641.37</v>
      </c>
      <c r="D11" s="2">
        <f>IFERROR(__xludf.DUMMYFUNCTION("""COMPUTED_VALUE"""),45307.66666666667)</f>
        <v>45307.66667</v>
      </c>
      <c r="E11" s="1">
        <f>IFERROR(__xludf.DUMMYFUNCTION("""COMPUTED_VALUE"""),2641.37)</f>
        <v>2641.37</v>
      </c>
      <c r="G11" s="2">
        <f>IFERROR(__xludf.DUMMYFUNCTION("""COMPUTED_VALUE"""),45307.66666666667)</f>
        <v>45307.66667</v>
      </c>
      <c r="H11" s="1">
        <f>IFERROR(__xludf.DUMMYFUNCTION("""COMPUTED_VALUE"""),2609.07)</f>
        <v>2609.07</v>
      </c>
      <c r="J11" s="2">
        <f>IFERROR(__xludf.DUMMYFUNCTION("""COMPUTED_VALUE"""),45307.66666666667)</f>
        <v>45307.66667</v>
      </c>
      <c r="K11" s="1">
        <f>IFERROR(__xludf.DUMMYFUNCTION("""COMPUTED_VALUE"""),2618.5)</f>
        <v>2618.5</v>
      </c>
      <c r="M11" s="2">
        <f>IFERROR(__xludf.DUMMYFUNCTION("""COMPUTED_VALUE"""),45307.66666666667)</f>
        <v>45307.66667</v>
      </c>
      <c r="N11" s="1">
        <f>IFERROR(__xludf.DUMMYFUNCTION("""COMPUTED_VALUE"""),0.0)</f>
        <v>0</v>
      </c>
    </row>
    <row r="12">
      <c r="A12" s="2">
        <f>IFERROR(__xludf.DUMMYFUNCTION("""COMPUTED_VALUE"""),45308.66666666667)</f>
        <v>45308.66667</v>
      </c>
      <c r="B12" s="1">
        <f>IFERROR(__xludf.DUMMYFUNCTION("""COMPUTED_VALUE"""),2618.5)</f>
        <v>2618.5</v>
      </c>
      <c r="D12" s="2">
        <f>IFERROR(__xludf.DUMMYFUNCTION("""COMPUTED_VALUE"""),45308.66666666667)</f>
        <v>45308.66667</v>
      </c>
      <c r="E12" s="1">
        <f>IFERROR(__xludf.DUMMYFUNCTION("""COMPUTED_VALUE"""),2618.5)</f>
        <v>2618.5</v>
      </c>
      <c r="G12" s="2">
        <f>IFERROR(__xludf.DUMMYFUNCTION("""COMPUTED_VALUE"""),45308.66666666667)</f>
        <v>45308.66667</v>
      </c>
      <c r="H12" s="1">
        <f>IFERROR(__xludf.DUMMYFUNCTION("""COMPUTED_VALUE"""),2582.49)</f>
        <v>2582.49</v>
      </c>
      <c r="J12" s="2">
        <f>IFERROR(__xludf.DUMMYFUNCTION("""COMPUTED_VALUE"""),45308.66666666667)</f>
        <v>45308.66667</v>
      </c>
      <c r="K12" s="1">
        <f>IFERROR(__xludf.DUMMYFUNCTION("""COMPUTED_VALUE"""),2597.58)</f>
        <v>2597.58</v>
      </c>
      <c r="M12" s="2">
        <f>IFERROR(__xludf.DUMMYFUNCTION("""COMPUTED_VALUE"""),45308.66666666667)</f>
        <v>45308.66667</v>
      </c>
      <c r="N12" s="1">
        <f>IFERROR(__xludf.DUMMYFUNCTION("""COMPUTED_VALUE"""),0.0)</f>
        <v>0</v>
      </c>
    </row>
    <row r="13">
      <c r="A13" s="2">
        <f>IFERROR(__xludf.DUMMYFUNCTION("""COMPUTED_VALUE"""),45309.66666666667)</f>
        <v>45309.66667</v>
      </c>
      <c r="B13" s="1">
        <f>IFERROR(__xludf.DUMMYFUNCTION("""COMPUTED_VALUE"""),2597.58)</f>
        <v>2597.58</v>
      </c>
      <c r="D13" s="2">
        <f>IFERROR(__xludf.DUMMYFUNCTION("""COMPUTED_VALUE"""),45309.66666666667)</f>
        <v>45309.66667</v>
      </c>
      <c r="E13" s="1">
        <f>IFERROR(__xludf.DUMMYFUNCTION("""COMPUTED_VALUE"""),2617.66)</f>
        <v>2617.66</v>
      </c>
      <c r="G13" s="2">
        <f>IFERROR(__xludf.DUMMYFUNCTION("""COMPUTED_VALUE"""),45309.66666666667)</f>
        <v>45309.66667</v>
      </c>
      <c r="H13" s="1">
        <f>IFERROR(__xludf.DUMMYFUNCTION("""COMPUTED_VALUE"""),2589.05)</f>
        <v>2589.05</v>
      </c>
      <c r="J13" s="2">
        <f>IFERROR(__xludf.DUMMYFUNCTION("""COMPUTED_VALUE"""),45309.66666666667)</f>
        <v>45309.66667</v>
      </c>
      <c r="K13" s="1">
        <f>IFERROR(__xludf.DUMMYFUNCTION("""COMPUTED_VALUE"""),2616.64)</f>
        <v>2616.64</v>
      </c>
      <c r="M13" s="2">
        <f>IFERROR(__xludf.DUMMYFUNCTION("""COMPUTED_VALUE"""),45309.66666666667)</f>
        <v>45309.66667</v>
      </c>
      <c r="N13" s="1">
        <f>IFERROR(__xludf.DUMMYFUNCTION("""COMPUTED_VALUE"""),0.0)</f>
        <v>0</v>
      </c>
    </row>
    <row r="14">
      <c r="A14" s="2">
        <f>IFERROR(__xludf.DUMMYFUNCTION("""COMPUTED_VALUE"""),45310.66666666667)</f>
        <v>45310.66667</v>
      </c>
      <c r="B14" s="1">
        <f>IFERROR(__xludf.DUMMYFUNCTION("""COMPUTED_VALUE"""),2616.64)</f>
        <v>2616.64</v>
      </c>
      <c r="D14" s="2">
        <f>IFERROR(__xludf.DUMMYFUNCTION("""COMPUTED_VALUE"""),45310.66666666667)</f>
        <v>45310.66667</v>
      </c>
      <c r="E14" s="1">
        <f>IFERROR(__xludf.DUMMYFUNCTION("""COMPUTED_VALUE"""),2643.75)</f>
        <v>2643.75</v>
      </c>
      <c r="G14" s="2">
        <f>IFERROR(__xludf.DUMMYFUNCTION("""COMPUTED_VALUE"""),45310.66666666667)</f>
        <v>45310.66667</v>
      </c>
      <c r="H14" s="1">
        <f>IFERROR(__xludf.DUMMYFUNCTION("""COMPUTED_VALUE"""),2608.11)</f>
        <v>2608.11</v>
      </c>
      <c r="J14" s="2">
        <f>IFERROR(__xludf.DUMMYFUNCTION("""COMPUTED_VALUE"""),45310.66666666667)</f>
        <v>45310.66667</v>
      </c>
      <c r="K14" s="1">
        <f>IFERROR(__xludf.DUMMYFUNCTION("""COMPUTED_VALUE"""),2643.4)</f>
        <v>2643.4</v>
      </c>
      <c r="M14" s="2">
        <f>IFERROR(__xludf.DUMMYFUNCTION("""COMPUTED_VALUE"""),45310.66666666667)</f>
        <v>45310.66667</v>
      </c>
      <c r="N14" s="1">
        <f>IFERROR(__xludf.DUMMYFUNCTION("""COMPUTED_VALUE"""),0.0)</f>
        <v>0</v>
      </c>
    </row>
    <row r="15">
      <c r="A15" s="2">
        <f>IFERROR(__xludf.DUMMYFUNCTION("""COMPUTED_VALUE"""),45313.66666666667)</f>
        <v>45313.66667</v>
      </c>
      <c r="B15" s="1">
        <f>IFERROR(__xludf.DUMMYFUNCTION("""COMPUTED_VALUE"""),2643.4)</f>
        <v>2643.4</v>
      </c>
      <c r="D15" s="2">
        <f>IFERROR(__xludf.DUMMYFUNCTION("""COMPUTED_VALUE"""),45313.66666666667)</f>
        <v>45313.66667</v>
      </c>
      <c r="E15" s="1">
        <f>IFERROR(__xludf.DUMMYFUNCTION("""COMPUTED_VALUE"""),2688.0)</f>
        <v>2688</v>
      </c>
      <c r="G15" s="2">
        <f>IFERROR(__xludf.DUMMYFUNCTION("""COMPUTED_VALUE"""),45313.66666666667)</f>
        <v>45313.66667</v>
      </c>
      <c r="H15" s="1">
        <f>IFERROR(__xludf.DUMMYFUNCTION("""COMPUTED_VALUE"""),2643.4)</f>
        <v>2643.4</v>
      </c>
      <c r="J15" s="2">
        <f>IFERROR(__xludf.DUMMYFUNCTION("""COMPUTED_VALUE"""),45313.66666666667)</f>
        <v>45313.66667</v>
      </c>
      <c r="K15" s="1">
        <f>IFERROR(__xludf.DUMMYFUNCTION("""COMPUTED_VALUE"""),2680.76)</f>
        <v>2680.76</v>
      </c>
      <c r="M15" s="2">
        <f>IFERROR(__xludf.DUMMYFUNCTION("""COMPUTED_VALUE"""),45313.66666666667)</f>
        <v>45313.66667</v>
      </c>
      <c r="N15" s="1">
        <f>IFERROR(__xludf.DUMMYFUNCTION("""COMPUTED_VALUE"""),0.0)</f>
        <v>0</v>
      </c>
    </row>
    <row r="16">
      <c r="A16" s="2">
        <f>IFERROR(__xludf.DUMMYFUNCTION("""COMPUTED_VALUE"""),45314.66666666667)</f>
        <v>45314.66667</v>
      </c>
      <c r="B16" s="1">
        <f>IFERROR(__xludf.DUMMYFUNCTION("""COMPUTED_VALUE"""),2680.76)</f>
        <v>2680.76</v>
      </c>
      <c r="D16" s="2">
        <f>IFERROR(__xludf.DUMMYFUNCTION("""COMPUTED_VALUE"""),45314.66666666667)</f>
        <v>45314.66667</v>
      </c>
      <c r="E16" s="1">
        <f>IFERROR(__xludf.DUMMYFUNCTION("""COMPUTED_VALUE"""),2700.56)</f>
        <v>2700.56</v>
      </c>
      <c r="G16" s="2">
        <f>IFERROR(__xludf.DUMMYFUNCTION("""COMPUTED_VALUE"""),45314.66666666667)</f>
        <v>45314.66667</v>
      </c>
      <c r="H16" s="1">
        <f>IFERROR(__xludf.DUMMYFUNCTION("""COMPUTED_VALUE"""),2663.01)</f>
        <v>2663.01</v>
      </c>
      <c r="J16" s="2">
        <f>IFERROR(__xludf.DUMMYFUNCTION("""COMPUTED_VALUE"""),45314.66666666667)</f>
        <v>45314.66667</v>
      </c>
      <c r="K16" s="1">
        <f>IFERROR(__xludf.DUMMYFUNCTION("""COMPUTED_VALUE"""),2671.44)</f>
        <v>2671.44</v>
      </c>
      <c r="M16" s="2">
        <f>IFERROR(__xludf.DUMMYFUNCTION("""COMPUTED_VALUE"""),45314.66666666667)</f>
        <v>45314.66667</v>
      </c>
      <c r="N16" s="1">
        <f>IFERROR(__xludf.DUMMYFUNCTION("""COMPUTED_VALUE"""),0.0)</f>
        <v>0</v>
      </c>
    </row>
    <row r="17">
      <c r="A17" s="2">
        <f>IFERROR(__xludf.DUMMYFUNCTION("""COMPUTED_VALUE"""),45315.66666666667)</f>
        <v>45315.66667</v>
      </c>
      <c r="B17" s="1">
        <f>IFERROR(__xludf.DUMMYFUNCTION("""COMPUTED_VALUE"""),2671.44)</f>
        <v>2671.44</v>
      </c>
      <c r="D17" s="2">
        <f>IFERROR(__xludf.DUMMYFUNCTION("""COMPUTED_VALUE"""),45315.66666666667)</f>
        <v>45315.66667</v>
      </c>
      <c r="E17" s="1">
        <f>IFERROR(__xludf.DUMMYFUNCTION("""COMPUTED_VALUE"""),2697.38)</f>
        <v>2697.38</v>
      </c>
      <c r="G17" s="2">
        <f>IFERROR(__xludf.DUMMYFUNCTION("""COMPUTED_VALUE"""),45315.66666666667)</f>
        <v>45315.66667</v>
      </c>
      <c r="H17" s="1">
        <f>IFERROR(__xludf.DUMMYFUNCTION("""COMPUTED_VALUE"""),2649.62)</f>
        <v>2649.62</v>
      </c>
      <c r="J17" s="2">
        <f>IFERROR(__xludf.DUMMYFUNCTION("""COMPUTED_VALUE"""),45315.66666666667)</f>
        <v>45315.66667</v>
      </c>
      <c r="K17" s="1">
        <f>IFERROR(__xludf.DUMMYFUNCTION("""COMPUTED_VALUE"""),2651.31)</f>
        <v>2651.31</v>
      </c>
      <c r="M17" s="2">
        <f>IFERROR(__xludf.DUMMYFUNCTION("""COMPUTED_VALUE"""),45315.66666666667)</f>
        <v>45315.66667</v>
      </c>
      <c r="N17" s="1">
        <f>IFERROR(__xludf.DUMMYFUNCTION("""COMPUTED_VALUE"""),0.0)</f>
        <v>0</v>
      </c>
    </row>
    <row r="18">
      <c r="A18" s="2">
        <f>IFERROR(__xludf.DUMMYFUNCTION("""COMPUTED_VALUE"""),45316.66666666667)</f>
        <v>45316.66667</v>
      </c>
      <c r="B18" s="1">
        <f>IFERROR(__xludf.DUMMYFUNCTION("""COMPUTED_VALUE"""),2651.31)</f>
        <v>2651.31</v>
      </c>
      <c r="D18" s="2">
        <f>IFERROR(__xludf.DUMMYFUNCTION("""COMPUTED_VALUE"""),45316.66666666667)</f>
        <v>45316.66667</v>
      </c>
      <c r="E18" s="1">
        <f>IFERROR(__xludf.DUMMYFUNCTION("""COMPUTED_VALUE"""),2681.83)</f>
        <v>2681.83</v>
      </c>
      <c r="G18" s="2">
        <f>IFERROR(__xludf.DUMMYFUNCTION("""COMPUTED_VALUE"""),45316.66666666667)</f>
        <v>45316.66667</v>
      </c>
      <c r="H18" s="1">
        <f>IFERROR(__xludf.DUMMYFUNCTION("""COMPUTED_VALUE"""),2651.31)</f>
        <v>2651.31</v>
      </c>
      <c r="J18" s="2">
        <f>IFERROR(__xludf.DUMMYFUNCTION("""COMPUTED_VALUE"""),45316.66666666667)</f>
        <v>45316.66667</v>
      </c>
      <c r="K18" s="1">
        <f>IFERROR(__xludf.DUMMYFUNCTION("""COMPUTED_VALUE"""),2670.16)</f>
        <v>2670.16</v>
      </c>
      <c r="M18" s="2">
        <f>IFERROR(__xludf.DUMMYFUNCTION("""COMPUTED_VALUE"""),45316.66666666667)</f>
        <v>45316.66667</v>
      </c>
      <c r="N18" s="1">
        <f>IFERROR(__xludf.DUMMYFUNCTION("""COMPUTED_VALUE"""),0.0)</f>
        <v>0</v>
      </c>
    </row>
    <row r="19">
      <c r="A19" s="2">
        <f>IFERROR(__xludf.DUMMYFUNCTION("""COMPUTED_VALUE"""),45317.66666666667)</f>
        <v>45317.66667</v>
      </c>
      <c r="B19" s="1">
        <f>IFERROR(__xludf.DUMMYFUNCTION("""COMPUTED_VALUE"""),2670.16)</f>
        <v>2670.16</v>
      </c>
      <c r="D19" s="2">
        <f>IFERROR(__xludf.DUMMYFUNCTION("""COMPUTED_VALUE"""),45317.66666666667)</f>
        <v>45317.66667</v>
      </c>
      <c r="E19" s="1">
        <f>IFERROR(__xludf.DUMMYFUNCTION("""COMPUTED_VALUE"""),2691.86)</f>
        <v>2691.86</v>
      </c>
      <c r="G19" s="2">
        <f>IFERROR(__xludf.DUMMYFUNCTION("""COMPUTED_VALUE"""),45317.66666666667)</f>
        <v>45317.66667</v>
      </c>
      <c r="H19" s="1">
        <f>IFERROR(__xludf.DUMMYFUNCTION("""COMPUTED_VALUE"""),2670.16)</f>
        <v>2670.16</v>
      </c>
      <c r="J19" s="2">
        <f>IFERROR(__xludf.DUMMYFUNCTION("""COMPUTED_VALUE"""),45317.66666666667)</f>
        <v>45317.66667</v>
      </c>
      <c r="K19" s="1">
        <f>IFERROR(__xludf.DUMMYFUNCTION("""COMPUTED_VALUE"""),2676.35)</f>
        <v>2676.35</v>
      </c>
      <c r="M19" s="2">
        <f>IFERROR(__xludf.DUMMYFUNCTION("""COMPUTED_VALUE"""),45317.66666666667)</f>
        <v>45317.66667</v>
      </c>
      <c r="N19" s="1">
        <f>IFERROR(__xludf.DUMMYFUNCTION("""COMPUTED_VALUE"""),0.0)</f>
        <v>0</v>
      </c>
    </row>
    <row r="20">
      <c r="A20" s="2">
        <f>IFERROR(__xludf.DUMMYFUNCTION("""COMPUTED_VALUE"""),45320.66666666667)</f>
        <v>45320.66667</v>
      </c>
      <c r="B20" s="1">
        <f>IFERROR(__xludf.DUMMYFUNCTION("""COMPUTED_VALUE"""),2676.35)</f>
        <v>2676.35</v>
      </c>
      <c r="D20" s="2">
        <f>IFERROR(__xludf.DUMMYFUNCTION("""COMPUTED_VALUE"""),45320.66666666667)</f>
        <v>45320.66667</v>
      </c>
      <c r="E20" s="1">
        <f>IFERROR(__xludf.DUMMYFUNCTION("""COMPUTED_VALUE"""),2711.26)</f>
        <v>2711.26</v>
      </c>
      <c r="G20" s="2">
        <f>IFERROR(__xludf.DUMMYFUNCTION("""COMPUTED_VALUE"""),45320.66666666667)</f>
        <v>45320.66667</v>
      </c>
      <c r="H20" s="1">
        <f>IFERROR(__xludf.DUMMYFUNCTION("""COMPUTED_VALUE"""),2671.13)</f>
        <v>2671.13</v>
      </c>
      <c r="J20" s="2">
        <f>IFERROR(__xludf.DUMMYFUNCTION("""COMPUTED_VALUE"""),45320.66666666667)</f>
        <v>45320.66667</v>
      </c>
      <c r="K20" s="1">
        <f>IFERROR(__xludf.DUMMYFUNCTION("""COMPUTED_VALUE"""),2711.01)</f>
        <v>2711.01</v>
      </c>
      <c r="M20" s="2">
        <f>IFERROR(__xludf.DUMMYFUNCTION("""COMPUTED_VALUE"""),45320.66666666667)</f>
        <v>45320.66667</v>
      </c>
      <c r="N20" s="1">
        <f>IFERROR(__xludf.DUMMYFUNCTION("""COMPUTED_VALUE"""),0.0)</f>
        <v>0</v>
      </c>
    </row>
    <row r="21">
      <c r="A21" s="2">
        <f>IFERROR(__xludf.DUMMYFUNCTION("""COMPUTED_VALUE"""),45321.66666666667)</f>
        <v>45321.66667</v>
      </c>
      <c r="B21" s="1">
        <f>IFERROR(__xludf.DUMMYFUNCTION("""COMPUTED_VALUE"""),2711.01)</f>
        <v>2711.01</v>
      </c>
      <c r="D21" s="2">
        <f>IFERROR(__xludf.DUMMYFUNCTION("""COMPUTED_VALUE"""),45321.66666666667)</f>
        <v>45321.66667</v>
      </c>
      <c r="E21" s="1">
        <f>IFERROR(__xludf.DUMMYFUNCTION("""COMPUTED_VALUE"""),2711.01)</f>
        <v>2711.01</v>
      </c>
      <c r="G21" s="2">
        <f>IFERROR(__xludf.DUMMYFUNCTION("""COMPUTED_VALUE"""),45321.66666666667)</f>
        <v>45321.66667</v>
      </c>
      <c r="H21" s="1">
        <f>IFERROR(__xludf.DUMMYFUNCTION("""COMPUTED_VALUE"""),2693.31)</f>
        <v>2693.31</v>
      </c>
      <c r="J21" s="2">
        <f>IFERROR(__xludf.DUMMYFUNCTION("""COMPUTED_VALUE"""),45321.66666666667)</f>
        <v>45321.66667</v>
      </c>
      <c r="K21" s="1">
        <f>IFERROR(__xludf.DUMMYFUNCTION("""COMPUTED_VALUE"""),2698.7)</f>
        <v>2698.7</v>
      </c>
      <c r="M21" s="2">
        <f>IFERROR(__xludf.DUMMYFUNCTION("""COMPUTED_VALUE"""),45321.66666666667)</f>
        <v>45321.66667</v>
      </c>
      <c r="N21" s="1">
        <f>IFERROR(__xludf.DUMMYFUNCTION("""COMPUTED_VALUE"""),0.0)</f>
        <v>0</v>
      </c>
    </row>
    <row r="22">
      <c r="A22" s="2">
        <f>IFERROR(__xludf.DUMMYFUNCTION("""COMPUTED_VALUE"""),45322.66666666667)</f>
        <v>45322.66667</v>
      </c>
      <c r="B22" s="1">
        <f>IFERROR(__xludf.DUMMYFUNCTION("""COMPUTED_VALUE"""),2698.7)</f>
        <v>2698.7</v>
      </c>
      <c r="D22" s="2">
        <f>IFERROR(__xludf.DUMMYFUNCTION("""COMPUTED_VALUE"""),45322.66666666667)</f>
        <v>45322.66667</v>
      </c>
      <c r="E22" s="1">
        <f>IFERROR(__xludf.DUMMYFUNCTION("""COMPUTED_VALUE"""),2703.36)</f>
        <v>2703.36</v>
      </c>
      <c r="G22" s="2">
        <f>IFERROR(__xludf.DUMMYFUNCTION("""COMPUTED_VALUE"""),45322.66666666667)</f>
        <v>45322.66667</v>
      </c>
      <c r="H22" s="1">
        <f>IFERROR(__xludf.DUMMYFUNCTION("""COMPUTED_VALUE"""),2641.32)</f>
        <v>2641.32</v>
      </c>
      <c r="J22" s="2">
        <f>IFERROR(__xludf.DUMMYFUNCTION("""COMPUTED_VALUE"""),45322.66666666667)</f>
        <v>45322.66667</v>
      </c>
      <c r="K22" s="1">
        <f>IFERROR(__xludf.DUMMYFUNCTION("""COMPUTED_VALUE"""),2642.74)</f>
        <v>2642.74</v>
      </c>
      <c r="M22" s="2">
        <f>IFERROR(__xludf.DUMMYFUNCTION("""COMPUTED_VALUE"""),45322.66666666667)</f>
        <v>45322.66667</v>
      </c>
      <c r="N22" s="1">
        <f>IFERROR(__xludf.DUMMYFUNCTION("""COMPUTED_VALUE"""),0.0)</f>
        <v>0</v>
      </c>
    </row>
    <row r="23">
      <c r="A23" s="2">
        <f>IFERROR(__xludf.DUMMYFUNCTION("""COMPUTED_VALUE"""),45323.66666666667)</f>
        <v>45323.66667</v>
      </c>
      <c r="B23" s="1">
        <f>IFERROR(__xludf.DUMMYFUNCTION("""COMPUTED_VALUE"""),2642.74)</f>
        <v>2642.74</v>
      </c>
      <c r="D23" s="2">
        <f>IFERROR(__xludf.DUMMYFUNCTION("""COMPUTED_VALUE"""),45323.66666666667)</f>
        <v>45323.66667</v>
      </c>
      <c r="E23" s="1">
        <f>IFERROR(__xludf.DUMMYFUNCTION("""COMPUTED_VALUE"""),2677.86)</f>
        <v>2677.86</v>
      </c>
      <c r="G23" s="2">
        <f>IFERROR(__xludf.DUMMYFUNCTION("""COMPUTED_VALUE"""),45323.66666666667)</f>
        <v>45323.66667</v>
      </c>
      <c r="H23" s="1">
        <f>IFERROR(__xludf.DUMMYFUNCTION("""COMPUTED_VALUE"""),2627.92)</f>
        <v>2627.92</v>
      </c>
      <c r="J23" s="2">
        <f>IFERROR(__xludf.DUMMYFUNCTION("""COMPUTED_VALUE"""),45323.66666666667)</f>
        <v>45323.66667</v>
      </c>
      <c r="K23" s="1">
        <f>IFERROR(__xludf.DUMMYFUNCTION("""COMPUTED_VALUE"""),2677.09)</f>
        <v>2677.09</v>
      </c>
      <c r="M23" s="2">
        <f>IFERROR(__xludf.DUMMYFUNCTION("""COMPUTED_VALUE"""),45323.66666666667)</f>
        <v>45323.66667</v>
      </c>
      <c r="N23" s="1">
        <f>IFERROR(__xludf.DUMMYFUNCTION("""COMPUTED_VALUE"""),0.0)</f>
        <v>0</v>
      </c>
    </row>
    <row r="24">
      <c r="A24" s="2">
        <f>IFERROR(__xludf.DUMMYFUNCTION("""COMPUTED_VALUE"""),45324.66666666667)</f>
        <v>45324.66667</v>
      </c>
      <c r="B24" s="1">
        <f>IFERROR(__xludf.DUMMYFUNCTION("""COMPUTED_VALUE"""),2677.09)</f>
        <v>2677.09</v>
      </c>
      <c r="D24" s="2">
        <f>IFERROR(__xludf.DUMMYFUNCTION("""COMPUTED_VALUE"""),45324.66666666667)</f>
        <v>45324.66667</v>
      </c>
      <c r="E24" s="1">
        <f>IFERROR(__xludf.DUMMYFUNCTION("""COMPUTED_VALUE"""),2686.35)</f>
        <v>2686.35</v>
      </c>
      <c r="G24" s="2">
        <f>IFERROR(__xludf.DUMMYFUNCTION("""COMPUTED_VALUE"""),45324.66666666667)</f>
        <v>45324.66667</v>
      </c>
      <c r="H24" s="1">
        <f>IFERROR(__xludf.DUMMYFUNCTION("""COMPUTED_VALUE"""),2643.51)</f>
        <v>2643.51</v>
      </c>
      <c r="J24" s="2">
        <f>IFERROR(__xludf.DUMMYFUNCTION("""COMPUTED_VALUE"""),45324.66666666667)</f>
        <v>45324.66667</v>
      </c>
      <c r="K24" s="1">
        <f>IFERROR(__xludf.DUMMYFUNCTION("""COMPUTED_VALUE"""),2674.72)</f>
        <v>2674.72</v>
      </c>
      <c r="M24" s="2">
        <f>IFERROR(__xludf.DUMMYFUNCTION("""COMPUTED_VALUE"""),45324.66666666667)</f>
        <v>45324.66667</v>
      </c>
      <c r="N24" s="1">
        <f>IFERROR(__xludf.DUMMYFUNCTION("""COMPUTED_VALUE"""),0.0)</f>
        <v>0</v>
      </c>
    </row>
    <row r="25">
      <c r="A25" s="2">
        <f>IFERROR(__xludf.DUMMYFUNCTION("""COMPUTED_VALUE"""),45327.66666666667)</f>
        <v>45327.66667</v>
      </c>
      <c r="B25" s="1">
        <f>IFERROR(__xludf.DUMMYFUNCTION("""COMPUTED_VALUE"""),2674.72)</f>
        <v>2674.72</v>
      </c>
      <c r="D25" s="2">
        <f>IFERROR(__xludf.DUMMYFUNCTION("""COMPUTED_VALUE"""),45327.66666666667)</f>
        <v>45327.66667</v>
      </c>
      <c r="E25" s="1">
        <f>IFERROR(__xludf.DUMMYFUNCTION("""COMPUTED_VALUE"""),2674.72)</f>
        <v>2674.72</v>
      </c>
      <c r="G25" s="2">
        <f>IFERROR(__xludf.DUMMYFUNCTION("""COMPUTED_VALUE"""),45327.66666666667)</f>
        <v>45327.66667</v>
      </c>
      <c r="H25" s="1">
        <f>IFERROR(__xludf.DUMMYFUNCTION("""COMPUTED_VALUE"""),2622.66)</f>
        <v>2622.66</v>
      </c>
      <c r="J25" s="2">
        <f>IFERROR(__xludf.DUMMYFUNCTION("""COMPUTED_VALUE"""),45327.66666666667)</f>
        <v>45327.66667</v>
      </c>
      <c r="K25" s="1">
        <f>IFERROR(__xludf.DUMMYFUNCTION("""COMPUTED_VALUE"""),2642.46)</f>
        <v>2642.46</v>
      </c>
      <c r="M25" s="2">
        <f>IFERROR(__xludf.DUMMYFUNCTION("""COMPUTED_VALUE"""),45327.66666666667)</f>
        <v>45327.66667</v>
      </c>
      <c r="N25" s="1">
        <f>IFERROR(__xludf.DUMMYFUNCTION("""COMPUTED_VALUE"""),0.0)</f>
        <v>0</v>
      </c>
    </row>
    <row r="26">
      <c r="A26" s="2">
        <f>IFERROR(__xludf.DUMMYFUNCTION("""COMPUTED_VALUE"""),45328.66666666667)</f>
        <v>45328.66667</v>
      </c>
      <c r="B26" s="1">
        <f>IFERROR(__xludf.DUMMYFUNCTION("""COMPUTED_VALUE"""),2642.46)</f>
        <v>2642.46</v>
      </c>
      <c r="D26" s="2">
        <f>IFERROR(__xludf.DUMMYFUNCTION("""COMPUTED_VALUE"""),45328.66666666667)</f>
        <v>45328.66667</v>
      </c>
      <c r="E26" s="1">
        <f>IFERROR(__xludf.DUMMYFUNCTION("""COMPUTED_VALUE"""),2661.14)</f>
        <v>2661.14</v>
      </c>
      <c r="G26" s="2">
        <f>IFERROR(__xludf.DUMMYFUNCTION("""COMPUTED_VALUE"""),45328.66666666667)</f>
        <v>45328.66667</v>
      </c>
      <c r="H26" s="1">
        <f>IFERROR(__xludf.DUMMYFUNCTION("""COMPUTED_VALUE"""),2640.09)</f>
        <v>2640.09</v>
      </c>
      <c r="J26" s="2">
        <f>IFERROR(__xludf.DUMMYFUNCTION("""COMPUTED_VALUE"""),45328.66666666667)</f>
        <v>45328.66667</v>
      </c>
      <c r="K26" s="1">
        <f>IFERROR(__xludf.DUMMYFUNCTION("""COMPUTED_VALUE"""),2660.69)</f>
        <v>2660.69</v>
      </c>
      <c r="M26" s="2">
        <f>IFERROR(__xludf.DUMMYFUNCTION("""COMPUTED_VALUE"""),45328.66666666667)</f>
        <v>45328.66667</v>
      </c>
      <c r="N26" s="1">
        <f>IFERROR(__xludf.DUMMYFUNCTION("""COMPUTED_VALUE"""),0.0)</f>
        <v>0</v>
      </c>
    </row>
    <row r="27">
      <c r="A27" s="2">
        <f>IFERROR(__xludf.DUMMYFUNCTION("""COMPUTED_VALUE"""),45329.66666666667)</f>
        <v>45329.66667</v>
      </c>
      <c r="B27" s="1">
        <f>IFERROR(__xludf.DUMMYFUNCTION("""COMPUTED_VALUE"""),2660.69)</f>
        <v>2660.69</v>
      </c>
      <c r="D27" s="2">
        <f>IFERROR(__xludf.DUMMYFUNCTION("""COMPUTED_VALUE"""),45329.66666666667)</f>
        <v>45329.66667</v>
      </c>
      <c r="E27" s="1">
        <f>IFERROR(__xludf.DUMMYFUNCTION("""COMPUTED_VALUE"""),2678.01)</f>
        <v>2678.01</v>
      </c>
      <c r="G27" s="2">
        <f>IFERROR(__xludf.DUMMYFUNCTION("""COMPUTED_VALUE"""),45329.66666666667)</f>
        <v>45329.66667</v>
      </c>
      <c r="H27" s="1">
        <f>IFERROR(__xludf.DUMMYFUNCTION("""COMPUTED_VALUE"""),2650.21)</f>
        <v>2650.21</v>
      </c>
      <c r="J27" s="2">
        <f>IFERROR(__xludf.DUMMYFUNCTION("""COMPUTED_VALUE"""),45329.66666666667)</f>
        <v>45329.66667</v>
      </c>
      <c r="K27" s="1">
        <f>IFERROR(__xludf.DUMMYFUNCTION("""COMPUTED_VALUE"""),2667.36)</f>
        <v>2667.36</v>
      </c>
      <c r="M27" s="2">
        <f>IFERROR(__xludf.DUMMYFUNCTION("""COMPUTED_VALUE"""),45329.66666666667)</f>
        <v>45329.66667</v>
      </c>
      <c r="N27" s="1">
        <f>IFERROR(__xludf.DUMMYFUNCTION("""COMPUTED_VALUE"""),0.0)</f>
        <v>0</v>
      </c>
    </row>
    <row r="28">
      <c r="A28" s="2">
        <f>IFERROR(__xludf.DUMMYFUNCTION("""COMPUTED_VALUE"""),45330.66666666667)</f>
        <v>45330.66667</v>
      </c>
      <c r="B28" s="1">
        <f>IFERROR(__xludf.DUMMYFUNCTION("""COMPUTED_VALUE"""),2667.36)</f>
        <v>2667.36</v>
      </c>
      <c r="D28" s="2">
        <f>IFERROR(__xludf.DUMMYFUNCTION("""COMPUTED_VALUE"""),45330.66666666667)</f>
        <v>45330.66667</v>
      </c>
      <c r="E28" s="1">
        <f>IFERROR(__xludf.DUMMYFUNCTION("""COMPUTED_VALUE"""),2699.71)</f>
        <v>2699.71</v>
      </c>
      <c r="G28" s="2">
        <f>IFERROR(__xludf.DUMMYFUNCTION("""COMPUTED_VALUE"""),45330.66666666667)</f>
        <v>45330.66667</v>
      </c>
      <c r="H28" s="1">
        <f>IFERROR(__xludf.DUMMYFUNCTION("""COMPUTED_VALUE"""),2667.36)</f>
        <v>2667.36</v>
      </c>
      <c r="J28" s="2">
        <f>IFERROR(__xludf.DUMMYFUNCTION("""COMPUTED_VALUE"""),45330.66666666667)</f>
        <v>45330.66667</v>
      </c>
      <c r="K28" s="1">
        <f>IFERROR(__xludf.DUMMYFUNCTION("""COMPUTED_VALUE"""),2698.6)</f>
        <v>2698.6</v>
      </c>
      <c r="M28" s="2">
        <f>IFERROR(__xludf.DUMMYFUNCTION("""COMPUTED_VALUE"""),45330.66666666667)</f>
        <v>45330.66667</v>
      </c>
      <c r="N28" s="1">
        <f>IFERROR(__xludf.DUMMYFUNCTION("""COMPUTED_VALUE"""),0.0)</f>
        <v>0</v>
      </c>
    </row>
    <row r="29">
      <c r="A29" s="2">
        <f>IFERROR(__xludf.DUMMYFUNCTION("""COMPUTED_VALUE"""),45331.66666666667)</f>
        <v>45331.66667</v>
      </c>
      <c r="B29" s="1">
        <f>IFERROR(__xludf.DUMMYFUNCTION("""COMPUTED_VALUE"""),2698.6)</f>
        <v>2698.6</v>
      </c>
      <c r="D29" s="2">
        <f>IFERROR(__xludf.DUMMYFUNCTION("""COMPUTED_VALUE"""),45331.66666666667)</f>
        <v>45331.66667</v>
      </c>
      <c r="E29" s="1">
        <f>IFERROR(__xludf.DUMMYFUNCTION("""COMPUTED_VALUE"""),2724.91)</f>
        <v>2724.91</v>
      </c>
      <c r="G29" s="2">
        <f>IFERROR(__xludf.DUMMYFUNCTION("""COMPUTED_VALUE"""),45331.66666666667)</f>
        <v>45331.66667</v>
      </c>
      <c r="H29" s="1">
        <f>IFERROR(__xludf.DUMMYFUNCTION("""COMPUTED_VALUE"""),2698.6)</f>
        <v>2698.6</v>
      </c>
      <c r="J29" s="2">
        <f>IFERROR(__xludf.DUMMYFUNCTION("""COMPUTED_VALUE"""),45331.66666666667)</f>
        <v>45331.66667</v>
      </c>
      <c r="K29" s="1">
        <f>IFERROR(__xludf.DUMMYFUNCTION("""COMPUTED_VALUE"""),2722.87)</f>
        <v>2722.87</v>
      </c>
      <c r="M29" s="2">
        <f>IFERROR(__xludf.DUMMYFUNCTION("""COMPUTED_VALUE"""),45331.66666666667)</f>
        <v>45331.66667</v>
      </c>
      <c r="N29" s="1">
        <f>IFERROR(__xludf.DUMMYFUNCTION("""COMPUTED_VALUE"""),0.0)</f>
        <v>0</v>
      </c>
    </row>
    <row r="30">
      <c r="A30" s="2">
        <f>IFERROR(__xludf.DUMMYFUNCTION("""COMPUTED_VALUE"""),45334.66666666667)</f>
        <v>45334.66667</v>
      </c>
      <c r="B30" s="1">
        <f>IFERROR(__xludf.DUMMYFUNCTION("""COMPUTED_VALUE"""),2722.87)</f>
        <v>2722.87</v>
      </c>
      <c r="D30" s="2">
        <f>IFERROR(__xludf.DUMMYFUNCTION("""COMPUTED_VALUE"""),45334.66666666667)</f>
        <v>45334.66667</v>
      </c>
      <c r="E30" s="1">
        <f>IFERROR(__xludf.DUMMYFUNCTION("""COMPUTED_VALUE"""),2763.79)</f>
        <v>2763.79</v>
      </c>
      <c r="G30" s="2">
        <f>IFERROR(__xludf.DUMMYFUNCTION("""COMPUTED_VALUE"""),45334.66666666667)</f>
        <v>45334.66667</v>
      </c>
      <c r="H30" s="1">
        <f>IFERROR(__xludf.DUMMYFUNCTION("""COMPUTED_VALUE"""),2722.87)</f>
        <v>2722.87</v>
      </c>
      <c r="J30" s="2">
        <f>IFERROR(__xludf.DUMMYFUNCTION("""COMPUTED_VALUE"""),45334.66666666667)</f>
        <v>45334.66667</v>
      </c>
      <c r="K30" s="1">
        <f>IFERROR(__xludf.DUMMYFUNCTION("""COMPUTED_VALUE"""),2753.19)</f>
        <v>2753.19</v>
      </c>
      <c r="M30" s="2">
        <f>IFERROR(__xludf.DUMMYFUNCTION("""COMPUTED_VALUE"""),45334.66666666667)</f>
        <v>45334.66667</v>
      </c>
      <c r="N30" s="1">
        <f>IFERROR(__xludf.DUMMYFUNCTION("""COMPUTED_VALUE"""),0.0)</f>
        <v>0</v>
      </c>
    </row>
    <row r="31">
      <c r="A31" s="2">
        <f>IFERROR(__xludf.DUMMYFUNCTION("""COMPUTED_VALUE"""),45335.66666666667)</f>
        <v>45335.66667</v>
      </c>
      <c r="B31" s="1">
        <f>IFERROR(__xludf.DUMMYFUNCTION("""COMPUTED_VALUE"""),2753.19)</f>
        <v>2753.19</v>
      </c>
      <c r="D31" s="2">
        <f>IFERROR(__xludf.DUMMYFUNCTION("""COMPUTED_VALUE"""),45335.66666666667)</f>
        <v>45335.66667</v>
      </c>
      <c r="E31" s="1">
        <f>IFERROR(__xludf.DUMMYFUNCTION("""COMPUTED_VALUE"""),2753.19)</f>
        <v>2753.19</v>
      </c>
      <c r="G31" s="2">
        <f>IFERROR(__xludf.DUMMYFUNCTION("""COMPUTED_VALUE"""),45335.66666666667)</f>
        <v>45335.66667</v>
      </c>
      <c r="H31" s="1">
        <f>IFERROR(__xludf.DUMMYFUNCTION("""COMPUTED_VALUE"""),2655.22)</f>
        <v>2655.22</v>
      </c>
      <c r="J31" s="2">
        <f>IFERROR(__xludf.DUMMYFUNCTION("""COMPUTED_VALUE"""),45335.66666666667)</f>
        <v>45335.66667</v>
      </c>
      <c r="K31" s="1">
        <f>IFERROR(__xludf.DUMMYFUNCTION("""COMPUTED_VALUE"""),2674.31)</f>
        <v>2674.31</v>
      </c>
      <c r="M31" s="2">
        <f>IFERROR(__xludf.DUMMYFUNCTION("""COMPUTED_VALUE"""),45335.66666666667)</f>
        <v>45335.66667</v>
      </c>
      <c r="N31" s="1">
        <f>IFERROR(__xludf.DUMMYFUNCTION("""COMPUTED_VALUE"""),0.0)</f>
        <v>0</v>
      </c>
    </row>
    <row r="32">
      <c r="A32" s="2">
        <f>IFERROR(__xludf.DUMMYFUNCTION("""COMPUTED_VALUE"""),45336.66666666667)</f>
        <v>45336.66667</v>
      </c>
      <c r="B32" s="1">
        <f>IFERROR(__xludf.DUMMYFUNCTION("""COMPUTED_VALUE"""),2674.31)</f>
        <v>2674.31</v>
      </c>
      <c r="D32" s="2">
        <f>IFERROR(__xludf.DUMMYFUNCTION("""COMPUTED_VALUE"""),45336.66666666667)</f>
        <v>45336.66667</v>
      </c>
      <c r="E32" s="1">
        <f>IFERROR(__xludf.DUMMYFUNCTION("""COMPUTED_VALUE"""),2728.28)</f>
        <v>2728.28</v>
      </c>
      <c r="G32" s="2">
        <f>IFERROR(__xludf.DUMMYFUNCTION("""COMPUTED_VALUE"""),45336.66666666667)</f>
        <v>45336.66667</v>
      </c>
      <c r="H32" s="1">
        <f>IFERROR(__xludf.DUMMYFUNCTION("""COMPUTED_VALUE"""),2674.31)</f>
        <v>2674.31</v>
      </c>
      <c r="J32" s="2">
        <f>IFERROR(__xludf.DUMMYFUNCTION("""COMPUTED_VALUE"""),45336.66666666667)</f>
        <v>45336.66667</v>
      </c>
      <c r="K32" s="1">
        <f>IFERROR(__xludf.DUMMYFUNCTION("""COMPUTED_VALUE"""),2725.1)</f>
        <v>2725.1</v>
      </c>
      <c r="M32" s="2">
        <f>IFERROR(__xludf.DUMMYFUNCTION("""COMPUTED_VALUE"""),45336.66666666667)</f>
        <v>45336.66667</v>
      </c>
      <c r="N32" s="1">
        <f>IFERROR(__xludf.DUMMYFUNCTION("""COMPUTED_VALUE"""),0.0)</f>
        <v>0</v>
      </c>
    </row>
    <row r="33">
      <c r="A33" s="2">
        <f>IFERROR(__xludf.DUMMYFUNCTION("""COMPUTED_VALUE"""),45337.66666666667)</f>
        <v>45337.66667</v>
      </c>
      <c r="B33" s="1">
        <f>IFERROR(__xludf.DUMMYFUNCTION("""COMPUTED_VALUE"""),2725.1)</f>
        <v>2725.1</v>
      </c>
      <c r="D33" s="2">
        <f>IFERROR(__xludf.DUMMYFUNCTION("""COMPUTED_VALUE"""),45337.66666666667)</f>
        <v>45337.66667</v>
      </c>
      <c r="E33" s="1">
        <f>IFERROR(__xludf.DUMMYFUNCTION("""COMPUTED_VALUE"""),2775.71)</f>
        <v>2775.71</v>
      </c>
      <c r="G33" s="2">
        <f>IFERROR(__xludf.DUMMYFUNCTION("""COMPUTED_VALUE"""),45337.66666666667)</f>
        <v>45337.66667</v>
      </c>
      <c r="H33" s="1">
        <f>IFERROR(__xludf.DUMMYFUNCTION("""COMPUTED_VALUE"""),2725.1)</f>
        <v>2725.1</v>
      </c>
      <c r="J33" s="2">
        <f>IFERROR(__xludf.DUMMYFUNCTION("""COMPUTED_VALUE"""),45337.66666666667)</f>
        <v>45337.66667</v>
      </c>
      <c r="K33" s="1">
        <f>IFERROR(__xludf.DUMMYFUNCTION("""COMPUTED_VALUE"""),2774.13)</f>
        <v>2774.13</v>
      </c>
      <c r="M33" s="2">
        <f>IFERROR(__xludf.DUMMYFUNCTION("""COMPUTED_VALUE"""),45337.66666666667)</f>
        <v>45337.66667</v>
      </c>
      <c r="N33" s="1">
        <f>IFERROR(__xludf.DUMMYFUNCTION("""COMPUTED_VALUE"""),0.0)</f>
        <v>0</v>
      </c>
    </row>
    <row r="34">
      <c r="A34" s="2">
        <f>IFERROR(__xludf.DUMMYFUNCTION("""COMPUTED_VALUE"""),45338.66666666667)</f>
        <v>45338.66667</v>
      </c>
      <c r="B34" s="1">
        <f>IFERROR(__xludf.DUMMYFUNCTION("""COMPUTED_VALUE"""),2774.13)</f>
        <v>2774.13</v>
      </c>
      <c r="D34" s="2">
        <f>IFERROR(__xludf.DUMMYFUNCTION("""COMPUTED_VALUE"""),45338.66666666667)</f>
        <v>45338.66667</v>
      </c>
      <c r="E34" s="1">
        <f>IFERROR(__xludf.DUMMYFUNCTION("""COMPUTED_VALUE"""),2774.54)</f>
        <v>2774.54</v>
      </c>
      <c r="G34" s="2">
        <f>IFERROR(__xludf.DUMMYFUNCTION("""COMPUTED_VALUE"""),45338.66666666667)</f>
        <v>45338.66667</v>
      </c>
      <c r="H34" s="1">
        <f>IFERROR(__xludf.DUMMYFUNCTION("""COMPUTED_VALUE"""),2747.35)</f>
        <v>2747.35</v>
      </c>
      <c r="J34" s="2">
        <f>IFERROR(__xludf.DUMMYFUNCTION("""COMPUTED_VALUE"""),45338.66666666667)</f>
        <v>45338.66667</v>
      </c>
      <c r="K34" s="1">
        <f>IFERROR(__xludf.DUMMYFUNCTION("""COMPUTED_VALUE"""),2749.02)</f>
        <v>2749.02</v>
      </c>
      <c r="M34" s="2">
        <f>IFERROR(__xludf.DUMMYFUNCTION("""COMPUTED_VALUE"""),45338.66666666667)</f>
        <v>45338.66667</v>
      </c>
      <c r="N34" s="1">
        <f>IFERROR(__xludf.DUMMYFUNCTION("""COMPUTED_VALUE"""),0.0)</f>
        <v>0</v>
      </c>
    </row>
    <row r="35">
      <c r="A35" s="2">
        <f>IFERROR(__xludf.DUMMYFUNCTION("""COMPUTED_VALUE"""),45342.66666666667)</f>
        <v>45342.66667</v>
      </c>
      <c r="B35" s="1">
        <f>IFERROR(__xludf.DUMMYFUNCTION("""COMPUTED_VALUE"""),2749.02)</f>
        <v>2749.02</v>
      </c>
      <c r="D35" s="2">
        <f>IFERROR(__xludf.DUMMYFUNCTION("""COMPUTED_VALUE"""),45342.66666666667)</f>
        <v>45342.66667</v>
      </c>
      <c r="E35" s="1">
        <f>IFERROR(__xludf.DUMMYFUNCTION("""COMPUTED_VALUE"""),2749.02)</f>
        <v>2749.02</v>
      </c>
      <c r="G35" s="2">
        <f>IFERROR(__xludf.DUMMYFUNCTION("""COMPUTED_VALUE"""),45342.66666666667)</f>
        <v>45342.66667</v>
      </c>
      <c r="H35" s="1">
        <f>IFERROR(__xludf.DUMMYFUNCTION("""COMPUTED_VALUE"""),2714.47)</f>
        <v>2714.47</v>
      </c>
      <c r="J35" s="2">
        <f>IFERROR(__xludf.DUMMYFUNCTION("""COMPUTED_VALUE"""),45342.66666666667)</f>
        <v>45342.66667</v>
      </c>
      <c r="K35" s="1">
        <f>IFERROR(__xludf.DUMMYFUNCTION("""COMPUTED_VALUE"""),2724.11)</f>
        <v>2724.11</v>
      </c>
      <c r="M35" s="2">
        <f>IFERROR(__xludf.DUMMYFUNCTION("""COMPUTED_VALUE"""),45342.66666666667)</f>
        <v>45342.66667</v>
      </c>
      <c r="N35" s="1">
        <f>IFERROR(__xludf.DUMMYFUNCTION("""COMPUTED_VALUE"""),0.0)</f>
        <v>0</v>
      </c>
    </row>
    <row r="36">
      <c r="A36" s="2">
        <f>IFERROR(__xludf.DUMMYFUNCTION("""COMPUTED_VALUE"""),45343.66666666667)</f>
        <v>45343.66667</v>
      </c>
      <c r="B36" s="1">
        <f>IFERROR(__xludf.DUMMYFUNCTION("""COMPUTED_VALUE"""),2724.11)</f>
        <v>2724.11</v>
      </c>
      <c r="D36" s="2">
        <f>IFERROR(__xludf.DUMMYFUNCTION("""COMPUTED_VALUE"""),45343.66666666667)</f>
        <v>45343.66667</v>
      </c>
      <c r="E36" s="1">
        <f>IFERROR(__xludf.DUMMYFUNCTION("""COMPUTED_VALUE"""),2724.11)</f>
        <v>2724.11</v>
      </c>
      <c r="G36" s="2">
        <f>IFERROR(__xludf.DUMMYFUNCTION("""COMPUTED_VALUE"""),45343.66666666667)</f>
        <v>45343.66667</v>
      </c>
      <c r="H36" s="1">
        <f>IFERROR(__xludf.DUMMYFUNCTION("""COMPUTED_VALUE"""),2700.61)</f>
        <v>2700.61</v>
      </c>
      <c r="J36" s="2">
        <f>IFERROR(__xludf.DUMMYFUNCTION("""COMPUTED_VALUE"""),45343.66666666667)</f>
        <v>45343.66667</v>
      </c>
      <c r="K36" s="1">
        <f>IFERROR(__xludf.DUMMYFUNCTION("""COMPUTED_VALUE"""),2717.2)</f>
        <v>2717.2</v>
      </c>
      <c r="M36" s="2">
        <f>IFERROR(__xludf.DUMMYFUNCTION("""COMPUTED_VALUE"""),45343.66666666667)</f>
        <v>45343.66667</v>
      </c>
      <c r="N36" s="1">
        <f>IFERROR(__xludf.DUMMYFUNCTION("""COMPUTED_VALUE"""),0.0)</f>
        <v>0</v>
      </c>
    </row>
    <row r="37">
      <c r="A37" s="2">
        <f>IFERROR(__xludf.DUMMYFUNCTION("""COMPUTED_VALUE"""),45344.66666666667)</f>
        <v>45344.66667</v>
      </c>
      <c r="B37" s="1">
        <f>IFERROR(__xludf.DUMMYFUNCTION("""COMPUTED_VALUE"""),2717.2)</f>
        <v>2717.2</v>
      </c>
      <c r="D37" s="2">
        <f>IFERROR(__xludf.DUMMYFUNCTION("""COMPUTED_VALUE"""),45344.66666666667)</f>
        <v>45344.66667</v>
      </c>
      <c r="E37" s="1">
        <f>IFERROR(__xludf.DUMMYFUNCTION("""COMPUTED_VALUE"""),2750.39)</f>
        <v>2750.39</v>
      </c>
      <c r="G37" s="2">
        <f>IFERROR(__xludf.DUMMYFUNCTION("""COMPUTED_VALUE"""),45344.66666666667)</f>
        <v>45344.66667</v>
      </c>
      <c r="H37" s="1">
        <f>IFERROR(__xludf.DUMMYFUNCTION("""COMPUTED_VALUE"""),2717.2)</f>
        <v>2717.2</v>
      </c>
      <c r="J37" s="2">
        <f>IFERROR(__xludf.DUMMYFUNCTION("""COMPUTED_VALUE"""),45344.66666666667)</f>
        <v>45344.66667</v>
      </c>
      <c r="K37" s="1">
        <f>IFERROR(__xludf.DUMMYFUNCTION("""COMPUTED_VALUE"""),2747.53)</f>
        <v>2747.53</v>
      </c>
      <c r="M37" s="2">
        <f>IFERROR(__xludf.DUMMYFUNCTION("""COMPUTED_VALUE"""),45344.66666666667)</f>
        <v>45344.66667</v>
      </c>
      <c r="N37" s="1">
        <f>IFERROR(__xludf.DUMMYFUNCTION("""COMPUTED_VALUE"""),0.0)</f>
        <v>0</v>
      </c>
    </row>
    <row r="38">
      <c r="A38" s="2">
        <f>IFERROR(__xludf.DUMMYFUNCTION("""COMPUTED_VALUE"""),45345.66666666667)</f>
        <v>45345.66667</v>
      </c>
      <c r="B38" s="1">
        <f>IFERROR(__xludf.DUMMYFUNCTION("""COMPUTED_VALUE"""),2747.53)</f>
        <v>2747.53</v>
      </c>
      <c r="D38" s="2">
        <f>IFERROR(__xludf.DUMMYFUNCTION("""COMPUTED_VALUE"""),45345.66666666667)</f>
        <v>45345.66667</v>
      </c>
      <c r="E38" s="1">
        <f>IFERROR(__xludf.DUMMYFUNCTION("""COMPUTED_VALUE"""),2763.67)</f>
        <v>2763.67</v>
      </c>
      <c r="G38" s="2">
        <f>IFERROR(__xludf.DUMMYFUNCTION("""COMPUTED_VALUE"""),45345.66666666667)</f>
        <v>45345.66667</v>
      </c>
      <c r="H38" s="1">
        <f>IFERROR(__xludf.DUMMYFUNCTION("""COMPUTED_VALUE"""),2743.43)</f>
        <v>2743.43</v>
      </c>
      <c r="J38" s="2">
        <f>IFERROR(__xludf.DUMMYFUNCTION("""COMPUTED_VALUE"""),45345.66666666667)</f>
        <v>45345.66667</v>
      </c>
      <c r="K38" s="1">
        <f>IFERROR(__xludf.DUMMYFUNCTION("""COMPUTED_VALUE"""),2753.76)</f>
        <v>2753.76</v>
      </c>
      <c r="M38" s="2">
        <f>IFERROR(__xludf.DUMMYFUNCTION("""COMPUTED_VALUE"""),45345.66666666667)</f>
        <v>45345.66667</v>
      </c>
      <c r="N38" s="1">
        <f>IFERROR(__xludf.DUMMYFUNCTION("""COMPUTED_VALUE"""),0.0)</f>
        <v>0</v>
      </c>
    </row>
    <row r="39">
      <c r="A39" s="2">
        <f>IFERROR(__xludf.DUMMYFUNCTION("""COMPUTED_VALUE"""),45348.66666666667)</f>
        <v>45348.66667</v>
      </c>
      <c r="B39" s="1">
        <f>IFERROR(__xludf.DUMMYFUNCTION("""COMPUTED_VALUE"""),2753.76)</f>
        <v>2753.76</v>
      </c>
      <c r="D39" s="2">
        <f>IFERROR(__xludf.DUMMYFUNCTION("""COMPUTED_VALUE"""),45348.66666666667)</f>
        <v>45348.66667</v>
      </c>
      <c r="E39" s="1">
        <f>IFERROR(__xludf.DUMMYFUNCTION("""COMPUTED_VALUE"""),2767.48)</f>
        <v>2767.48</v>
      </c>
      <c r="G39" s="2">
        <f>IFERROR(__xludf.DUMMYFUNCTION("""COMPUTED_VALUE"""),45348.66666666667)</f>
        <v>45348.66667</v>
      </c>
      <c r="H39" s="1">
        <f>IFERROR(__xludf.DUMMYFUNCTION("""COMPUTED_VALUE"""),2748.41)</f>
        <v>2748.41</v>
      </c>
      <c r="J39" s="2">
        <f>IFERROR(__xludf.DUMMYFUNCTION("""COMPUTED_VALUE"""),45348.66666666667)</f>
        <v>45348.66667</v>
      </c>
      <c r="K39" s="1">
        <f>IFERROR(__xludf.DUMMYFUNCTION("""COMPUTED_VALUE"""),2757.71)</f>
        <v>2757.71</v>
      </c>
      <c r="M39" s="2">
        <f>IFERROR(__xludf.DUMMYFUNCTION("""COMPUTED_VALUE"""),45348.66666666667)</f>
        <v>45348.66667</v>
      </c>
      <c r="N39" s="1">
        <f>IFERROR(__xludf.DUMMYFUNCTION("""COMPUTED_VALUE"""),0.0)</f>
        <v>0</v>
      </c>
    </row>
    <row r="40">
      <c r="A40" s="2">
        <f>IFERROR(__xludf.DUMMYFUNCTION("""COMPUTED_VALUE"""),45349.66666666667)</f>
        <v>45349.66667</v>
      </c>
      <c r="B40" s="1">
        <f>IFERROR(__xludf.DUMMYFUNCTION("""COMPUTED_VALUE"""),2757.71)</f>
        <v>2757.71</v>
      </c>
      <c r="D40" s="2">
        <f>IFERROR(__xludf.DUMMYFUNCTION("""COMPUTED_VALUE"""),45349.66666666667)</f>
        <v>45349.66667</v>
      </c>
      <c r="E40" s="1">
        <f>IFERROR(__xludf.DUMMYFUNCTION("""COMPUTED_VALUE"""),2781.86)</f>
        <v>2781.86</v>
      </c>
      <c r="G40" s="2">
        <f>IFERROR(__xludf.DUMMYFUNCTION("""COMPUTED_VALUE"""),45349.66666666667)</f>
        <v>45349.66667</v>
      </c>
      <c r="H40" s="1">
        <f>IFERROR(__xludf.DUMMYFUNCTION("""COMPUTED_VALUE"""),2757.71)</f>
        <v>2757.71</v>
      </c>
      <c r="J40" s="2">
        <f>IFERROR(__xludf.DUMMYFUNCTION("""COMPUTED_VALUE"""),45349.66666666667)</f>
        <v>45349.66667</v>
      </c>
      <c r="K40" s="1">
        <f>IFERROR(__xludf.DUMMYFUNCTION("""COMPUTED_VALUE"""),2780.43)</f>
        <v>2780.43</v>
      </c>
      <c r="M40" s="2">
        <f>IFERROR(__xludf.DUMMYFUNCTION("""COMPUTED_VALUE"""),45349.66666666667)</f>
        <v>45349.66667</v>
      </c>
      <c r="N40" s="1">
        <f>IFERROR(__xludf.DUMMYFUNCTION("""COMPUTED_VALUE"""),0.0)</f>
        <v>0</v>
      </c>
    </row>
    <row r="41">
      <c r="A41" s="2">
        <f>IFERROR(__xludf.DUMMYFUNCTION("""COMPUTED_VALUE"""),45350.66666666667)</f>
        <v>45350.66667</v>
      </c>
      <c r="B41" s="1">
        <f>IFERROR(__xludf.DUMMYFUNCTION("""COMPUTED_VALUE"""),2780.43)</f>
        <v>2780.43</v>
      </c>
      <c r="D41" s="2">
        <f>IFERROR(__xludf.DUMMYFUNCTION("""COMPUTED_VALUE"""),45350.66666666667)</f>
        <v>45350.66667</v>
      </c>
      <c r="E41" s="1">
        <f>IFERROR(__xludf.DUMMYFUNCTION("""COMPUTED_VALUE"""),2782.82)</f>
        <v>2782.82</v>
      </c>
      <c r="G41" s="2">
        <f>IFERROR(__xludf.DUMMYFUNCTION("""COMPUTED_VALUE"""),45350.66666666667)</f>
        <v>45350.66667</v>
      </c>
      <c r="H41" s="1">
        <f>IFERROR(__xludf.DUMMYFUNCTION("""COMPUTED_VALUE"""),2762.78)</f>
        <v>2762.78</v>
      </c>
      <c r="J41" s="2">
        <f>IFERROR(__xludf.DUMMYFUNCTION("""COMPUTED_VALUE"""),45350.66666666667)</f>
        <v>45350.66667</v>
      </c>
      <c r="K41" s="1">
        <f>IFERROR(__xludf.DUMMYFUNCTION("""COMPUTED_VALUE"""),2772.53)</f>
        <v>2772.53</v>
      </c>
      <c r="M41" s="2">
        <f>IFERROR(__xludf.DUMMYFUNCTION("""COMPUTED_VALUE"""),45350.66666666667)</f>
        <v>45350.66667</v>
      </c>
      <c r="N41" s="1">
        <f>IFERROR(__xludf.DUMMYFUNCTION("""COMPUTED_VALUE"""),0.0)</f>
        <v>0</v>
      </c>
    </row>
    <row r="42">
      <c r="A42" s="2">
        <f>IFERROR(__xludf.DUMMYFUNCTION("""COMPUTED_VALUE"""),45351.66666666667)</f>
        <v>45351.66667</v>
      </c>
      <c r="B42" s="1">
        <f>IFERROR(__xludf.DUMMYFUNCTION("""COMPUTED_VALUE"""),2772.53)</f>
        <v>2772.53</v>
      </c>
      <c r="D42" s="2">
        <f>IFERROR(__xludf.DUMMYFUNCTION("""COMPUTED_VALUE"""),45351.66666666667)</f>
        <v>45351.66667</v>
      </c>
      <c r="E42" s="1">
        <f>IFERROR(__xludf.DUMMYFUNCTION("""COMPUTED_VALUE"""),2804.12)</f>
        <v>2804.12</v>
      </c>
      <c r="G42" s="2">
        <f>IFERROR(__xludf.DUMMYFUNCTION("""COMPUTED_VALUE"""),45351.66666666667)</f>
        <v>45351.66667</v>
      </c>
      <c r="H42" s="1">
        <f>IFERROR(__xludf.DUMMYFUNCTION("""COMPUTED_VALUE"""),2772.53)</f>
        <v>2772.53</v>
      </c>
      <c r="J42" s="2">
        <f>IFERROR(__xludf.DUMMYFUNCTION("""COMPUTED_VALUE"""),45351.66666666667)</f>
        <v>45351.66667</v>
      </c>
      <c r="K42" s="1">
        <f>IFERROR(__xludf.DUMMYFUNCTION("""COMPUTED_VALUE"""),2792.29)</f>
        <v>2792.29</v>
      </c>
      <c r="M42" s="2">
        <f>IFERROR(__xludf.DUMMYFUNCTION("""COMPUTED_VALUE"""),45351.66666666667)</f>
        <v>45351.66667</v>
      </c>
      <c r="N42" s="1">
        <f>IFERROR(__xludf.DUMMYFUNCTION("""COMPUTED_VALUE"""),0.0)</f>
        <v>0</v>
      </c>
    </row>
    <row r="43">
      <c r="A43" s="2">
        <f>IFERROR(__xludf.DUMMYFUNCTION("""COMPUTED_VALUE"""),45352.66666666667)</f>
        <v>45352.66667</v>
      </c>
      <c r="B43" s="1">
        <f>IFERROR(__xludf.DUMMYFUNCTION("""COMPUTED_VALUE"""),2792.29)</f>
        <v>2792.29</v>
      </c>
      <c r="D43" s="2">
        <f>IFERROR(__xludf.DUMMYFUNCTION("""COMPUTED_VALUE"""),45352.66666666667)</f>
        <v>45352.66667</v>
      </c>
      <c r="E43" s="1">
        <f>IFERROR(__xludf.DUMMYFUNCTION("""COMPUTED_VALUE"""),2812.84)</f>
        <v>2812.84</v>
      </c>
      <c r="G43" s="2">
        <f>IFERROR(__xludf.DUMMYFUNCTION("""COMPUTED_VALUE"""),45352.66666666667)</f>
        <v>45352.66667</v>
      </c>
      <c r="H43" s="1">
        <f>IFERROR(__xludf.DUMMYFUNCTION("""COMPUTED_VALUE"""),2781.7)</f>
        <v>2781.7</v>
      </c>
      <c r="J43" s="2">
        <f>IFERROR(__xludf.DUMMYFUNCTION("""COMPUTED_VALUE"""),45352.66666666667)</f>
        <v>45352.66667</v>
      </c>
      <c r="K43" s="1">
        <f>IFERROR(__xludf.DUMMYFUNCTION("""COMPUTED_VALUE"""),2812.66)</f>
        <v>2812.66</v>
      </c>
      <c r="M43" s="2">
        <f>IFERROR(__xludf.DUMMYFUNCTION("""COMPUTED_VALUE"""),45352.66666666667)</f>
        <v>45352.66667</v>
      </c>
      <c r="N43" s="1">
        <f>IFERROR(__xludf.DUMMYFUNCTION("""COMPUTED_VALUE"""),0.0)</f>
        <v>0</v>
      </c>
    </row>
    <row r="44">
      <c r="A44" s="2">
        <f>IFERROR(__xludf.DUMMYFUNCTION("""COMPUTED_VALUE"""),45355.66666666667)</f>
        <v>45355.66667</v>
      </c>
      <c r="B44" s="1">
        <f>IFERROR(__xludf.DUMMYFUNCTION("""COMPUTED_VALUE"""),2812.66)</f>
        <v>2812.66</v>
      </c>
      <c r="D44" s="2">
        <f>IFERROR(__xludf.DUMMYFUNCTION("""COMPUTED_VALUE"""),45355.66666666667)</f>
        <v>45355.66667</v>
      </c>
      <c r="E44" s="1">
        <f>IFERROR(__xludf.DUMMYFUNCTION("""COMPUTED_VALUE"""),2830.36)</f>
        <v>2830.36</v>
      </c>
      <c r="G44" s="2">
        <f>IFERROR(__xludf.DUMMYFUNCTION("""COMPUTED_VALUE"""),45355.66666666667)</f>
        <v>45355.66667</v>
      </c>
      <c r="H44" s="1">
        <f>IFERROR(__xludf.DUMMYFUNCTION("""COMPUTED_VALUE"""),2812.66)</f>
        <v>2812.66</v>
      </c>
      <c r="J44" s="2">
        <f>IFERROR(__xludf.DUMMYFUNCTION("""COMPUTED_VALUE"""),45355.66666666667)</f>
        <v>45355.66667</v>
      </c>
      <c r="K44" s="1">
        <f>IFERROR(__xludf.DUMMYFUNCTION("""COMPUTED_VALUE"""),2817.94)</f>
        <v>2817.94</v>
      </c>
      <c r="M44" s="2">
        <f>IFERROR(__xludf.DUMMYFUNCTION("""COMPUTED_VALUE"""),45355.66666666667)</f>
        <v>45355.66667</v>
      </c>
      <c r="N44" s="1">
        <f>IFERROR(__xludf.DUMMYFUNCTION("""COMPUTED_VALUE"""),0.0)</f>
        <v>0</v>
      </c>
    </row>
    <row r="45">
      <c r="A45" s="2">
        <f>IFERROR(__xludf.DUMMYFUNCTION("""COMPUTED_VALUE"""),45356.66666666667)</f>
        <v>45356.66667</v>
      </c>
      <c r="B45" s="1">
        <f>IFERROR(__xludf.DUMMYFUNCTION("""COMPUTED_VALUE"""),2817.94)</f>
        <v>2817.94</v>
      </c>
      <c r="D45" s="2">
        <f>IFERROR(__xludf.DUMMYFUNCTION("""COMPUTED_VALUE"""),45356.66666666667)</f>
        <v>45356.66667</v>
      </c>
      <c r="E45" s="1">
        <f>IFERROR(__xludf.DUMMYFUNCTION("""COMPUTED_VALUE"""),2817.94)</f>
        <v>2817.94</v>
      </c>
      <c r="G45" s="2">
        <f>IFERROR(__xludf.DUMMYFUNCTION("""COMPUTED_VALUE"""),45356.66666666667)</f>
        <v>45356.66667</v>
      </c>
      <c r="H45" s="1">
        <f>IFERROR(__xludf.DUMMYFUNCTION("""COMPUTED_VALUE"""),2788.11)</f>
        <v>2788.11</v>
      </c>
      <c r="J45" s="2">
        <f>IFERROR(__xludf.DUMMYFUNCTION("""COMPUTED_VALUE"""),45356.66666666667)</f>
        <v>45356.66667</v>
      </c>
      <c r="K45" s="1">
        <f>IFERROR(__xludf.DUMMYFUNCTION("""COMPUTED_VALUE"""),2796.72)</f>
        <v>2796.72</v>
      </c>
      <c r="M45" s="2">
        <f>IFERROR(__xludf.DUMMYFUNCTION("""COMPUTED_VALUE"""),45356.66666666667)</f>
        <v>45356.66667</v>
      </c>
      <c r="N45" s="1">
        <f>IFERROR(__xludf.DUMMYFUNCTION("""COMPUTED_VALUE"""),0.0)</f>
        <v>0</v>
      </c>
    </row>
    <row r="46">
      <c r="A46" s="2">
        <f>IFERROR(__xludf.DUMMYFUNCTION("""COMPUTED_VALUE"""),45357.66666666667)</f>
        <v>45357.66667</v>
      </c>
      <c r="B46" s="1">
        <f>IFERROR(__xludf.DUMMYFUNCTION("""COMPUTED_VALUE"""),2796.72)</f>
        <v>2796.72</v>
      </c>
      <c r="D46" s="2">
        <f>IFERROR(__xludf.DUMMYFUNCTION("""COMPUTED_VALUE"""),45357.66666666667)</f>
        <v>45357.66667</v>
      </c>
      <c r="E46" s="1">
        <f>IFERROR(__xludf.DUMMYFUNCTION("""COMPUTED_VALUE"""),2824.5)</f>
        <v>2824.5</v>
      </c>
      <c r="G46" s="2">
        <f>IFERROR(__xludf.DUMMYFUNCTION("""COMPUTED_VALUE"""),45357.66666666667)</f>
        <v>45357.66667</v>
      </c>
      <c r="H46" s="1">
        <f>IFERROR(__xludf.DUMMYFUNCTION("""COMPUTED_VALUE"""),2796.72)</f>
        <v>2796.72</v>
      </c>
      <c r="J46" s="2">
        <f>IFERROR(__xludf.DUMMYFUNCTION("""COMPUTED_VALUE"""),45357.66666666667)</f>
        <v>45357.66667</v>
      </c>
      <c r="K46" s="1">
        <f>IFERROR(__xludf.DUMMYFUNCTION("""COMPUTED_VALUE"""),2814.14)</f>
        <v>2814.14</v>
      </c>
      <c r="M46" s="2">
        <f>IFERROR(__xludf.DUMMYFUNCTION("""COMPUTED_VALUE"""),45357.66666666667)</f>
        <v>45357.66667</v>
      </c>
      <c r="N46" s="1">
        <f>IFERROR(__xludf.DUMMYFUNCTION("""COMPUTED_VALUE"""),0.0)</f>
        <v>0</v>
      </c>
    </row>
    <row r="47">
      <c r="A47" s="2">
        <f>IFERROR(__xludf.DUMMYFUNCTION("""COMPUTED_VALUE"""),45358.66666666667)</f>
        <v>45358.66667</v>
      </c>
      <c r="B47" s="1">
        <f>IFERROR(__xludf.DUMMYFUNCTION("""COMPUTED_VALUE"""),2814.14)</f>
        <v>2814.14</v>
      </c>
      <c r="D47" s="2">
        <f>IFERROR(__xludf.DUMMYFUNCTION("""COMPUTED_VALUE"""),45358.66666666667)</f>
        <v>45358.66667</v>
      </c>
      <c r="E47" s="1">
        <f>IFERROR(__xludf.DUMMYFUNCTION("""COMPUTED_VALUE"""),2841.57)</f>
        <v>2841.57</v>
      </c>
      <c r="G47" s="2">
        <f>IFERROR(__xludf.DUMMYFUNCTION("""COMPUTED_VALUE"""),45358.66666666667)</f>
        <v>45358.66667</v>
      </c>
      <c r="H47" s="1">
        <f>IFERROR(__xludf.DUMMYFUNCTION("""COMPUTED_VALUE"""),2814.14)</f>
        <v>2814.14</v>
      </c>
      <c r="J47" s="2">
        <f>IFERROR(__xludf.DUMMYFUNCTION("""COMPUTED_VALUE"""),45358.66666666667)</f>
        <v>45358.66667</v>
      </c>
      <c r="K47" s="1">
        <f>IFERROR(__xludf.DUMMYFUNCTION("""COMPUTED_VALUE"""),2839.01)</f>
        <v>2839.01</v>
      </c>
      <c r="M47" s="2">
        <f>IFERROR(__xludf.DUMMYFUNCTION("""COMPUTED_VALUE"""),45358.66666666667)</f>
        <v>45358.66667</v>
      </c>
      <c r="N47" s="1">
        <f>IFERROR(__xludf.DUMMYFUNCTION("""COMPUTED_VALUE"""),0.0)</f>
        <v>0</v>
      </c>
    </row>
    <row r="48">
      <c r="A48" s="2">
        <f>IFERROR(__xludf.DUMMYFUNCTION("""COMPUTED_VALUE"""),45359.66666666667)</f>
        <v>45359.66667</v>
      </c>
      <c r="B48" s="1">
        <f>IFERROR(__xludf.DUMMYFUNCTION("""COMPUTED_VALUE"""),2839.01)</f>
        <v>2839.01</v>
      </c>
      <c r="D48" s="2">
        <f>IFERROR(__xludf.DUMMYFUNCTION("""COMPUTED_VALUE"""),45359.66666666667)</f>
        <v>45359.66667</v>
      </c>
      <c r="E48" s="1">
        <f>IFERROR(__xludf.DUMMYFUNCTION("""COMPUTED_VALUE"""),2872.35)</f>
        <v>2872.35</v>
      </c>
      <c r="G48" s="2">
        <f>IFERROR(__xludf.DUMMYFUNCTION("""COMPUTED_VALUE"""),45359.66666666667)</f>
        <v>45359.66667</v>
      </c>
      <c r="H48" s="1">
        <f>IFERROR(__xludf.DUMMYFUNCTION("""COMPUTED_VALUE"""),2826.11)</f>
        <v>2826.11</v>
      </c>
      <c r="J48" s="2">
        <f>IFERROR(__xludf.DUMMYFUNCTION("""COMPUTED_VALUE"""),45359.66666666667)</f>
        <v>45359.66667</v>
      </c>
      <c r="K48" s="1">
        <f>IFERROR(__xludf.DUMMYFUNCTION("""COMPUTED_VALUE"""),2832.18)</f>
        <v>2832.18</v>
      </c>
      <c r="M48" s="2">
        <f>IFERROR(__xludf.DUMMYFUNCTION("""COMPUTED_VALUE"""),45359.66666666667)</f>
        <v>45359.66667</v>
      </c>
      <c r="N48" s="1">
        <f>IFERROR(__xludf.DUMMYFUNCTION("""COMPUTED_VALUE"""),0.0)</f>
        <v>0</v>
      </c>
    </row>
    <row r="49">
      <c r="A49" s="2">
        <f>IFERROR(__xludf.DUMMYFUNCTION("""COMPUTED_VALUE"""),45362.66666666667)</f>
        <v>45362.66667</v>
      </c>
      <c r="B49" s="1">
        <f>IFERROR(__xludf.DUMMYFUNCTION("""COMPUTED_VALUE"""),2832.18)</f>
        <v>2832.18</v>
      </c>
      <c r="D49" s="2">
        <f>IFERROR(__xludf.DUMMYFUNCTION("""COMPUTED_VALUE"""),45362.66666666667)</f>
        <v>45362.66667</v>
      </c>
      <c r="E49" s="1">
        <f>IFERROR(__xludf.DUMMYFUNCTION("""COMPUTED_VALUE"""),2832.18)</f>
        <v>2832.18</v>
      </c>
      <c r="G49" s="2">
        <f>IFERROR(__xludf.DUMMYFUNCTION("""COMPUTED_VALUE"""),45362.66666666667)</f>
        <v>45362.66667</v>
      </c>
      <c r="H49" s="1">
        <f>IFERROR(__xludf.DUMMYFUNCTION("""COMPUTED_VALUE"""),2808.01)</f>
        <v>2808.01</v>
      </c>
      <c r="J49" s="2">
        <f>IFERROR(__xludf.DUMMYFUNCTION("""COMPUTED_VALUE"""),45362.66666666667)</f>
        <v>45362.66667</v>
      </c>
      <c r="K49" s="1">
        <f>IFERROR(__xludf.DUMMYFUNCTION("""COMPUTED_VALUE"""),2817.14)</f>
        <v>2817.14</v>
      </c>
      <c r="M49" s="2">
        <f>IFERROR(__xludf.DUMMYFUNCTION("""COMPUTED_VALUE"""),45362.66666666667)</f>
        <v>45362.66667</v>
      </c>
      <c r="N49" s="1">
        <f>IFERROR(__xludf.DUMMYFUNCTION("""COMPUTED_VALUE"""),0.0)</f>
        <v>0</v>
      </c>
    </row>
    <row r="50">
      <c r="A50" s="2">
        <f>IFERROR(__xludf.DUMMYFUNCTION("""COMPUTED_VALUE"""),45363.66666666667)</f>
        <v>45363.66667</v>
      </c>
      <c r="B50" s="1">
        <f>IFERROR(__xludf.DUMMYFUNCTION("""COMPUTED_VALUE"""),2817.14)</f>
        <v>2817.14</v>
      </c>
      <c r="D50" s="2">
        <f>IFERROR(__xludf.DUMMYFUNCTION("""COMPUTED_VALUE"""),45363.66666666667)</f>
        <v>45363.66667</v>
      </c>
      <c r="E50" s="1">
        <f>IFERROR(__xludf.DUMMYFUNCTION("""COMPUTED_VALUE"""),2831.59)</f>
        <v>2831.59</v>
      </c>
      <c r="G50" s="2">
        <f>IFERROR(__xludf.DUMMYFUNCTION("""COMPUTED_VALUE"""),45363.66666666667)</f>
        <v>45363.66667</v>
      </c>
      <c r="H50" s="1">
        <f>IFERROR(__xludf.DUMMYFUNCTION("""COMPUTED_VALUE"""),2807.28)</f>
        <v>2807.28</v>
      </c>
      <c r="J50" s="2">
        <f>IFERROR(__xludf.DUMMYFUNCTION("""COMPUTED_VALUE"""),45363.66666666667)</f>
        <v>45363.66667</v>
      </c>
      <c r="K50" s="1">
        <f>IFERROR(__xludf.DUMMYFUNCTION("""COMPUTED_VALUE"""),2825.29)</f>
        <v>2825.29</v>
      </c>
      <c r="M50" s="2">
        <f>IFERROR(__xludf.DUMMYFUNCTION("""COMPUTED_VALUE"""),45363.66666666667)</f>
        <v>45363.66667</v>
      </c>
      <c r="N50" s="1">
        <f>IFERROR(__xludf.DUMMYFUNCTION("""COMPUTED_VALUE"""),0.0)</f>
        <v>0</v>
      </c>
    </row>
    <row r="51">
      <c r="A51" s="2">
        <f>IFERROR(__xludf.DUMMYFUNCTION("""COMPUTED_VALUE"""),45364.66666666667)</f>
        <v>45364.66667</v>
      </c>
      <c r="B51" s="1">
        <f>IFERROR(__xludf.DUMMYFUNCTION("""COMPUTED_VALUE"""),2825.29)</f>
        <v>2825.29</v>
      </c>
      <c r="D51" s="2">
        <f>IFERROR(__xludf.DUMMYFUNCTION("""COMPUTED_VALUE"""),45364.66666666667)</f>
        <v>45364.66667</v>
      </c>
      <c r="E51" s="1">
        <f>IFERROR(__xludf.DUMMYFUNCTION("""COMPUTED_VALUE"""),2843.5)</f>
        <v>2843.5</v>
      </c>
      <c r="G51" s="2">
        <f>IFERROR(__xludf.DUMMYFUNCTION("""COMPUTED_VALUE"""),45364.66666666667)</f>
        <v>45364.66667</v>
      </c>
      <c r="H51" s="1">
        <f>IFERROR(__xludf.DUMMYFUNCTION("""COMPUTED_VALUE"""),2823.35)</f>
        <v>2823.35</v>
      </c>
      <c r="J51" s="2">
        <f>IFERROR(__xludf.DUMMYFUNCTION("""COMPUTED_VALUE"""),45364.66666666667)</f>
        <v>45364.66667</v>
      </c>
      <c r="K51" s="1">
        <f>IFERROR(__xludf.DUMMYFUNCTION("""COMPUTED_VALUE"""),2833.07)</f>
        <v>2833.07</v>
      </c>
      <c r="M51" s="2">
        <f>IFERROR(__xludf.DUMMYFUNCTION("""COMPUTED_VALUE"""),45364.66666666667)</f>
        <v>45364.66667</v>
      </c>
      <c r="N51" s="1">
        <f>IFERROR(__xludf.DUMMYFUNCTION("""COMPUTED_VALUE"""),0.0)</f>
        <v>0</v>
      </c>
    </row>
    <row r="52">
      <c r="A52" s="2">
        <f>IFERROR(__xludf.DUMMYFUNCTION("""COMPUTED_VALUE"""),45365.66666666667)</f>
        <v>45365.66667</v>
      </c>
      <c r="B52" s="1">
        <f>IFERROR(__xludf.DUMMYFUNCTION("""COMPUTED_VALUE"""),2833.07)</f>
        <v>2833.07</v>
      </c>
      <c r="D52" s="2">
        <f>IFERROR(__xludf.DUMMYFUNCTION("""COMPUTED_VALUE"""),45365.66666666667)</f>
        <v>45365.66667</v>
      </c>
      <c r="E52" s="1">
        <f>IFERROR(__xludf.DUMMYFUNCTION("""COMPUTED_VALUE"""),2833.07)</f>
        <v>2833.07</v>
      </c>
      <c r="G52" s="2">
        <f>IFERROR(__xludf.DUMMYFUNCTION("""COMPUTED_VALUE"""),45365.66666666667)</f>
        <v>45365.66667</v>
      </c>
      <c r="H52" s="1">
        <f>IFERROR(__xludf.DUMMYFUNCTION("""COMPUTED_VALUE"""),2773.78)</f>
        <v>2773.78</v>
      </c>
      <c r="J52" s="2">
        <f>IFERROR(__xludf.DUMMYFUNCTION("""COMPUTED_VALUE"""),45365.66666666667)</f>
        <v>45365.66667</v>
      </c>
      <c r="K52" s="1">
        <f>IFERROR(__xludf.DUMMYFUNCTION("""COMPUTED_VALUE"""),2791.93)</f>
        <v>2791.93</v>
      </c>
      <c r="M52" s="2">
        <f>IFERROR(__xludf.DUMMYFUNCTION("""COMPUTED_VALUE"""),45365.66666666667)</f>
        <v>45365.66667</v>
      </c>
      <c r="N52" s="1">
        <f>IFERROR(__xludf.DUMMYFUNCTION("""COMPUTED_VALUE"""),0.0)</f>
        <v>0</v>
      </c>
    </row>
    <row r="53">
      <c r="A53" s="2">
        <f>IFERROR(__xludf.DUMMYFUNCTION("""COMPUTED_VALUE"""),45366.66666666667)</f>
        <v>45366.66667</v>
      </c>
      <c r="B53" s="1">
        <f>IFERROR(__xludf.DUMMYFUNCTION("""COMPUTED_VALUE"""),2791.93)</f>
        <v>2791.93</v>
      </c>
      <c r="D53" s="2">
        <f>IFERROR(__xludf.DUMMYFUNCTION("""COMPUTED_VALUE"""),45366.66666666667)</f>
        <v>45366.66667</v>
      </c>
      <c r="E53" s="1">
        <f>IFERROR(__xludf.DUMMYFUNCTION("""COMPUTED_VALUE"""),2801.35)</f>
        <v>2801.35</v>
      </c>
      <c r="G53" s="2">
        <f>IFERROR(__xludf.DUMMYFUNCTION("""COMPUTED_VALUE"""),45366.66666666667)</f>
        <v>45366.66667</v>
      </c>
      <c r="H53" s="1">
        <f>IFERROR(__xludf.DUMMYFUNCTION("""COMPUTED_VALUE"""),2775.76)</f>
        <v>2775.76</v>
      </c>
      <c r="J53" s="2">
        <f>IFERROR(__xludf.DUMMYFUNCTION("""COMPUTED_VALUE"""),45366.66666666667)</f>
        <v>45366.66667</v>
      </c>
      <c r="K53" s="1">
        <f>IFERROR(__xludf.DUMMYFUNCTION("""COMPUTED_VALUE"""),2792.62)</f>
        <v>2792.62</v>
      </c>
      <c r="M53" s="2">
        <f>IFERROR(__xludf.DUMMYFUNCTION("""COMPUTED_VALUE"""),45366.66666666667)</f>
        <v>45366.66667</v>
      </c>
      <c r="N53" s="1">
        <f>IFERROR(__xludf.DUMMYFUNCTION("""COMPUTED_VALUE"""),0.0)</f>
        <v>0</v>
      </c>
    </row>
    <row r="54">
      <c r="A54" s="2">
        <f>IFERROR(__xludf.DUMMYFUNCTION("""COMPUTED_VALUE"""),45369.66666666667)</f>
        <v>45369.66667</v>
      </c>
      <c r="B54" s="1">
        <f>IFERROR(__xludf.DUMMYFUNCTION("""COMPUTED_VALUE"""),2792.62)</f>
        <v>2792.62</v>
      </c>
      <c r="D54" s="2">
        <f>IFERROR(__xludf.DUMMYFUNCTION("""COMPUTED_VALUE"""),45369.66666666667)</f>
        <v>45369.66667</v>
      </c>
      <c r="E54" s="1">
        <f>IFERROR(__xludf.DUMMYFUNCTION("""COMPUTED_VALUE"""),2803.24)</f>
        <v>2803.24</v>
      </c>
      <c r="G54" s="2">
        <f>IFERROR(__xludf.DUMMYFUNCTION("""COMPUTED_VALUE"""),45369.66666666667)</f>
        <v>45369.66667</v>
      </c>
      <c r="H54" s="1">
        <f>IFERROR(__xludf.DUMMYFUNCTION("""COMPUTED_VALUE"""),2788.36)</f>
        <v>2788.36</v>
      </c>
      <c r="J54" s="2">
        <f>IFERROR(__xludf.DUMMYFUNCTION("""COMPUTED_VALUE"""),45369.66666666667)</f>
        <v>45369.66667</v>
      </c>
      <c r="K54" s="1">
        <f>IFERROR(__xludf.DUMMYFUNCTION("""COMPUTED_VALUE"""),2789.08)</f>
        <v>2789.08</v>
      </c>
      <c r="M54" s="2">
        <f>IFERROR(__xludf.DUMMYFUNCTION("""COMPUTED_VALUE"""),45369.66666666667)</f>
        <v>45369.66667</v>
      </c>
      <c r="N54" s="1">
        <f>IFERROR(__xludf.DUMMYFUNCTION("""COMPUTED_VALUE"""),0.0)</f>
        <v>0</v>
      </c>
    </row>
    <row r="55">
      <c r="A55" s="2">
        <f>IFERROR(__xludf.DUMMYFUNCTION("""COMPUTED_VALUE"""),45370.66666666667)</f>
        <v>45370.66667</v>
      </c>
      <c r="B55" s="1">
        <f>IFERROR(__xludf.DUMMYFUNCTION("""COMPUTED_VALUE"""),2789.08)</f>
        <v>2789.08</v>
      </c>
      <c r="D55" s="2">
        <f>IFERROR(__xludf.DUMMYFUNCTION("""COMPUTED_VALUE"""),45370.66666666667)</f>
        <v>45370.66667</v>
      </c>
      <c r="E55" s="1">
        <f>IFERROR(__xludf.DUMMYFUNCTION("""COMPUTED_VALUE"""),2808.11)</f>
        <v>2808.11</v>
      </c>
      <c r="G55" s="2">
        <f>IFERROR(__xludf.DUMMYFUNCTION("""COMPUTED_VALUE"""),45370.66666666667)</f>
        <v>45370.66667</v>
      </c>
      <c r="H55" s="1">
        <f>IFERROR(__xludf.DUMMYFUNCTION("""COMPUTED_VALUE"""),2778.35)</f>
        <v>2778.35</v>
      </c>
      <c r="J55" s="2">
        <f>IFERROR(__xludf.DUMMYFUNCTION("""COMPUTED_VALUE"""),45370.66666666667)</f>
        <v>45370.66667</v>
      </c>
      <c r="K55" s="1">
        <f>IFERROR(__xludf.DUMMYFUNCTION("""COMPUTED_VALUE"""),2805.86)</f>
        <v>2805.86</v>
      </c>
      <c r="M55" s="2">
        <f>IFERROR(__xludf.DUMMYFUNCTION("""COMPUTED_VALUE"""),45370.66666666667)</f>
        <v>45370.66667</v>
      </c>
      <c r="N55" s="1">
        <f>IFERROR(__xludf.DUMMYFUNCTION("""COMPUTED_VALUE"""),0.0)</f>
        <v>0</v>
      </c>
    </row>
    <row r="56">
      <c r="A56" s="2">
        <f>IFERROR(__xludf.DUMMYFUNCTION("""COMPUTED_VALUE"""),45371.66666666667)</f>
        <v>45371.66667</v>
      </c>
      <c r="B56" s="1">
        <f>IFERROR(__xludf.DUMMYFUNCTION("""COMPUTED_VALUE"""),2805.86)</f>
        <v>2805.86</v>
      </c>
      <c r="D56" s="2">
        <f>IFERROR(__xludf.DUMMYFUNCTION("""COMPUTED_VALUE"""),45371.66666666667)</f>
        <v>45371.66667</v>
      </c>
      <c r="E56" s="1">
        <f>IFERROR(__xludf.DUMMYFUNCTION("""COMPUTED_VALUE"""),2855.23)</f>
        <v>2855.23</v>
      </c>
      <c r="G56" s="2">
        <f>IFERROR(__xludf.DUMMYFUNCTION("""COMPUTED_VALUE"""),45371.66666666667)</f>
        <v>45371.66667</v>
      </c>
      <c r="H56" s="1">
        <f>IFERROR(__xludf.DUMMYFUNCTION("""COMPUTED_VALUE"""),2801.2)</f>
        <v>2801.2</v>
      </c>
      <c r="J56" s="2">
        <f>IFERROR(__xludf.DUMMYFUNCTION("""COMPUTED_VALUE"""),45371.66666666667)</f>
        <v>45371.66667</v>
      </c>
      <c r="K56" s="1">
        <f>IFERROR(__xludf.DUMMYFUNCTION("""COMPUTED_VALUE"""),2849.11)</f>
        <v>2849.11</v>
      </c>
      <c r="M56" s="2">
        <f>IFERROR(__xludf.DUMMYFUNCTION("""COMPUTED_VALUE"""),45371.66666666667)</f>
        <v>45371.66667</v>
      </c>
      <c r="N56" s="1">
        <f>IFERROR(__xludf.DUMMYFUNCTION("""COMPUTED_VALUE"""),0.0)</f>
        <v>0</v>
      </c>
    </row>
    <row r="57">
      <c r="A57" s="2">
        <f>IFERROR(__xludf.DUMMYFUNCTION("""COMPUTED_VALUE"""),45372.66666666667)</f>
        <v>45372.66667</v>
      </c>
      <c r="B57" s="1">
        <f>IFERROR(__xludf.DUMMYFUNCTION("""COMPUTED_VALUE"""),2849.11)</f>
        <v>2849.11</v>
      </c>
      <c r="D57" s="2">
        <f>IFERROR(__xludf.DUMMYFUNCTION("""COMPUTED_VALUE"""),45372.66666666667)</f>
        <v>45372.66667</v>
      </c>
      <c r="E57" s="1">
        <f>IFERROR(__xludf.DUMMYFUNCTION("""COMPUTED_VALUE"""),2888.33)</f>
        <v>2888.33</v>
      </c>
      <c r="G57" s="2">
        <f>IFERROR(__xludf.DUMMYFUNCTION("""COMPUTED_VALUE"""),45372.66666666667)</f>
        <v>45372.66667</v>
      </c>
      <c r="H57" s="1">
        <f>IFERROR(__xludf.DUMMYFUNCTION("""COMPUTED_VALUE"""),2849.11)</f>
        <v>2849.11</v>
      </c>
      <c r="J57" s="2">
        <f>IFERROR(__xludf.DUMMYFUNCTION("""COMPUTED_VALUE"""),45372.66666666667)</f>
        <v>45372.66667</v>
      </c>
      <c r="K57" s="1">
        <f>IFERROR(__xludf.DUMMYFUNCTION("""COMPUTED_VALUE"""),2880.44)</f>
        <v>2880.44</v>
      </c>
      <c r="M57" s="2">
        <f>IFERROR(__xludf.DUMMYFUNCTION("""COMPUTED_VALUE"""),45372.66666666667)</f>
        <v>45372.66667</v>
      </c>
      <c r="N57" s="1">
        <f>IFERROR(__xludf.DUMMYFUNCTION("""COMPUTED_VALUE"""),0.0)</f>
        <v>0</v>
      </c>
    </row>
    <row r="58">
      <c r="A58" s="2">
        <f>IFERROR(__xludf.DUMMYFUNCTION("""COMPUTED_VALUE"""),45373.66666666667)</f>
        <v>45373.66667</v>
      </c>
      <c r="B58" s="1">
        <f>IFERROR(__xludf.DUMMYFUNCTION("""COMPUTED_VALUE"""),2880.44)</f>
        <v>2880.44</v>
      </c>
      <c r="D58" s="2">
        <f>IFERROR(__xludf.DUMMYFUNCTION("""COMPUTED_VALUE"""),45373.66666666667)</f>
        <v>45373.66667</v>
      </c>
      <c r="E58" s="1">
        <f>IFERROR(__xludf.DUMMYFUNCTION("""COMPUTED_VALUE"""),2882.27)</f>
        <v>2882.27</v>
      </c>
      <c r="G58" s="2">
        <f>IFERROR(__xludf.DUMMYFUNCTION("""COMPUTED_VALUE"""),45373.66666666667)</f>
        <v>45373.66667</v>
      </c>
      <c r="H58" s="1">
        <f>IFERROR(__xludf.DUMMYFUNCTION("""COMPUTED_VALUE"""),2851.9)</f>
        <v>2851.9</v>
      </c>
      <c r="J58" s="2">
        <f>IFERROR(__xludf.DUMMYFUNCTION("""COMPUTED_VALUE"""),45373.66666666667)</f>
        <v>45373.66667</v>
      </c>
      <c r="K58" s="1">
        <f>IFERROR(__xludf.DUMMYFUNCTION("""COMPUTED_VALUE"""),2852.97)</f>
        <v>2852.97</v>
      </c>
      <c r="M58" s="2">
        <f>IFERROR(__xludf.DUMMYFUNCTION("""COMPUTED_VALUE"""),45373.66666666667)</f>
        <v>45373.66667</v>
      </c>
      <c r="N58" s="1">
        <f>IFERROR(__xludf.DUMMYFUNCTION("""COMPUTED_VALUE"""),0.0)</f>
        <v>0</v>
      </c>
    </row>
    <row r="59">
      <c r="A59" s="2">
        <f>IFERROR(__xludf.DUMMYFUNCTION("""COMPUTED_VALUE"""),45376.66666666667)</f>
        <v>45376.66667</v>
      </c>
      <c r="B59" s="1">
        <f>IFERROR(__xludf.DUMMYFUNCTION("""COMPUTED_VALUE"""),2852.97)</f>
        <v>2852.97</v>
      </c>
      <c r="D59" s="2">
        <f>IFERROR(__xludf.DUMMYFUNCTION("""COMPUTED_VALUE"""),45376.66666666667)</f>
        <v>45376.66667</v>
      </c>
      <c r="E59" s="1">
        <f>IFERROR(__xludf.DUMMYFUNCTION("""COMPUTED_VALUE"""),2868.39)</f>
        <v>2868.39</v>
      </c>
      <c r="G59" s="2">
        <f>IFERROR(__xludf.DUMMYFUNCTION("""COMPUTED_VALUE"""),45376.66666666667)</f>
        <v>45376.66667</v>
      </c>
      <c r="H59" s="1">
        <f>IFERROR(__xludf.DUMMYFUNCTION("""COMPUTED_VALUE"""),2852.11)</f>
        <v>2852.11</v>
      </c>
      <c r="J59" s="2">
        <f>IFERROR(__xludf.DUMMYFUNCTION("""COMPUTED_VALUE"""),45376.66666666667)</f>
        <v>45376.66667</v>
      </c>
      <c r="K59" s="1">
        <f>IFERROR(__xludf.DUMMYFUNCTION("""COMPUTED_VALUE"""),2852.35)</f>
        <v>2852.35</v>
      </c>
      <c r="M59" s="2">
        <f>IFERROR(__xludf.DUMMYFUNCTION("""COMPUTED_VALUE"""),45376.66666666667)</f>
        <v>45376.66667</v>
      </c>
      <c r="N59" s="1">
        <f>IFERROR(__xludf.DUMMYFUNCTION("""COMPUTED_VALUE"""),0.0)</f>
        <v>0</v>
      </c>
    </row>
    <row r="60">
      <c r="A60" s="2">
        <f>IFERROR(__xludf.DUMMYFUNCTION("""COMPUTED_VALUE"""),45377.66666666667)</f>
        <v>45377.66667</v>
      </c>
      <c r="B60" s="1">
        <f>IFERROR(__xludf.DUMMYFUNCTION("""COMPUTED_VALUE"""),2852.35)</f>
        <v>2852.35</v>
      </c>
      <c r="D60" s="2">
        <f>IFERROR(__xludf.DUMMYFUNCTION("""COMPUTED_VALUE"""),45377.66666666667)</f>
        <v>45377.66667</v>
      </c>
      <c r="E60" s="1">
        <f>IFERROR(__xludf.DUMMYFUNCTION("""COMPUTED_VALUE"""),2869.24)</f>
        <v>2869.24</v>
      </c>
      <c r="G60" s="2">
        <f>IFERROR(__xludf.DUMMYFUNCTION("""COMPUTED_VALUE"""),45377.66666666667)</f>
        <v>45377.66667</v>
      </c>
      <c r="H60" s="1">
        <f>IFERROR(__xludf.DUMMYFUNCTION("""COMPUTED_VALUE"""),2848.88)</f>
        <v>2848.88</v>
      </c>
      <c r="J60" s="2">
        <f>IFERROR(__xludf.DUMMYFUNCTION("""COMPUTED_VALUE"""),45377.66666666667)</f>
        <v>45377.66667</v>
      </c>
      <c r="K60" s="1">
        <f>IFERROR(__xludf.DUMMYFUNCTION("""COMPUTED_VALUE"""),2849.27)</f>
        <v>2849.27</v>
      </c>
      <c r="M60" s="2">
        <f>IFERROR(__xludf.DUMMYFUNCTION("""COMPUTED_VALUE"""),45377.66666666667)</f>
        <v>45377.66667</v>
      </c>
      <c r="N60" s="1">
        <f>IFERROR(__xludf.DUMMYFUNCTION("""COMPUTED_VALUE"""),0.0)</f>
        <v>0</v>
      </c>
    </row>
    <row r="61">
      <c r="A61" s="2">
        <f>IFERROR(__xludf.DUMMYFUNCTION("""COMPUTED_VALUE"""),45378.66666666667)</f>
        <v>45378.66667</v>
      </c>
      <c r="B61" s="1">
        <f>IFERROR(__xludf.DUMMYFUNCTION("""COMPUTED_VALUE"""),2849.27)</f>
        <v>2849.27</v>
      </c>
      <c r="D61" s="2">
        <f>IFERROR(__xludf.DUMMYFUNCTION("""COMPUTED_VALUE"""),45378.66666666667)</f>
        <v>45378.66667</v>
      </c>
      <c r="E61" s="1">
        <f>IFERROR(__xludf.DUMMYFUNCTION("""COMPUTED_VALUE"""),2898.17)</f>
        <v>2898.17</v>
      </c>
      <c r="G61" s="2">
        <f>IFERROR(__xludf.DUMMYFUNCTION("""COMPUTED_VALUE"""),45378.66666666667)</f>
        <v>45378.66667</v>
      </c>
      <c r="H61" s="1">
        <f>IFERROR(__xludf.DUMMYFUNCTION("""COMPUTED_VALUE"""),2849.27)</f>
        <v>2849.27</v>
      </c>
      <c r="J61" s="2">
        <f>IFERROR(__xludf.DUMMYFUNCTION("""COMPUTED_VALUE"""),45378.66666666667)</f>
        <v>45378.66667</v>
      </c>
      <c r="K61" s="1">
        <f>IFERROR(__xludf.DUMMYFUNCTION("""COMPUTED_VALUE"""),2897.85)</f>
        <v>2897.85</v>
      </c>
      <c r="M61" s="2">
        <f>IFERROR(__xludf.DUMMYFUNCTION("""COMPUTED_VALUE"""),45378.66666666667)</f>
        <v>45378.66667</v>
      </c>
      <c r="N61" s="1">
        <f>IFERROR(__xludf.DUMMYFUNCTION("""COMPUTED_VALUE"""),0.0)</f>
        <v>0</v>
      </c>
    </row>
    <row r="62">
      <c r="A62" s="2">
        <f>IFERROR(__xludf.DUMMYFUNCTION("""COMPUTED_VALUE"""),45379.66666666667)</f>
        <v>45379.66667</v>
      </c>
      <c r="B62" s="1">
        <f>IFERROR(__xludf.DUMMYFUNCTION("""COMPUTED_VALUE"""),2897.85)</f>
        <v>2897.85</v>
      </c>
      <c r="D62" s="2">
        <f>IFERROR(__xludf.DUMMYFUNCTION("""COMPUTED_VALUE"""),45379.66666666667)</f>
        <v>45379.66667</v>
      </c>
      <c r="E62" s="1">
        <f>IFERROR(__xludf.DUMMYFUNCTION("""COMPUTED_VALUE"""),2919.69)</f>
        <v>2919.69</v>
      </c>
      <c r="G62" s="2">
        <f>IFERROR(__xludf.DUMMYFUNCTION("""COMPUTED_VALUE"""),45379.66666666667)</f>
        <v>45379.66667</v>
      </c>
      <c r="H62" s="1">
        <f>IFERROR(__xludf.DUMMYFUNCTION("""COMPUTED_VALUE"""),2897.85)</f>
        <v>2897.85</v>
      </c>
      <c r="J62" s="2">
        <f>IFERROR(__xludf.DUMMYFUNCTION("""COMPUTED_VALUE"""),45379.66666666667)</f>
        <v>45379.66667</v>
      </c>
      <c r="K62" s="1">
        <f>IFERROR(__xludf.DUMMYFUNCTION("""COMPUTED_VALUE"""),2909.14)</f>
        <v>2909.14</v>
      </c>
      <c r="M62" s="2">
        <f>IFERROR(__xludf.DUMMYFUNCTION("""COMPUTED_VALUE"""),45379.66666666667)</f>
        <v>45379.66667</v>
      </c>
      <c r="N62" s="1">
        <f>IFERROR(__xludf.DUMMYFUNCTION("""COMPUTED_VALUE"""),0.0)</f>
        <v>0</v>
      </c>
    </row>
    <row r="63">
      <c r="A63" s="2">
        <f>IFERROR(__xludf.DUMMYFUNCTION("""COMPUTED_VALUE"""),45383.66666666667)</f>
        <v>45383.66667</v>
      </c>
      <c r="B63" s="1">
        <f>IFERROR(__xludf.DUMMYFUNCTION("""COMPUTED_VALUE"""),2909.14)</f>
        <v>2909.14</v>
      </c>
      <c r="D63" s="2">
        <f>IFERROR(__xludf.DUMMYFUNCTION("""COMPUTED_VALUE"""),45383.66666666667)</f>
        <v>45383.66667</v>
      </c>
      <c r="E63" s="1">
        <f>IFERROR(__xludf.DUMMYFUNCTION("""COMPUTED_VALUE"""),2910.58)</f>
        <v>2910.58</v>
      </c>
      <c r="G63" s="2">
        <f>IFERROR(__xludf.DUMMYFUNCTION("""COMPUTED_VALUE"""),45383.66666666667)</f>
        <v>45383.66667</v>
      </c>
      <c r="H63" s="1">
        <f>IFERROR(__xludf.DUMMYFUNCTION("""COMPUTED_VALUE"""),2881.31)</f>
        <v>2881.31</v>
      </c>
      <c r="J63" s="2">
        <f>IFERROR(__xludf.DUMMYFUNCTION("""COMPUTED_VALUE"""),45383.66666666667)</f>
        <v>45383.66667</v>
      </c>
      <c r="K63" s="1">
        <f>IFERROR(__xludf.DUMMYFUNCTION("""COMPUTED_VALUE"""),2883.5)</f>
        <v>2883.5</v>
      </c>
      <c r="M63" s="2">
        <f>IFERROR(__xludf.DUMMYFUNCTION("""COMPUTED_VALUE"""),45383.66666666667)</f>
        <v>45383.66667</v>
      </c>
      <c r="N63" s="1">
        <f>IFERROR(__xludf.DUMMYFUNCTION("""COMPUTED_VALUE"""),0.0)</f>
        <v>0</v>
      </c>
    </row>
    <row r="64">
      <c r="A64" s="2">
        <f>IFERROR(__xludf.DUMMYFUNCTION("""COMPUTED_VALUE"""),45384.66666666667)</f>
        <v>45384.66667</v>
      </c>
      <c r="B64" s="1">
        <f>IFERROR(__xludf.DUMMYFUNCTION("""COMPUTED_VALUE"""),2883.5)</f>
        <v>2883.5</v>
      </c>
      <c r="D64" s="2">
        <f>IFERROR(__xludf.DUMMYFUNCTION("""COMPUTED_VALUE"""),45384.66666666667)</f>
        <v>45384.66667</v>
      </c>
      <c r="E64" s="1">
        <f>IFERROR(__xludf.DUMMYFUNCTION("""COMPUTED_VALUE"""),2883.5)</f>
        <v>2883.5</v>
      </c>
      <c r="G64" s="2">
        <f>IFERROR(__xludf.DUMMYFUNCTION("""COMPUTED_VALUE"""),45384.66666666667)</f>
        <v>45384.66667</v>
      </c>
      <c r="H64" s="1">
        <f>IFERROR(__xludf.DUMMYFUNCTION("""COMPUTED_VALUE"""),2829.46)</f>
        <v>2829.46</v>
      </c>
      <c r="J64" s="2">
        <f>IFERROR(__xludf.DUMMYFUNCTION("""COMPUTED_VALUE"""),45384.66666666667)</f>
        <v>45384.66667</v>
      </c>
      <c r="K64" s="1">
        <f>IFERROR(__xludf.DUMMYFUNCTION("""COMPUTED_VALUE"""),2840.94)</f>
        <v>2840.94</v>
      </c>
      <c r="M64" s="2">
        <f>IFERROR(__xludf.DUMMYFUNCTION("""COMPUTED_VALUE"""),45384.66666666667)</f>
        <v>45384.66667</v>
      </c>
      <c r="N64" s="1">
        <f>IFERROR(__xludf.DUMMYFUNCTION("""COMPUTED_VALUE"""),0.0)</f>
        <v>0</v>
      </c>
    </row>
    <row r="65">
      <c r="A65" s="2">
        <f>IFERROR(__xludf.DUMMYFUNCTION("""COMPUTED_VALUE"""),45385.66666666667)</f>
        <v>45385.66667</v>
      </c>
      <c r="B65" s="1">
        <f>IFERROR(__xludf.DUMMYFUNCTION("""COMPUTED_VALUE"""),2840.94)</f>
        <v>2840.94</v>
      </c>
      <c r="D65" s="2">
        <f>IFERROR(__xludf.DUMMYFUNCTION("""COMPUTED_VALUE"""),45385.66666666667)</f>
        <v>45385.66667</v>
      </c>
      <c r="E65" s="1">
        <f>IFERROR(__xludf.DUMMYFUNCTION("""COMPUTED_VALUE"""),2856.7)</f>
        <v>2856.7</v>
      </c>
      <c r="G65" s="2">
        <f>IFERROR(__xludf.DUMMYFUNCTION("""COMPUTED_VALUE"""),45385.66666666667)</f>
        <v>45385.66667</v>
      </c>
      <c r="H65" s="1">
        <f>IFERROR(__xludf.DUMMYFUNCTION("""COMPUTED_VALUE"""),2830.45)</f>
        <v>2830.45</v>
      </c>
      <c r="J65" s="2">
        <f>IFERROR(__xludf.DUMMYFUNCTION("""COMPUTED_VALUE"""),45385.66666666667)</f>
        <v>45385.66667</v>
      </c>
      <c r="K65" s="1">
        <f>IFERROR(__xludf.DUMMYFUNCTION("""COMPUTED_VALUE"""),2852.62)</f>
        <v>2852.62</v>
      </c>
      <c r="M65" s="2">
        <f>IFERROR(__xludf.DUMMYFUNCTION("""COMPUTED_VALUE"""),45385.66666666667)</f>
        <v>45385.66667</v>
      </c>
      <c r="N65" s="1">
        <f>IFERROR(__xludf.DUMMYFUNCTION("""COMPUTED_VALUE"""),0.0)</f>
        <v>0</v>
      </c>
    </row>
    <row r="66">
      <c r="A66" s="2">
        <f>IFERROR(__xludf.DUMMYFUNCTION("""COMPUTED_VALUE"""),45386.66666666667)</f>
        <v>45386.66667</v>
      </c>
      <c r="B66" s="1">
        <f>IFERROR(__xludf.DUMMYFUNCTION("""COMPUTED_VALUE"""),2852.62)</f>
        <v>2852.62</v>
      </c>
      <c r="D66" s="2">
        <f>IFERROR(__xludf.DUMMYFUNCTION("""COMPUTED_VALUE"""),45386.66666666667)</f>
        <v>45386.66667</v>
      </c>
      <c r="E66" s="1">
        <f>IFERROR(__xludf.DUMMYFUNCTION("""COMPUTED_VALUE"""),2881.32)</f>
        <v>2881.32</v>
      </c>
      <c r="G66" s="2">
        <f>IFERROR(__xludf.DUMMYFUNCTION("""COMPUTED_VALUE"""),45386.66666666667)</f>
        <v>45386.66667</v>
      </c>
      <c r="H66" s="1">
        <f>IFERROR(__xludf.DUMMYFUNCTION("""COMPUTED_VALUE"""),2817.97)</f>
        <v>2817.97</v>
      </c>
      <c r="J66" s="2">
        <f>IFERROR(__xludf.DUMMYFUNCTION("""COMPUTED_VALUE"""),45386.66666666667)</f>
        <v>45386.66667</v>
      </c>
      <c r="K66" s="1">
        <f>IFERROR(__xludf.DUMMYFUNCTION("""COMPUTED_VALUE"""),2822.73)</f>
        <v>2822.73</v>
      </c>
      <c r="M66" s="2">
        <f>IFERROR(__xludf.DUMMYFUNCTION("""COMPUTED_VALUE"""),45386.66666666667)</f>
        <v>45386.66667</v>
      </c>
      <c r="N66" s="1">
        <f>IFERROR(__xludf.DUMMYFUNCTION("""COMPUTED_VALUE"""),0.0)</f>
        <v>0</v>
      </c>
    </row>
    <row r="67">
      <c r="A67" s="2">
        <f>IFERROR(__xludf.DUMMYFUNCTION("""COMPUTED_VALUE"""),45387.66666666667)</f>
        <v>45387.66667</v>
      </c>
      <c r="B67" s="1">
        <f>IFERROR(__xludf.DUMMYFUNCTION("""COMPUTED_VALUE"""),2822.73)</f>
        <v>2822.73</v>
      </c>
      <c r="D67" s="2">
        <f>IFERROR(__xludf.DUMMYFUNCTION("""COMPUTED_VALUE"""),45387.66666666667)</f>
        <v>45387.66667</v>
      </c>
      <c r="E67" s="1">
        <f>IFERROR(__xludf.DUMMYFUNCTION("""COMPUTED_VALUE"""),2851.12)</f>
        <v>2851.12</v>
      </c>
      <c r="G67" s="2">
        <f>IFERROR(__xludf.DUMMYFUNCTION("""COMPUTED_VALUE"""),45387.66666666667)</f>
        <v>45387.66667</v>
      </c>
      <c r="H67" s="1">
        <f>IFERROR(__xludf.DUMMYFUNCTION("""COMPUTED_VALUE"""),2819.06)</f>
        <v>2819.06</v>
      </c>
      <c r="J67" s="2">
        <f>IFERROR(__xludf.DUMMYFUNCTION("""COMPUTED_VALUE"""),45387.66666666667)</f>
        <v>45387.66667</v>
      </c>
      <c r="K67" s="1">
        <f>IFERROR(__xludf.DUMMYFUNCTION("""COMPUTED_VALUE"""),2842.07)</f>
        <v>2842.07</v>
      </c>
      <c r="M67" s="2">
        <f>IFERROR(__xludf.DUMMYFUNCTION("""COMPUTED_VALUE"""),45387.66666666667)</f>
        <v>45387.66667</v>
      </c>
      <c r="N67" s="1">
        <f>IFERROR(__xludf.DUMMYFUNCTION("""COMPUTED_VALUE"""),0.0)</f>
        <v>0</v>
      </c>
    </row>
    <row r="68">
      <c r="A68" s="2">
        <f>IFERROR(__xludf.DUMMYFUNCTION("""COMPUTED_VALUE"""),45390.66666666667)</f>
        <v>45390.66667</v>
      </c>
      <c r="B68" s="1">
        <f>IFERROR(__xludf.DUMMYFUNCTION("""COMPUTED_VALUE"""),2856.28)</f>
        <v>2856.28</v>
      </c>
      <c r="D68" s="2">
        <f>IFERROR(__xludf.DUMMYFUNCTION("""COMPUTED_VALUE"""),45390.66666666667)</f>
        <v>45390.66667</v>
      </c>
      <c r="E68" s="1">
        <f>IFERROR(__xludf.DUMMYFUNCTION("""COMPUTED_VALUE"""),2864.53)</f>
        <v>2864.53</v>
      </c>
      <c r="G68" s="2">
        <f>IFERROR(__xludf.DUMMYFUNCTION("""COMPUTED_VALUE"""),45390.66666666667)</f>
        <v>45390.66667</v>
      </c>
      <c r="H68" s="1">
        <f>IFERROR(__xludf.DUMMYFUNCTION("""COMPUTED_VALUE"""),2842.07)</f>
        <v>2842.07</v>
      </c>
      <c r="J68" s="2">
        <f>IFERROR(__xludf.DUMMYFUNCTION("""COMPUTED_VALUE"""),45390.66666666667)</f>
        <v>45390.66667</v>
      </c>
      <c r="K68" s="1">
        <f>IFERROR(__xludf.DUMMYFUNCTION("""COMPUTED_VALUE"""),2856.28)</f>
        <v>2856.28</v>
      </c>
      <c r="M68" s="2">
        <f>IFERROR(__xludf.DUMMYFUNCTION("""COMPUTED_VALUE"""),45390.66666666667)</f>
        <v>45390.66667</v>
      </c>
      <c r="N68" s="1">
        <f>IFERROR(__xludf.DUMMYFUNCTION("""COMPUTED_VALUE"""),0.0)</f>
        <v>0</v>
      </c>
    </row>
    <row r="69">
      <c r="A69" s="2">
        <f>IFERROR(__xludf.DUMMYFUNCTION("""COMPUTED_VALUE"""),45392.66666666667)</f>
        <v>45392.66667</v>
      </c>
      <c r="B69" s="1">
        <f>IFERROR(__xludf.DUMMYFUNCTION("""COMPUTED_VALUE"""),2856.28)</f>
        <v>2856.28</v>
      </c>
      <c r="D69" s="2">
        <f>IFERROR(__xludf.DUMMYFUNCTION("""COMPUTED_VALUE"""),45392.66666666667)</f>
        <v>45392.66667</v>
      </c>
      <c r="E69" s="1">
        <f>IFERROR(__xludf.DUMMYFUNCTION("""COMPUTED_VALUE"""),2865.92)</f>
        <v>2865.92</v>
      </c>
      <c r="G69" s="2">
        <f>IFERROR(__xludf.DUMMYFUNCTION("""COMPUTED_VALUE"""),45392.66666666667)</f>
        <v>45392.66667</v>
      </c>
      <c r="H69" s="1">
        <f>IFERROR(__xludf.DUMMYFUNCTION("""COMPUTED_VALUE"""),2792.16)</f>
        <v>2792.16</v>
      </c>
      <c r="J69" s="2">
        <f>IFERROR(__xludf.DUMMYFUNCTION("""COMPUTED_VALUE"""),45392.66666666667)</f>
        <v>45392.66667</v>
      </c>
      <c r="K69" s="1">
        <f>IFERROR(__xludf.DUMMYFUNCTION("""COMPUTED_VALUE"""),2804.21)</f>
        <v>2804.21</v>
      </c>
      <c r="M69" s="2">
        <f>IFERROR(__xludf.DUMMYFUNCTION("""COMPUTED_VALUE"""),45392.66666666667)</f>
        <v>45392.66667</v>
      </c>
      <c r="N69" s="1">
        <f>IFERROR(__xludf.DUMMYFUNCTION("""COMPUTED_VALUE"""),0.0)</f>
        <v>0</v>
      </c>
    </row>
    <row r="70">
      <c r="A70" s="2">
        <f>IFERROR(__xludf.DUMMYFUNCTION("""COMPUTED_VALUE"""),45393.66666666667)</f>
        <v>45393.66667</v>
      </c>
      <c r="B70" s="1">
        <f>IFERROR(__xludf.DUMMYFUNCTION("""COMPUTED_VALUE"""),2804.21)</f>
        <v>2804.21</v>
      </c>
      <c r="D70" s="2">
        <f>IFERROR(__xludf.DUMMYFUNCTION("""COMPUTED_VALUE"""),45393.66666666667)</f>
        <v>45393.66667</v>
      </c>
      <c r="E70" s="1">
        <f>IFERROR(__xludf.DUMMYFUNCTION("""COMPUTED_VALUE"""),2814.6)</f>
        <v>2814.6</v>
      </c>
      <c r="G70" s="2">
        <f>IFERROR(__xludf.DUMMYFUNCTION("""COMPUTED_VALUE"""),45393.66666666667)</f>
        <v>45393.66667</v>
      </c>
      <c r="H70" s="1">
        <f>IFERROR(__xludf.DUMMYFUNCTION("""COMPUTED_VALUE"""),2786.99)</f>
        <v>2786.99</v>
      </c>
      <c r="J70" s="2">
        <f>IFERROR(__xludf.DUMMYFUNCTION("""COMPUTED_VALUE"""),45393.66666666667)</f>
        <v>45393.66667</v>
      </c>
      <c r="K70" s="1">
        <f>IFERROR(__xludf.DUMMYFUNCTION("""COMPUTED_VALUE"""),2808.78)</f>
        <v>2808.78</v>
      </c>
      <c r="M70" s="2">
        <f>IFERROR(__xludf.DUMMYFUNCTION("""COMPUTED_VALUE"""),45393.66666666667)</f>
        <v>45393.66667</v>
      </c>
      <c r="N70" s="1">
        <f>IFERROR(__xludf.DUMMYFUNCTION("""COMPUTED_VALUE"""),0.0)</f>
        <v>0</v>
      </c>
    </row>
    <row r="71">
      <c r="A71" s="2">
        <f>IFERROR(__xludf.DUMMYFUNCTION("""COMPUTED_VALUE"""),45394.66666666667)</f>
        <v>45394.66667</v>
      </c>
      <c r="B71" s="1">
        <f>IFERROR(__xludf.DUMMYFUNCTION("""COMPUTED_VALUE"""),2808.78)</f>
        <v>2808.78</v>
      </c>
      <c r="D71" s="2">
        <f>IFERROR(__xludf.DUMMYFUNCTION("""COMPUTED_VALUE"""),45394.66666666667)</f>
        <v>45394.66667</v>
      </c>
      <c r="E71" s="1">
        <f>IFERROR(__xludf.DUMMYFUNCTION("""COMPUTED_VALUE"""),2808.78)</f>
        <v>2808.78</v>
      </c>
      <c r="G71" s="2">
        <f>IFERROR(__xludf.DUMMYFUNCTION("""COMPUTED_VALUE"""),45394.66666666667)</f>
        <v>45394.66667</v>
      </c>
      <c r="H71" s="1">
        <f>IFERROR(__xludf.DUMMYFUNCTION("""COMPUTED_VALUE"""),2749.71)</f>
        <v>2749.71</v>
      </c>
      <c r="J71" s="2">
        <f>IFERROR(__xludf.DUMMYFUNCTION("""COMPUTED_VALUE"""),45394.66666666667)</f>
        <v>45394.66667</v>
      </c>
      <c r="K71" s="1">
        <f>IFERROR(__xludf.DUMMYFUNCTION("""COMPUTED_VALUE"""),2758.25)</f>
        <v>2758.25</v>
      </c>
      <c r="M71" s="2">
        <f>IFERROR(__xludf.DUMMYFUNCTION("""COMPUTED_VALUE"""),45394.66666666667)</f>
        <v>45394.66667</v>
      </c>
      <c r="N71" s="1">
        <f>IFERROR(__xludf.DUMMYFUNCTION("""COMPUTED_VALUE"""),0.0)</f>
        <v>0</v>
      </c>
    </row>
    <row r="72">
      <c r="A72" s="2">
        <f>IFERROR(__xludf.DUMMYFUNCTION("""COMPUTED_VALUE"""),45397.66666666667)</f>
        <v>45397.66667</v>
      </c>
      <c r="B72" s="1">
        <f>IFERROR(__xludf.DUMMYFUNCTION("""COMPUTED_VALUE"""),2758.25)</f>
        <v>2758.25</v>
      </c>
      <c r="D72" s="2">
        <f>IFERROR(__xludf.DUMMYFUNCTION("""COMPUTED_VALUE"""),45397.66666666667)</f>
        <v>45397.66667</v>
      </c>
      <c r="E72" s="1">
        <f>IFERROR(__xludf.DUMMYFUNCTION("""COMPUTED_VALUE"""),2782.65)</f>
        <v>2782.65</v>
      </c>
      <c r="G72" s="2">
        <f>IFERROR(__xludf.DUMMYFUNCTION("""COMPUTED_VALUE"""),45397.66666666667)</f>
        <v>45397.66667</v>
      </c>
      <c r="H72" s="1">
        <f>IFERROR(__xludf.DUMMYFUNCTION("""COMPUTED_VALUE"""),2712.11)</f>
        <v>2712.11</v>
      </c>
      <c r="J72" s="2">
        <f>IFERROR(__xludf.DUMMYFUNCTION("""COMPUTED_VALUE"""),45397.66666666667)</f>
        <v>45397.66667</v>
      </c>
      <c r="K72" s="1">
        <f>IFERROR(__xludf.DUMMYFUNCTION("""COMPUTED_VALUE"""),2720.59)</f>
        <v>2720.59</v>
      </c>
      <c r="M72" s="2">
        <f>IFERROR(__xludf.DUMMYFUNCTION("""COMPUTED_VALUE"""),45397.66666666667)</f>
        <v>45397.66667</v>
      </c>
      <c r="N72" s="1">
        <f>IFERROR(__xludf.DUMMYFUNCTION("""COMPUTED_VALUE"""),0.0)</f>
        <v>0</v>
      </c>
    </row>
    <row r="73">
      <c r="A73" s="2">
        <f>IFERROR(__xludf.DUMMYFUNCTION("""COMPUTED_VALUE"""),45398.66666666667)</f>
        <v>45398.66667</v>
      </c>
      <c r="B73" s="1">
        <f>IFERROR(__xludf.DUMMYFUNCTION("""COMPUTED_VALUE"""),2720.59)</f>
        <v>2720.59</v>
      </c>
      <c r="D73" s="2">
        <f>IFERROR(__xludf.DUMMYFUNCTION("""COMPUTED_VALUE"""),45398.66666666667)</f>
        <v>45398.66667</v>
      </c>
      <c r="E73" s="1">
        <f>IFERROR(__xludf.DUMMYFUNCTION("""COMPUTED_VALUE"""),2720.59)</f>
        <v>2720.59</v>
      </c>
      <c r="G73" s="2">
        <f>IFERROR(__xludf.DUMMYFUNCTION("""COMPUTED_VALUE"""),45398.66666666667)</f>
        <v>45398.66667</v>
      </c>
      <c r="H73" s="1">
        <f>IFERROR(__xludf.DUMMYFUNCTION("""COMPUTED_VALUE"""),2690.02)</f>
        <v>2690.02</v>
      </c>
      <c r="J73" s="2">
        <f>IFERROR(__xludf.DUMMYFUNCTION("""COMPUTED_VALUE"""),45398.66666666667)</f>
        <v>45398.66667</v>
      </c>
      <c r="K73" s="1">
        <f>IFERROR(__xludf.DUMMYFUNCTION("""COMPUTED_VALUE"""),2706.85)</f>
        <v>2706.85</v>
      </c>
      <c r="M73" s="2">
        <f>IFERROR(__xludf.DUMMYFUNCTION("""COMPUTED_VALUE"""),45398.66666666667)</f>
        <v>45398.66667</v>
      </c>
      <c r="N73" s="1">
        <f>IFERROR(__xludf.DUMMYFUNCTION("""COMPUTED_VALUE"""),0.0)</f>
        <v>0</v>
      </c>
    </row>
    <row r="74">
      <c r="A74" s="2">
        <f>IFERROR(__xludf.DUMMYFUNCTION("""COMPUTED_VALUE"""),45399.66666666667)</f>
        <v>45399.66667</v>
      </c>
      <c r="B74" s="1">
        <f>IFERROR(__xludf.DUMMYFUNCTION("""COMPUTED_VALUE"""),2706.85)</f>
        <v>2706.85</v>
      </c>
      <c r="D74" s="2">
        <f>IFERROR(__xludf.DUMMYFUNCTION("""COMPUTED_VALUE"""),45399.66666666667)</f>
        <v>45399.66667</v>
      </c>
      <c r="E74" s="1">
        <f>IFERROR(__xludf.DUMMYFUNCTION("""COMPUTED_VALUE"""),2723.44)</f>
        <v>2723.44</v>
      </c>
      <c r="G74" s="2">
        <f>IFERROR(__xludf.DUMMYFUNCTION("""COMPUTED_VALUE"""),45399.66666666667)</f>
        <v>45399.66667</v>
      </c>
      <c r="H74" s="1">
        <f>IFERROR(__xludf.DUMMYFUNCTION("""COMPUTED_VALUE"""),2685.28)</f>
        <v>2685.28</v>
      </c>
      <c r="J74" s="2">
        <f>IFERROR(__xludf.DUMMYFUNCTION("""COMPUTED_VALUE"""),45399.66666666667)</f>
        <v>45399.66667</v>
      </c>
      <c r="K74" s="1">
        <f>IFERROR(__xludf.DUMMYFUNCTION("""COMPUTED_VALUE"""),2686.06)</f>
        <v>2686.06</v>
      </c>
      <c r="M74" s="2">
        <f>IFERROR(__xludf.DUMMYFUNCTION("""COMPUTED_VALUE"""),45399.66666666667)</f>
        <v>45399.66667</v>
      </c>
      <c r="N74" s="1">
        <f>IFERROR(__xludf.DUMMYFUNCTION("""COMPUTED_VALUE"""),0.0)</f>
        <v>0</v>
      </c>
    </row>
    <row r="75">
      <c r="A75" s="2">
        <f>IFERROR(__xludf.DUMMYFUNCTION("""COMPUTED_VALUE"""),45400.66666666667)</f>
        <v>45400.66667</v>
      </c>
      <c r="B75" s="1">
        <f>IFERROR(__xludf.DUMMYFUNCTION("""COMPUTED_VALUE"""),2686.06)</f>
        <v>2686.06</v>
      </c>
      <c r="D75" s="2">
        <f>IFERROR(__xludf.DUMMYFUNCTION("""COMPUTED_VALUE"""),45400.66666666667)</f>
        <v>45400.66667</v>
      </c>
      <c r="E75" s="1">
        <f>IFERROR(__xludf.DUMMYFUNCTION("""COMPUTED_VALUE"""),2713.68)</f>
        <v>2713.68</v>
      </c>
      <c r="G75" s="2">
        <f>IFERROR(__xludf.DUMMYFUNCTION("""COMPUTED_VALUE"""),45400.66666666667)</f>
        <v>45400.66667</v>
      </c>
      <c r="H75" s="1">
        <f>IFERROR(__xludf.DUMMYFUNCTION("""COMPUTED_VALUE"""),2676.56)</f>
        <v>2676.56</v>
      </c>
      <c r="J75" s="2">
        <f>IFERROR(__xludf.DUMMYFUNCTION("""COMPUTED_VALUE"""),45400.66666666667)</f>
        <v>45400.66667</v>
      </c>
      <c r="K75" s="1">
        <f>IFERROR(__xludf.DUMMYFUNCTION("""COMPUTED_VALUE"""),2681.52)</f>
        <v>2681.52</v>
      </c>
      <c r="M75" s="2">
        <f>IFERROR(__xludf.DUMMYFUNCTION("""COMPUTED_VALUE"""),45400.66666666667)</f>
        <v>45400.66667</v>
      </c>
      <c r="N75" s="1">
        <f>IFERROR(__xludf.DUMMYFUNCTION("""COMPUTED_VALUE"""),0.0)</f>
        <v>0</v>
      </c>
    </row>
    <row r="76">
      <c r="A76" s="2">
        <f>IFERROR(__xludf.DUMMYFUNCTION("""COMPUTED_VALUE"""),45401.66666666667)</f>
        <v>45401.66667</v>
      </c>
      <c r="B76" s="1">
        <f>IFERROR(__xludf.DUMMYFUNCTION("""COMPUTED_VALUE"""),2681.52)</f>
        <v>2681.52</v>
      </c>
      <c r="D76" s="2">
        <f>IFERROR(__xludf.DUMMYFUNCTION("""COMPUTED_VALUE"""),45401.66666666667)</f>
        <v>45401.66667</v>
      </c>
      <c r="E76" s="1">
        <f>IFERROR(__xludf.DUMMYFUNCTION("""COMPUTED_VALUE"""),2699.66)</f>
        <v>2699.66</v>
      </c>
      <c r="G76" s="2">
        <f>IFERROR(__xludf.DUMMYFUNCTION("""COMPUTED_VALUE"""),45401.66666666667)</f>
        <v>45401.66667</v>
      </c>
      <c r="H76" s="1">
        <f>IFERROR(__xludf.DUMMYFUNCTION("""COMPUTED_VALUE"""),2672.59)</f>
        <v>2672.59</v>
      </c>
      <c r="J76" s="2">
        <f>IFERROR(__xludf.DUMMYFUNCTION("""COMPUTED_VALUE"""),45401.66666666667)</f>
        <v>45401.66667</v>
      </c>
      <c r="K76" s="1">
        <f>IFERROR(__xludf.DUMMYFUNCTION("""COMPUTED_VALUE"""),2688.43)</f>
        <v>2688.43</v>
      </c>
      <c r="M76" s="2">
        <f>IFERROR(__xludf.DUMMYFUNCTION("""COMPUTED_VALUE"""),45401.66666666667)</f>
        <v>45401.66667</v>
      </c>
      <c r="N76" s="1">
        <f>IFERROR(__xludf.DUMMYFUNCTION("""COMPUTED_VALUE"""),0.0)</f>
        <v>0</v>
      </c>
    </row>
    <row r="77">
      <c r="A77" s="2">
        <f>IFERROR(__xludf.DUMMYFUNCTION("""COMPUTED_VALUE"""),45404.66666666667)</f>
        <v>45404.66667</v>
      </c>
      <c r="B77" s="1">
        <f>IFERROR(__xludf.DUMMYFUNCTION("""COMPUTED_VALUE"""),2688.43)</f>
        <v>2688.43</v>
      </c>
      <c r="D77" s="2">
        <f>IFERROR(__xludf.DUMMYFUNCTION("""COMPUTED_VALUE"""),45404.66666666667)</f>
        <v>45404.66667</v>
      </c>
      <c r="E77" s="1">
        <f>IFERROR(__xludf.DUMMYFUNCTION("""COMPUTED_VALUE"""),2729.66)</f>
        <v>2729.66</v>
      </c>
      <c r="G77" s="2">
        <f>IFERROR(__xludf.DUMMYFUNCTION("""COMPUTED_VALUE"""),45404.66666666667)</f>
        <v>45404.66667</v>
      </c>
      <c r="H77" s="1">
        <f>IFERROR(__xludf.DUMMYFUNCTION("""COMPUTED_VALUE"""),2688.43)</f>
        <v>2688.43</v>
      </c>
      <c r="J77" s="2">
        <f>IFERROR(__xludf.DUMMYFUNCTION("""COMPUTED_VALUE"""),45404.66666666667)</f>
        <v>45404.66667</v>
      </c>
      <c r="K77" s="1">
        <f>IFERROR(__xludf.DUMMYFUNCTION("""COMPUTED_VALUE"""),2714.54)</f>
        <v>2714.54</v>
      </c>
      <c r="M77" s="2">
        <f>IFERROR(__xludf.DUMMYFUNCTION("""COMPUTED_VALUE"""),45404.66666666667)</f>
        <v>45404.66667</v>
      </c>
      <c r="N77" s="1">
        <f>IFERROR(__xludf.DUMMYFUNCTION("""COMPUTED_VALUE"""),0.0)</f>
        <v>0</v>
      </c>
    </row>
    <row r="78">
      <c r="A78" s="2">
        <f>IFERROR(__xludf.DUMMYFUNCTION("""COMPUTED_VALUE"""),45405.66666666667)</f>
        <v>45405.66667</v>
      </c>
      <c r="B78" s="1">
        <f>IFERROR(__xludf.DUMMYFUNCTION("""COMPUTED_VALUE"""),2714.54)</f>
        <v>2714.54</v>
      </c>
      <c r="D78" s="2">
        <f>IFERROR(__xludf.DUMMYFUNCTION("""COMPUTED_VALUE"""),45405.66666666667)</f>
        <v>45405.66667</v>
      </c>
      <c r="E78" s="1">
        <f>IFERROR(__xludf.DUMMYFUNCTION("""COMPUTED_VALUE"""),2764.31)</f>
        <v>2764.31</v>
      </c>
      <c r="G78" s="2">
        <f>IFERROR(__xludf.DUMMYFUNCTION("""COMPUTED_VALUE"""),45405.66666666667)</f>
        <v>45405.66667</v>
      </c>
      <c r="H78" s="1">
        <f>IFERROR(__xludf.DUMMYFUNCTION("""COMPUTED_VALUE"""),2714.54)</f>
        <v>2714.54</v>
      </c>
      <c r="J78" s="2">
        <f>IFERROR(__xludf.DUMMYFUNCTION("""COMPUTED_VALUE"""),45405.66666666667)</f>
        <v>45405.66667</v>
      </c>
      <c r="K78" s="1">
        <f>IFERROR(__xludf.DUMMYFUNCTION("""COMPUTED_VALUE"""),2755.74)</f>
        <v>2755.74</v>
      </c>
      <c r="M78" s="2">
        <f>IFERROR(__xludf.DUMMYFUNCTION("""COMPUTED_VALUE"""),45405.66666666667)</f>
        <v>45405.66667</v>
      </c>
      <c r="N78" s="1">
        <f>IFERROR(__xludf.DUMMYFUNCTION("""COMPUTED_VALUE"""),0.0)</f>
        <v>0</v>
      </c>
    </row>
    <row r="79">
      <c r="A79" s="2">
        <f>IFERROR(__xludf.DUMMYFUNCTION("""COMPUTED_VALUE"""),45406.66666666667)</f>
        <v>45406.66667</v>
      </c>
      <c r="B79" s="1">
        <f>IFERROR(__xludf.DUMMYFUNCTION("""COMPUTED_VALUE"""),2755.74)</f>
        <v>2755.74</v>
      </c>
      <c r="D79" s="2">
        <f>IFERROR(__xludf.DUMMYFUNCTION("""COMPUTED_VALUE"""),45406.66666666667)</f>
        <v>45406.66667</v>
      </c>
      <c r="E79" s="1">
        <f>IFERROR(__xludf.DUMMYFUNCTION("""COMPUTED_VALUE"""),2765.91)</f>
        <v>2765.91</v>
      </c>
      <c r="G79" s="2">
        <f>IFERROR(__xludf.DUMMYFUNCTION("""COMPUTED_VALUE"""),45406.66666666667)</f>
        <v>45406.66667</v>
      </c>
      <c r="H79" s="1">
        <f>IFERROR(__xludf.DUMMYFUNCTION("""COMPUTED_VALUE"""),2736.2)</f>
        <v>2736.2</v>
      </c>
      <c r="J79" s="2">
        <f>IFERROR(__xludf.DUMMYFUNCTION("""COMPUTED_VALUE"""),45406.66666666667)</f>
        <v>45406.66667</v>
      </c>
      <c r="K79" s="1">
        <f>IFERROR(__xludf.DUMMYFUNCTION("""COMPUTED_VALUE"""),2753.76)</f>
        <v>2753.76</v>
      </c>
      <c r="M79" s="2">
        <f>IFERROR(__xludf.DUMMYFUNCTION("""COMPUTED_VALUE"""),45406.66666666667)</f>
        <v>45406.66667</v>
      </c>
      <c r="N79" s="1">
        <f>IFERROR(__xludf.DUMMYFUNCTION("""COMPUTED_VALUE"""),0.0)</f>
        <v>0</v>
      </c>
    </row>
    <row r="80">
      <c r="A80" s="2">
        <f>IFERROR(__xludf.DUMMYFUNCTION("""COMPUTED_VALUE"""),45407.66666666667)</f>
        <v>45407.66667</v>
      </c>
      <c r="B80" s="1">
        <f>IFERROR(__xludf.DUMMYFUNCTION("""COMPUTED_VALUE"""),2753.76)</f>
        <v>2753.76</v>
      </c>
      <c r="D80" s="2">
        <f>IFERROR(__xludf.DUMMYFUNCTION("""COMPUTED_VALUE"""),45407.66666666667)</f>
        <v>45407.66667</v>
      </c>
      <c r="E80" s="1">
        <f>IFERROR(__xludf.DUMMYFUNCTION("""COMPUTED_VALUE"""),2753.76)</f>
        <v>2753.76</v>
      </c>
      <c r="G80" s="2">
        <f>IFERROR(__xludf.DUMMYFUNCTION("""COMPUTED_VALUE"""),45407.66666666667)</f>
        <v>45407.66667</v>
      </c>
      <c r="H80" s="1">
        <f>IFERROR(__xludf.DUMMYFUNCTION("""COMPUTED_VALUE"""),2706.67)</f>
        <v>2706.67</v>
      </c>
      <c r="J80" s="2">
        <f>IFERROR(__xludf.DUMMYFUNCTION("""COMPUTED_VALUE"""),45407.66666666667)</f>
        <v>45407.66667</v>
      </c>
      <c r="K80" s="1">
        <f>IFERROR(__xludf.DUMMYFUNCTION("""COMPUTED_VALUE"""),2737.91)</f>
        <v>2737.91</v>
      </c>
      <c r="M80" s="2">
        <f>IFERROR(__xludf.DUMMYFUNCTION("""COMPUTED_VALUE"""),45407.66666666667)</f>
        <v>45407.66667</v>
      </c>
      <c r="N80" s="1">
        <f>IFERROR(__xludf.DUMMYFUNCTION("""COMPUTED_VALUE"""),0.0)</f>
        <v>0</v>
      </c>
    </row>
    <row r="81">
      <c r="A81" s="2">
        <f>IFERROR(__xludf.DUMMYFUNCTION("""COMPUTED_VALUE"""),45408.66666666667)</f>
        <v>45408.66667</v>
      </c>
      <c r="B81" s="1">
        <f>IFERROR(__xludf.DUMMYFUNCTION("""COMPUTED_VALUE"""),2737.91)</f>
        <v>2737.91</v>
      </c>
      <c r="D81" s="2">
        <f>IFERROR(__xludf.DUMMYFUNCTION("""COMPUTED_VALUE"""),45408.66666666667)</f>
        <v>45408.66667</v>
      </c>
      <c r="E81" s="1">
        <f>IFERROR(__xludf.DUMMYFUNCTION("""COMPUTED_VALUE"""),2761.14)</f>
        <v>2761.14</v>
      </c>
      <c r="G81" s="2">
        <f>IFERROR(__xludf.DUMMYFUNCTION("""COMPUTED_VALUE"""),45408.66666666667)</f>
        <v>45408.66667</v>
      </c>
      <c r="H81" s="1">
        <f>IFERROR(__xludf.DUMMYFUNCTION("""COMPUTED_VALUE"""),2737.91)</f>
        <v>2737.91</v>
      </c>
      <c r="J81" s="2">
        <f>IFERROR(__xludf.DUMMYFUNCTION("""COMPUTED_VALUE"""),45408.66666666667)</f>
        <v>45408.66667</v>
      </c>
      <c r="K81" s="1">
        <f>IFERROR(__xludf.DUMMYFUNCTION("""COMPUTED_VALUE"""),2753.17)</f>
        <v>2753.17</v>
      </c>
      <c r="M81" s="2">
        <f>IFERROR(__xludf.DUMMYFUNCTION("""COMPUTED_VALUE"""),45408.66666666667)</f>
        <v>45408.66667</v>
      </c>
      <c r="N81" s="1">
        <f>IFERROR(__xludf.DUMMYFUNCTION("""COMPUTED_VALUE"""),0.0)</f>
        <v>0</v>
      </c>
    </row>
    <row r="82">
      <c r="A82" s="2">
        <f>IFERROR(__xludf.DUMMYFUNCTION("""COMPUTED_VALUE"""),45411.66666666667)</f>
        <v>45411.66667</v>
      </c>
      <c r="B82" s="1">
        <f>IFERROR(__xludf.DUMMYFUNCTION("""COMPUTED_VALUE"""),2753.17)</f>
        <v>2753.17</v>
      </c>
      <c r="D82" s="2">
        <f>IFERROR(__xludf.DUMMYFUNCTION("""COMPUTED_VALUE"""),45411.66666666667)</f>
        <v>45411.66667</v>
      </c>
      <c r="E82" s="1">
        <f>IFERROR(__xludf.DUMMYFUNCTION("""COMPUTED_VALUE"""),2775.98)</f>
        <v>2775.98</v>
      </c>
      <c r="G82" s="2">
        <f>IFERROR(__xludf.DUMMYFUNCTION("""COMPUTED_VALUE"""),45411.66666666667)</f>
        <v>45411.66667</v>
      </c>
      <c r="H82" s="1">
        <f>IFERROR(__xludf.DUMMYFUNCTION("""COMPUTED_VALUE"""),2753.17)</f>
        <v>2753.17</v>
      </c>
      <c r="J82" s="2">
        <f>IFERROR(__xludf.DUMMYFUNCTION("""COMPUTED_VALUE"""),45411.66666666667)</f>
        <v>45411.66667</v>
      </c>
      <c r="K82" s="1">
        <f>IFERROR(__xludf.DUMMYFUNCTION("""COMPUTED_VALUE"""),2770.4)</f>
        <v>2770.4</v>
      </c>
      <c r="M82" s="2">
        <f>IFERROR(__xludf.DUMMYFUNCTION("""COMPUTED_VALUE"""),45411.66666666667)</f>
        <v>45411.66667</v>
      </c>
      <c r="N82" s="1">
        <f>IFERROR(__xludf.DUMMYFUNCTION("""COMPUTED_VALUE"""),0.0)</f>
        <v>0</v>
      </c>
    </row>
    <row r="83">
      <c r="A83" s="2">
        <f>IFERROR(__xludf.DUMMYFUNCTION("""COMPUTED_VALUE"""),45412.66666666667)</f>
        <v>45412.66667</v>
      </c>
      <c r="B83" s="1">
        <f>IFERROR(__xludf.DUMMYFUNCTION("""COMPUTED_VALUE"""),2770.4)</f>
        <v>2770.4</v>
      </c>
      <c r="D83" s="2">
        <f>IFERROR(__xludf.DUMMYFUNCTION("""COMPUTED_VALUE"""),45412.66666666667)</f>
        <v>45412.66667</v>
      </c>
      <c r="E83" s="1">
        <f>IFERROR(__xludf.DUMMYFUNCTION("""COMPUTED_VALUE"""),2770.4)</f>
        <v>2770.4</v>
      </c>
      <c r="G83" s="2">
        <f>IFERROR(__xludf.DUMMYFUNCTION("""COMPUTED_VALUE"""),45412.66666666667)</f>
        <v>45412.66667</v>
      </c>
      <c r="H83" s="1">
        <f>IFERROR(__xludf.DUMMYFUNCTION("""COMPUTED_VALUE"""),2716.65)</f>
        <v>2716.65</v>
      </c>
      <c r="J83" s="2">
        <f>IFERROR(__xludf.DUMMYFUNCTION("""COMPUTED_VALUE"""),45412.66666666667)</f>
        <v>45412.66667</v>
      </c>
      <c r="K83" s="1">
        <f>IFERROR(__xludf.DUMMYFUNCTION("""COMPUTED_VALUE"""),2717.01)</f>
        <v>2717.01</v>
      </c>
      <c r="M83" s="2">
        <f>IFERROR(__xludf.DUMMYFUNCTION("""COMPUTED_VALUE"""),45412.66666666667)</f>
        <v>45412.66667</v>
      </c>
      <c r="N83" s="1">
        <f>IFERROR(__xludf.DUMMYFUNCTION("""COMPUTED_VALUE"""),0.0)</f>
        <v>0</v>
      </c>
    </row>
    <row r="84">
      <c r="A84" s="2">
        <f>IFERROR(__xludf.DUMMYFUNCTION("""COMPUTED_VALUE"""),45413.66666666667)</f>
        <v>45413.66667</v>
      </c>
      <c r="B84" s="1">
        <f>IFERROR(__xludf.DUMMYFUNCTION("""COMPUTED_VALUE"""),2717.01)</f>
        <v>2717.01</v>
      </c>
      <c r="D84" s="2">
        <f>IFERROR(__xludf.DUMMYFUNCTION("""COMPUTED_VALUE"""),45413.66666666667)</f>
        <v>45413.66667</v>
      </c>
      <c r="E84" s="1">
        <f>IFERROR(__xludf.DUMMYFUNCTION("""COMPUTED_VALUE"""),2767.68)</f>
        <v>2767.68</v>
      </c>
      <c r="G84" s="2">
        <f>IFERROR(__xludf.DUMMYFUNCTION("""COMPUTED_VALUE"""),45413.66666666667)</f>
        <v>45413.66667</v>
      </c>
      <c r="H84" s="1">
        <f>IFERROR(__xludf.DUMMYFUNCTION("""COMPUTED_VALUE"""),2707.93)</f>
        <v>2707.93</v>
      </c>
      <c r="J84" s="2">
        <f>IFERROR(__xludf.DUMMYFUNCTION("""COMPUTED_VALUE"""),45413.66666666667)</f>
        <v>45413.66667</v>
      </c>
      <c r="K84" s="1">
        <f>IFERROR(__xludf.DUMMYFUNCTION("""COMPUTED_VALUE"""),2720.25)</f>
        <v>2720.25</v>
      </c>
      <c r="M84" s="2">
        <f>IFERROR(__xludf.DUMMYFUNCTION("""COMPUTED_VALUE"""),45413.66666666667)</f>
        <v>45413.66667</v>
      </c>
      <c r="N84" s="1">
        <f>IFERROR(__xludf.DUMMYFUNCTION("""COMPUTED_VALUE"""),0.0)</f>
        <v>0</v>
      </c>
    </row>
    <row r="85">
      <c r="A85" s="2">
        <f>IFERROR(__xludf.DUMMYFUNCTION("""COMPUTED_VALUE"""),45414.66666666667)</f>
        <v>45414.66667</v>
      </c>
      <c r="B85" s="1">
        <f>IFERROR(__xludf.DUMMYFUNCTION("""COMPUTED_VALUE"""),2720.25)</f>
        <v>2720.25</v>
      </c>
      <c r="D85" s="2">
        <f>IFERROR(__xludf.DUMMYFUNCTION("""COMPUTED_VALUE"""),45414.66666666667)</f>
        <v>45414.66667</v>
      </c>
      <c r="E85" s="1">
        <f>IFERROR(__xludf.DUMMYFUNCTION("""COMPUTED_VALUE"""),2758.97)</f>
        <v>2758.97</v>
      </c>
      <c r="G85" s="2">
        <f>IFERROR(__xludf.DUMMYFUNCTION("""COMPUTED_VALUE"""),45414.66666666667)</f>
        <v>45414.66667</v>
      </c>
      <c r="H85" s="1">
        <f>IFERROR(__xludf.DUMMYFUNCTION("""COMPUTED_VALUE"""),2717.96)</f>
        <v>2717.96</v>
      </c>
      <c r="J85" s="2">
        <f>IFERROR(__xludf.DUMMYFUNCTION("""COMPUTED_VALUE"""),45414.66666666667)</f>
        <v>45414.66667</v>
      </c>
      <c r="K85" s="1">
        <f>IFERROR(__xludf.DUMMYFUNCTION("""COMPUTED_VALUE"""),2755.56)</f>
        <v>2755.56</v>
      </c>
      <c r="M85" s="2">
        <f>IFERROR(__xludf.DUMMYFUNCTION("""COMPUTED_VALUE"""),45414.66666666667)</f>
        <v>45414.66667</v>
      </c>
      <c r="N85" s="1">
        <f>IFERROR(__xludf.DUMMYFUNCTION("""COMPUTED_VALUE"""),0.0)</f>
        <v>0</v>
      </c>
    </row>
    <row r="86">
      <c r="A86" s="2">
        <f>IFERROR(__xludf.DUMMYFUNCTION("""COMPUTED_VALUE"""),45415.66666666667)</f>
        <v>45415.66667</v>
      </c>
      <c r="B86" s="1">
        <f>IFERROR(__xludf.DUMMYFUNCTION("""COMPUTED_VALUE"""),2755.56)</f>
        <v>2755.56</v>
      </c>
      <c r="D86" s="2">
        <f>IFERROR(__xludf.DUMMYFUNCTION("""COMPUTED_VALUE"""),45415.66666666667)</f>
        <v>45415.66667</v>
      </c>
      <c r="E86" s="1">
        <f>IFERROR(__xludf.DUMMYFUNCTION("""COMPUTED_VALUE"""),2805.94)</f>
        <v>2805.94</v>
      </c>
      <c r="G86" s="2">
        <f>IFERROR(__xludf.DUMMYFUNCTION("""COMPUTED_VALUE"""),45415.66666666667)</f>
        <v>45415.66667</v>
      </c>
      <c r="H86" s="1">
        <f>IFERROR(__xludf.DUMMYFUNCTION("""COMPUTED_VALUE"""),2755.56)</f>
        <v>2755.56</v>
      </c>
      <c r="J86" s="2">
        <f>IFERROR(__xludf.DUMMYFUNCTION("""COMPUTED_VALUE"""),45415.66666666667)</f>
        <v>45415.66667</v>
      </c>
      <c r="K86" s="1">
        <f>IFERROR(__xludf.DUMMYFUNCTION("""COMPUTED_VALUE"""),2781.47)</f>
        <v>2781.47</v>
      </c>
      <c r="M86" s="2">
        <f>IFERROR(__xludf.DUMMYFUNCTION("""COMPUTED_VALUE"""),45415.66666666667)</f>
        <v>45415.66667</v>
      </c>
      <c r="N86" s="1">
        <f>IFERROR(__xludf.DUMMYFUNCTION("""COMPUTED_VALUE"""),0.0)</f>
        <v>0</v>
      </c>
    </row>
    <row r="87">
      <c r="A87" s="2">
        <f>IFERROR(__xludf.DUMMYFUNCTION("""COMPUTED_VALUE"""),45418.66666666667)</f>
        <v>45418.66667</v>
      </c>
      <c r="B87" s="1">
        <f>IFERROR(__xludf.DUMMYFUNCTION("""COMPUTED_VALUE"""),2781.47)</f>
        <v>2781.47</v>
      </c>
      <c r="D87" s="2">
        <f>IFERROR(__xludf.DUMMYFUNCTION("""COMPUTED_VALUE"""),45418.66666666667)</f>
        <v>45418.66667</v>
      </c>
      <c r="E87" s="1">
        <f>IFERROR(__xludf.DUMMYFUNCTION("""COMPUTED_VALUE"""),2818.89)</f>
        <v>2818.89</v>
      </c>
      <c r="G87" s="2">
        <f>IFERROR(__xludf.DUMMYFUNCTION("""COMPUTED_VALUE"""),45418.66666666667)</f>
        <v>45418.66667</v>
      </c>
      <c r="H87" s="1">
        <f>IFERROR(__xludf.DUMMYFUNCTION("""COMPUTED_VALUE"""),2781.47)</f>
        <v>2781.47</v>
      </c>
      <c r="J87" s="2">
        <f>IFERROR(__xludf.DUMMYFUNCTION("""COMPUTED_VALUE"""),45418.66666666667)</f>
        <v>45418.66667</v>
      </c>
      <c r="K87" s="1">
        <f>IFERROR(__xludf.DUMMYFUNCTION("""COMPUTED_VALUE"""),2818.46)</f>
        <v>2818.46</v>
      </c>
      <c r="M87" s="2">
        <f>IFERROR(__xludf.DUMMYFUNCTION("""COMPUTED_VALUE"""),45418.66666666667)</f>
        <v>45418.66667</v>
      </c>
      <c r="N87" s="1">
        <f>IFERROR(__xludf.DUMMYFUNCTION("""COMPUTED_VALUE"""),0.0)</f>
        <v>0</v>
      </c>
    </row>
    <row r="88">
      <c r="A88" s="2">
        <f>IFERROR(__xludf.DUMMYFUNCTION("""COMPUTED_VALUE"""),45419.66666666667)</f>
        <v>45419.66667</v>
      </c>
      <c r="B88" s="1">
        <f>IFERROR(__xludf.DUMMYFUNCTION("""COMPUTED_VALUE"""),2818.46)</f>
        <v>2818.46</v>
      </c>
      <c r="D88" s="2">
        <f>IFERROR(__xludf.DUMMYFUNCTION("""COMPUTED_VALUE"""),45419.66666666667)</f>
        <v>45419.66667</v>
      </c>
      <c r="E88" s="1">
        <f>IFERROR(__xludf.DUMMYFUNCTION("""COMPUTED_VALUE"""),2834.39)</f>
        <v>2834.39</v>
      </c>
      <c r="G88" s="2">
        <f>IFERROR(__xludf.DUMMYFUNCTION("""COMPUTED_VALUE"""),45419.66666666667)</f>
        <v>45419.66667</v>
      </c>
      <c r="H88" s="1">
        <f>IFERROR(__xludf.DUMMYFUNCTION("""COMPUTED_VALUE"""),2817.33)</f>
        <v>2817.33</v>
      </c>
      <c r="J88" s="2">
        <f>IFERROR(__xludf.DUMMYFUNCTION("""COMPUTED_VALUE"""),45419.66666666667)</f>
        <v>45419.66667</v>
      </c>
      <c r="K88" s="1">
        <f>IFERROR(__xludf.DUMMYFUNCTION("""COMPUTED_VALUE"""),2817.33)</f>
        <v>2817.33</v>
      </c>
      <c r="M88" s="2">
        <f>IFERROR(__xludf.DUMMYFUNCTION("""COMPUTED_VALUE"""),45419.66666666667)</f>
        <v>45419.66667</v>
      </c>
      <c r="N88" s="1">
        <f>IFERROR(__xludf.DUMMYFUNCTION("""COMPUTED_VALUE"""),0.0)</f>
        <v>0</v>
      </c>
    </row>
    <row r="89">
      <c r="A89" s="2">
        <f>IFERROR(__xludf.DUMMYFUNCTION("""COMPUTED_VALUE"""),45420.66666666667)</f>
        <v>45420.66667</v>
      </c>
      <c r="B89" s="1">
        <f>IFERROR(__xludf.DUMMYFUNCTION("""COMPUTED_VALUE"""),2817.33)</f>
        <v>2817.33</v>
      </c>
      <c r="D89" s="2">
        <f>IFERROR(__xludf.DUMMYFUNCTION("""COMPUTED_VALUE"""),45420.66666666667)</f>
        <v>45420.66667</v>
      </c>
      <c r="E89" s="1">
        <f>IFERROR(__xludf.DUMMYFUNCTION("""COMPUTED_VALUE"""),2817.33)</f>
        <v>2817.33</v>
      </c>
      <c r="G89" s="2">
        <f>IFERROR(__xludf.DUMMYFUNCTION("""COMPUTED_VALUE"""),45420.66666666667)</f>
        <v>45420.66667</v>
      </c>
      <c r="H89" s="1">
        <f>IFERROR(__xludf.DUMMYFUNCTION("""COMPUTED_VALUE"""),2797.58)</f>
        <v>2797.58</v>
      </c>
      <c r="J89" s="2">
        <f>IFERROR(__xludf.DUMMYFUNCTION("""COMPUTED_VALUE"""),45420.66666666667)</f>
        <v>45420.66667</v>
      </c>
      <c r="K89" s="1">
        <f>IFERROR(__xludf.DUMMYFUNCTION("""COMPUTED_VALUE"""),2807.6)</f>
        <v>2807.6</v>
      </c>
      <c r="M89" s="2">
        <f>IFERROR(__xludf.DUMMYFUNCTION("""COMPUTED_VALUE"""),45420.66666666667)</f>
        <v>45420.66667</v>
      </c>
      <c r="N89" s="1">
        <f>IFERROR(__xludf.DUMMYFUNCTION("""COMPUTED_VALUE"""),0.0)</f>
        <v>0</v>
      </c>
    </row>
    <row r="90">
      <c r="A90" s="2">
        <f>IFERROR(__xludf.DUMMYFUNCTION("""COMPUTED_VALUE"""),45421.66666666667)</f>
        <v>45421.66667</v>
      </c>
      <c r="B90" s="1">
        <f>IFERROR(__xludf.DUMMYFUNCTION("""COMPUTED_VALUE"""),2807.6)</f>
        <v>2807.6</v>
      </c>
      <c r="D90" s="2">
        <f>IFERROR(__xludf.DUMMYFUNCTION("""COMPUTED_VALUE"""),45421.66666666667)</f>
        <v>45421.66667</v>
      </c>
      <c r="E90" s="1">
        <f>IFERROR(__xludf.DUMMYFUNCTION("""COMPUTED_VALUE"""),2839.41)</f>
        <v>2839.41</v>
      </c>
      <c r="G90" s="2">
        <f>IFERROR(__xludf.DUMMYFUNCTION("""COMPUTED_VALUE"""),45421.66666666667)</f>
        <v>45421.66667</v>
      </c>
      <c r="H90" s="1">
        <f>IFERROR(__xludf.DUMMYFUNCTION("""COMPUTED_VALUE"""),2807.43)</f>
        <v>2807.43</v>
      </c>
      <c r="J90" s="2">
        <f>IFERROR(__xludf.DUMMYFUNCTION("""COMPUTED_VALUE"""),45421.66666666667)</f>
        <v>45421.66667</v>
      </c>
      <c r="K90" s="1">
        <f>IFERROR(__xludf.DUMMYFUNCTION("""COMPUTED_VALUE"""),2838.23)</f>
        <v>2838.23</v>
      </c>
      <c r="M90" s="2">
        <f>IFERROR(__xludf.DUMMYFUNCTION("""COMPUTED_VALUE"""),45421.66666666667)</f>
        <v>45421.66667</v>
      </c>
      <c r="N90" s="1">
        <f>IFERROR(__xludf.DUMMYFUNCTION("""COMPUTED_VALUE"""),0.0)</f>
        <v>0</v>
      </c>
    </row>
    <row r="91">
      <c r="A91" s="2">
        <f>IFERROR(__xludf.DUMMYFUNCTION("""COMPUTED_VALUE"""),45422.66666666667)</f>
        <v>45422.66667</v>
      </c>
      <c r="B91" s="1">
        <f>IFERROR(__xludf.DUMMYFUNCTION("""COMPUTED_VALUE"""),2838.23)</f>
        <v>2838.23</v>
      </c>
      <c r="D91" s="2">
        <f>IFERROR(__xludf.DUMMYFUNCTION("""COMPUTED_VALUE"""),45422.66666666667)</f>
        <v>45422.66667</v>
      </c>
      <c r="E91" s="1">
        <f>IFERROR(__xludf.DUMMYFUNCTION("""COMPUTED_VALUE"""),2849.65)</f>
        <v>2849.65</v>
      </c>
      <c r="G91" s="2">
        <f>IFERROR(__xludf.DUMMYFUNCTION("""COMPUTED_VALUE"""),45422.66666666667)</f>
        <v>45422.66667</v>
      </c>
      <c r="H91" s="1">
        <f>IFERROR(__xludf.DUMMYFUNCTION("""COMPUTED_VALUE"""),2823.92)</f>
        <v>2823.92</v>
      </c>
      <c r="J91" s="2">
        <f>IFERROR(__xludf.DUMMYFUNCTION("""COMPUTED_VALUE"""),45422.66666666667)</f>
        <v>45422.66667</v>
      </c>
      <c r="K91" s="1">
        <f>IFERROR(__xludf.DUMMYFUNCTION("""COMPUTED_VALUE"""),2830.06)</f>
        <v>2830.06</v>
      </c>
      <c r="M91" s="2">
        <f>IFERROR(__xludf.DUMMYFUNCTION("""COMPUTED_VALUE"""),45422.66666666667)</f>
        <v>45422.66667</v>
      </c>
      <c r="N91" s="1">
        <f>IFERROR(__xludf.DUMMYFUNCTION("""COMPUTED_VALUE"""),0.0)</f>
        <v>0</v>
      </c>
    </row>
    <row r="92">
      <c r="A92" s="2">
        <f>IFERROR(__xludf.DUMMYFUNCTION("""COMPUTED_VALUE"""),45425.66666666667)</f>
        <v>45425.66667</v>
      </c>
      <c r="B92" s="1">
        <f>IFERROR(__xludf.DUMMYFUNCTION("""COMPUTED_VALUE"""),2830.06)</f>
        <v>2830.06</v>
      </c>
      <c r="D92" s="2">
        <f>IFERROR(__xludf.DUMMYFUNCTION("""COMPUTED_VALUE"""),45425.66666666667)</f>
        <v>45425.66667</v>
      </c>
      <c r="E92" s="1">
        <f>IFERROR(__xludf.DUMMYFUNCTION("""COMPUTED_VALUE"""),2856.7)</f>
        <v>2856.7</v>
      </c>
      <c r="G92" s="2">
        <f>IFERROR(__xludf.DUMMYFUNCTION("""COMPUTED_VALUE"""),45425.66666666667)</f>
        <v>45425.66667</v>
      </c>
      <c r="H92" s="1">
        <f>IFERROR(__xludf.DUMMYFUNCTION("""COMPUTED_VALUE"""),2830.06)</f>
        <v>2830.06</v>
      </c>
      <c r="J92" s="2">
        <f>IFERROR(__xludf.DUMMYFUNCTION("""COMPUTED_VALUE"""),45425.66666666667)</f>
        <v>45425.66667</v>
      </c>
      <c r="K92" s="1">
        <f>IFERROR(__xludf.DUMMYFUNCTION("""COMPUTED_VALUE"""),2832.77)</f>
        <v>2832.77</v>
      </c>
      <c r="M92" s="2">
        <f>IFERROR(__xludf.DUMMYFUNCTION("""COMPUTED_VALUE"""),45425.66666666667)</f>
        <v>45425.66667</v>
      </c>
      <c r="N92" s="1">
        <f>IFERROR(__xludf.DUMMYFUNCTION("""COMPUTED_VALUE"""),0.0)</f>
        <v>0</v>
      </c>
    </row>
    <row r="93">
      <c r="A93" s="2">
        <f>IFERROR(__xludf.DUMMYFUNCTION("""COMPUTED_VALUE"""),45426.66666666667)</f>
        <v>45426.66667</v>
      </c>
      <c r="B93" s="1">
        <f>IFERROR(__xludf.DUMMYFUNCTION("""COMPUTED_VALUE"""),2832.77)</f>
        <v>2832.77</v>
      </c>
      <c r="D93" s="2">
        <f>IFERROR(__xludf.DUMMYFUNCTION("""COMPUTED_VALUE"""),45426.66666666667)</f>
        <v>45426.66667</v>
      </c>
      <c r="E93" s="1">
        <f>IFERROR(__xludf.DUMMYFUNCTION("""COMPUTED_VALUE"""),2868.17)</f>
        <v>2868.17</v>
      </c>
      <c r="G93" s="2">
        <f>IFERROR(__xludf.DUMMYFUNCTION("""COMPUTED_VALUE"""),45426.66666666667)</f>
        <v>45426.66667</v>
      </c>
      <c r="H93" s="1">
        <f>IFERROR(__xludf.DUMMYFUNCTION("""COMPUTED_VALUE"""),2832.77)</f>
        <v>2832.77</v>
      </c>
      <c r="J93" s="2">
        <f>IFERROR(__xludf.DUMMYFUNCTION("""COMPUTED_VALUE"""),45426.66666666667)</f>
        <v>45426.66667</v>
      </c>
      <c r="K93" s="1">
        <f>IFERROR(__xludf.DUMMYFUNCTION("""COMPUTED_VALUE"""),2862.05)</f>
        <v>2862.05</v>
      </c>
      <c r="M93" s="2">
        <f>IFERROR(__xludf.DUMMYFUNCTION("""COMPUTED_VALUE"""),45426.66666666667)</f>
        <v>45426.66667</v>
      </c>
      <c r="N93" s="1">
        <f>IFERROR(__xludf.DUMMYFUNCTION("""COMPUTED_VALUE"""),0.0)</f>
        <v>0</v>
      </c>
    </row>
    <row r="94">
      <c r="A94" s="2">
        <f>IFERROR(__xludf.DUMMYFUNCTION("""COMPUTED_VALUE"""),45427.66666666667)</f>
        <v>45427.66667</v>
      </c>
      <c r="B94" s="1">
        <f>IFERROR(__xludf.DUMMYFUNCTION("""COMPUTED_VALUE"""),2862.05)</f>
        <v>2862.05</v>
      </c>
      <c r="D94" s="2">
        <f>IFERROR(__xludf.DUMMYFUNCTION("""COMPUTED_VALUE"""),45427.66666666667)</f>
        <v>45427.66667</v>
      </c>
      <c r="E94" s="1">
        <f>IFERROR(__xludf.DUMMYFUNCTION("""COMPUTED_VALUE"""),2891.39)</f>
        <v>2891.39</v>
      </c>
      <c r="G94" s="2">
        <f>IFERROR(__xludf.DUMMYFUNCTION("""COMPUTED_VALUE"""),45427.66666666667)</f>
        <v>45427.66667</v>
      </c>
      <c r="H94" s="1">
        <f>IFERROR(__xludf.DUMMYFUNCTION("""COMPUTED_VALUE"""),2862.05)</f>
        <v>2862.05</v>
      </c>
      <c r="J94" s="2">
        <f>IFERROR(__xludf.DUMMYFUNCTION("""COMPUTED_VALUE"""),45427.66666666667)</f>
        <v>45427.66667</v>
      </c>
      <c r="K94" s="1">
        <f>IFERROR(__xludf.DUMMYFUNCTION("""COMPUTED_VALUE"""),2884.34)</f>
        <v>2884.34</v>
      </c>
      <c r="M94" s="2">
        <f>IFERROR(__xludf.DUMMYFUNCTION("""COMPUTED_VALUE"""),45427.66666666667)</f>
        <v>45427.66667</v>
      </c>
      <c r="N94" s="1">
        <f>IFERROR(__xludf.DUMMYFUNCTION("""COMPUTED_VALUE"""),0.0)</f>
        <v>0</v>
      </c>
    </row>
    <row r="95">
      <c r="A95" s="2">
        <f>IFERROR(__xludf.DUMMYFUNCTION("""COMPUTED_VALUE"""),45428.66666666667)</f>
        <v>45428.66667</v>
      </c>
      <c r="B95" s="1">
        <f>IFERROR(__xludf.DUMMYFUNCTION("""COMPUTED_VALUE"""),2884.34)</f>
        <v>2884.34</v>
      </c>
      <c r="D95" s="2">
        <f>IFERROR(__xludf.DUMMYFUNCTION("""COMPUTED_VALUE"""),45428.66666666667)</f>
        <v>45428.66667</v>
      </c>
      <c r="E95" s="1">
        <f>IFERROR(__xludf.DUMMYFUNCTION("""COMPUTED_VALUE"""),2884.34)</f>
        <v>2884.34</v>
      </c>
      <c r="G95" s="2">
        <f>IFERROR(__xludf.DUMMYFUNCTION("""COMPUTED_VALUE"""),45428.66666666667)</f>
        <v>45428.66667</v>
      </c>
      <c r="H95" s="1">
        <f>IFERROR(__xludf.DUMMYFUNCTION("""COMPUTED_VALUE"""),2861.57)</f>
        <v>2861.57</v>
      </c>
      <c r="J95" s="2">
        <f>IFERROR(__xludf.DUMMYFUNCTION("""COMPUTED_VALUE"""),45428.66666666667)</f>
        <v>45428.66667</v>
      </c>
      <c r="K95" s="1">
        <f>IFERROR(__xludf.DUMMYFUNCTION("""COMPUTED_VALUE"""),2861.94)</f>
        <v>2861.94</v>
      </c>
      <c r="M95" s="2">
        <f>IFERROR(__xludf.DUMMYFUNCTION("""COMPUTED_VALUE"""),45428.66666666667)</f>
        <v>45428.66667</v>
      </c>
      <c r="N95" s="1">
        <f>IFERROR(__xludf.DUMMYFUNCTION("""COMPUTED_VALUE"""),0.0)</f>
        <v>0</v>
      </c>
    </row>
    <row r="96">
      <c r="A96" s="2">
        <f>IFERROR(__xludf.DUMMYFUNCTION("""COMPUTED_VALUE"""),45429.66666666667)</f>
        <v>45429.66667</v>
      </c>
      <c r="B96" s="1">
        <f>IFERROR(__xludf.DUMMYFUNCTION("""COMPUTED_VALUE"""),2861.94)</f>
        <v>2861.94</v>
      </c>
      <c r="D96" s="2">
        <f>IFERROR(__xludf.DUMMYFUNCTION("""COMPUTED_VALUE"""),45429.66666666667)</f>
        <v>45429.66667</v>
      </c>
      <c r="E96" s="1">
        <f>IFERROR(__xludf.DUMMYFUNCTION("""COMPUTED_VALUE"""),2869.51)</f>
        <v>2869.51</v>
      </c>
      <c r="G96" s="2">
        <f>IFERROR(__xludf.DUMMYFUNCTION("""COMPUTED_VALUE"""),45429.66666666667)</f>
        <v>45429.66667</v>
      </c>
      <c r="H96" s="1">
        <f>IFERROR(__xludf.DUMMYFUNCTION("""COMPUTED_VALUE"""),2855.59)</f>
        <v>2855.59</v>
      </c>
      <c r="J96" s="2">
        <f>IFERROR(__xludf.DUMMYFUNCTION("""COMPUTED_VALUE"""),45429.66666666667)</f>
        <v>45429.66667</v>
      </c>
      <c r="K96" s="1">
        <f>IFERROR(__xludf.DUMMYFUNCTION("""COMPUTED_VALUE"""),2863.51)</f>
        <v>2863.51</v>
      </c>
      <c r="M96" s="2">
        <f>IFERROR(__xludf.DUMMYFUNCTION("""COMPUTED_VALUE"""),45429.66666666667)</f>
        <v>45429.66667</v>
      </c>
      <c r="N96" s="1">
        <f>IFERROR(__xludf.DUMMYFUNCTION("""COMPUTED_VALUE"""),0.0)</f>
        <v>0</v>
      </c>
    </row>
    <row r="97">
      <c r="A97" s="2">
        <f>IFERROR(__xludf.DUMMYFUNCTION("""COMPUTED_VALUE"""),45432.66666666667)</f>
        <v>45432.66667</v>
      </c>
      <c r="B97" s="1">
        <f>IFERROR(__xludf.DUMMYFUNCTION("""COMPUTED_VALUE"""),2863.51)</f>
        <v>2863.51</v>
      </c>
      <c r="D97" s="2">
        <f>IFERROR(__xludf.DUMMYFUNCTION("""COMPUTED_VALUE"""),45432.66666666667)</f>
        <v>45432.66667</v>
      </c>
      <c r="E97" s="1">
        <f>IFERROR(__xludf.DUMMYFUNCTION("""COMPUTED_VALUE"""),2876.45)</f>
        <v>2876.45</v>
      </c>
      <c r="G97" s="2">
        <f>IFERROR(__xludf.DUMMYFUNCTION("""COMPUTED_VALUE"""),45432.66666666667)</f>
        <v>45432.66667</v>
      </c>
      <c r="H97" s="1">
        <f>IFERROR(__xludf.DUMMYFUNCTION("""COMPUTED_VALUE"""),2861.4)</f>
        <v>2861.4</v>
      </c>
      <c r="J97" s="2">
        <f>IFERROR(__xludf.DUMMYFUNCTION("""COMPUTED_VALUE"""),45432.66666666667)</f>
        <v>45432.66667</v>
      </c>
      <c r="K97" s="1">
        <f>IFERROR(__xludf.DUMMYFUNCTION("""COMPUTED_VALUE"""),2868.82)</f>
        <v>2868.82</v>
      </c>
      <c r="M97" s="2">
        <f>IFERROR(__xludf.DUMMYFUNCTION("""COMPUTED_VALUE"""),45432.66666666667)</f>
        <v>45432.66667</v>
      </c>
      <c r="N97" s="1">
        <f>IFERROR(__xludf.DUMMYFUNCTION("""COMPUTED_VALUE"""),0.0)</f>
        <v>0</v>
      </c>
    </row>
    <row r="98">
      <c r="A98" s="2">
        <f>IFERROR(__xludf.DUMMYFUNCTION("""COMPUTED_VALUE"""),45433.66666666667)</f>
        <v>45433.66667</v>
      </c>
      <c r="B98" s="1">
        <f>IFERROR(__xludf.DUMMYFUNCTION("""COMPUTED_VALUE"""),2868.82)</f>
        <v>2868.82</v>
      </c>
      <c r="D98" s="2">
        <f>IFERROR(__xludf.DUMMYFUNCTION("""COMPUTED_VALUE"""),45433.66666666667)</f>
        <v>45433.66667</v>
      </c>
      <c r="E98" s="1">
        <f>IFERROR(__xludf.DUMMYFUNCTION("""COMPUTED_VALUE"""),2868.82)</f>
        <v>2868.82</v>
      </c>
      <c r="G98" s="2">
        <f>IFERROR(__xludf.DUMMYFUNCTION("""COMPUTED_VALUE"""),45433.66666666667)</f>
        <v>45433.66667</v>
      </c>
      <c r="H98" s="1">
        <f>IFERROR(__xludf.DUMMYFUNCTION("""COMPUTED_VALUE"""),2855.19)</f>
        <v>2855.19</v>
      </c>
      <c r="J98" s="2">
        <f>IFERROR(__xludf.DUMMYFUNCTION("""COMPUTED_VALUE"""),45433.66666666667)</f>
        <v>45433.66667</v>
      </c>
      <c r="K98" s="1">
        <f>IFERROR(__xludf.DUMMYFUNCTION("""COMPUTED_VALUE"""),2860.93)</f>
        <v>2860.93</v>
      </c>
      <c r="M98" s="2">
        <f>IFERROR(__xludf.DUMMYFUNCTION("""COMPUTED_VALUE"""),45433.66666666667)</f>
        <v>45433.66667</v>
      </c>
      <c r="N98" s="1">
        <f>IFERROR(__xludf.DUMMYFUNCTION("""COMPUTED_VALUE"""),0.0)</f>
        <v>0</v>
      </c>
    </row>
    <row r="99">
      <c r="A99" s="2">
        <f>IFERROR(__xludf.DUMMYFUNCTION("""COMPUTED_VALUE"""),45434.66666666667)</f>
        <v>45434.66667</v>
      </c>
      <c r="B99" s="1">
        <f>IFERROR(__xludf.DUMMYFUNCTION("""COMPUTED_VALUE"""),2860.93)</f>
        <v>2860.93</v>
      </c>
      <c r="D99" s="2">
        <f>IFERROR(__xludf.DUMMYFUNCTION("""COMPUTED_VALUE"""),45434.66666666667)</f>
        <v>45434.66667</v>
      </c>
      <c r="E99" s="1">
        <f>IFERROR(__xludf.DUMMYFUNCTION("""COMPUTED_VALUE"""),2860.93)</f>
        <v>2860.93</v>
      </c>
      <c r="G99" s="2">
        <f>IFERROR(__xludf.DUMMYFUNCTION("""COMPUTED_VALUE"""),45434.66666666667)</f>
        <v>45434.66667</v>
      </c>
      <c r="H99" s="1">
        <f>IFERROR(__xludf.DUMMYFUNCTION("""COMPUTED_VALUE"""),2832.84)</f>
        <v>2832.84</v>
      </c>
      <c r="J99" s="2">
        <f>IFERROR(__xludf.DUMMYFUNCTION("""COMPUTED_VALUE"""),45434.66666666667)</f>
        <v>45434.66667</v>
      </c>
      <c r="K99" s="1">
        <f>IFERROR(__xludf.DUMMYFUNCTION("""COMPUTED_VALUE"""),2840.84)</f>
        <v>2840.84</v>
      </c>
      <c r="M99" s="2">
        <f>IFERROR(__xludf.DUMMYFUNCTION("""COMPUTED_VALUE"""),45434.66666666667)</f>
        <v>45434.66667</v>
      </c>
      <c r="N99" s="1">
        <f>IFERROR(__xludf.DUMMYFUNCTION("""COMPUTED_VALUE"""),0.0)</f>
        <v>0</v>
      </c>
    </row>
    <row r="100">
      <c r="A100" s="2">
        <f>IFERROR(__xludf.DUMMYFUNCTION("""COMPUTED_VALUE"""),45435.66666666667)</f>
        <v>45435.66667</v>
      </c>
      <c r="B100" s="1">
        <f>IFERROR(__xludf.DUMMYFUNCTION("""COMPUTED_VALUE"""),2840.84)</f>
        <v>2840.84</v>
      </c>
      <c r="D100" s="2">
        <f>IFERROR(__xludf.DUMMYFUNCTION("""COMPUTED_VALUE"""),45435.66666666667)</f>
        <v>45435.66667</v>
      </c>
      <c r="E100" s="1">
        <f>IFERROR(__xludf.DUMMYFUNCTION("""COMPUTED_VALUE"""),2849.61)</f>
        <v>2849.61</v>
      </c>
      <c r="G100" s="2">
        <f>IFERROR(__xludf.DUMMYFUNCTION("""COMPUTED_VALUE"""),45435.66666666667)</f>
        <v>45435.66667</v>
      </c>
      <c r="H100" s="1">
        <f>IFERROR(__xludf.DUMMYFUNCTION("""COMPUTED_VALUE"""),2793.42)</f>
        <v>2793.42</v>
      </c>
      <c r="J100" s="2">
        <f>IFERROR(__xludf.DUMMYFUNCTION("""COMPUTED_VALUE"""),45435.66666666667)</f>
        <v>45435.66667</v>
      </c>
      <c r="K100" s="1">
        <f>IFERROR(__xludf.DUMMYFUNCTION("""COMPUTED_VALUE"""),2799.49)</f>
        <v>2799.49</v>
      </c>
      <c r="M100" s="2">
        <f>IFERROR(__xludf.DUMMYFUNCTION("""COMPUTED_VALUE"""),45435.66666666667)</f>
        <v>45435.66667</v>
      </c>
      <c r="N100" s="1">
        <f>IFERROR(__xludf.DUMMYFUNCTION("""COMPUTED_VALUE"""),0.0)</f>
        <v>0</v>
      </c>
    </row>
    <row r="101">
      <c r="A101" s="2">
        <f>IFERROR(__xludf.DUMMYFUNCTION("""COMPUTED_VALUE"""),45436.66666666667)</f>
        <v>45436.66667</v>
      </c>
      <c r="B101" s="1">
        <f>IFERROR(__xludf.DUMMYFUNCTION("""COMPUTED_VALUE"""),2799.49)</f>
        <v>2799.49</v>
      </c>
      <c r="D101" s="2">
        <f>IFERROR(__xludf.DUMMYFUNCTION("""COMPUTED_VALUE"""),45436.66666666667)</f>
        <v>45436.66667</v>
      </c>
      <c r="E101" s="1">
        <f>IFERROR(__xludf.DUMMYFUNCTION("""COMPUTED_VALUE"""),2827.55)</f>
        <v>2827.55</v>
      </c>
      <c r="G101" s="2">
        <f>IFERROR(__xludf.DUMMYFUNCTION("""COMPUTED_VALUE"""),45436.66666666667)</f>
        <v>45436.66667</v>
      </c>
      <c r="H101" s="1">
        <f>IFERROR(__xludf.DUMMYFUNCTION("""COMPUTED_VALUE"""),2799.49)</f>
        <v>2799.49</v>
      </c>
      <c r="J101" s="2">
        <f>IFERROR(__xludf.DUMMYFUNCTION("""COMPUTED_VALUE"""),45436.66666666667)</f>
        <v>45436.66667</v>
      </c>
      <c r="K101" s="1">
        <f>IFERROR(__xludf.DUMMYFUNCTION("""COMPUTED_VALUE"""),2826.97)</f>
        <v>2826.97</v>
      </c>
      <c r="M101" s="2">
        <f>IFERROR(__xludf.DUMMYFUNCTION("""COMPUTED_VALUE"""),45436.66666666667)</f>
        <v>45436.66667</v>
      </c>
      <c r="N101" s="1">
        <f>IFERROR(__xludf.DUMMYFUNCTION("""COMPUTED_VALUE"""),0.0)</f>
        <v>0</v>
      </c>
    </row>
    <row r="102">
      <c r="A102" s="2">
        <f>IFERROR(__xludf.DUMMYFUNCTION("""COMPUTED_VALUE"""),45440.66666666667)</f>
        <v>45440.66667</v>
      </c>
      <c r="B102" s="1">
        <f>IFERROR(__xludf.DUMMYFUNCTION("""COMPUTED_VALUE"""),2826.97)</f>
        <v>2826.97</v>
      </c>
      <c r="D102" s="2">
        <f>IFERROR(__xludf.DUMMYFUNCTION("""COMPUTED_VALUE"""),45440.66666666667)</f>
        <v>45440.66667</v>
      </c>
      <c r="E102" s="1">
        <f>IFERROR(__xludf.DUMMYFUNCTION("""COMPUTED_VALUE"""),2840.03)</f>
        <v>2840.03</v>
      </c>
      <c r="G102" s="2">
        <f>IFERROR(__xludf.DUMMYFUNCTION("""COMPUTED_VALUE"""),45440.66666666667)</f>
        <v>45440.66667</v>
      </c>
      <c r="H102" s="1">
        <f>IFERROR(__xludf.DUMMYFUNCTION("""COMPUTED_VALUE"""),2803.17)</f>
        <v>2803.17</v>
      </c>
      <c r="J102" s="2">
        <f>IFERROR(__xludf.DUMMYFUNCTION("""COMPUTED_VALUE"""),45440.66666666667)</f>
        <v>45440.66667</v>
      </c>
      <c r="K102" s="1">
        <f>IFERROR(__xludf.DUMMYFUNCTION("""COMPUTED_VALUE"""),2811.35)</f>
        <v>2811.35</v>
      </c>
      <c r="M102" s="2">
        <f>IFERROR(__xludf.DUMMYFUNCTION("""COMPUTED_VALUE"""),45440.66666666667)</f>
        <v>45440.66667</v>
      </c>
      <c r="N102" s="1">
        <f>IFERROR(__xludf.DUMMYFUNCTION("""COMPUTED_VALUE"""),0.0)</f>
        <v>0</v>
      </c>
    </row>
    <row r="103">
      <c r="A103" s="2">
        <f>IFERROR(__xludf.DUMMYFUNCTION("""COMPUTED_VALUE"""),45441.66666666667)</f>
        <v>45441.66667</v>
      </c>
      <c r="B103" s="1">
        <f>IFERROR(__xludf.DUMMYFUNCTION("""COMPUTED_VALUE"""),2811.35)</f>
        <v>2811.35</v>
      </c>
      <c r="D103" s="2">
        <f>IFERROR(__xludf.DUMMYFUNCTION("""COMPUTED_VALUE"""),45441.66666666667)</f>
        <v>45441.66667</v>
      </c>
      <c r="E103" s="1">
        <f>IFERROR(__xludf.DUMMYFUNCTION("""COMPUTED_VALUE"""),2811.35)</f>
        <v>2811.35</v>
      </c>
      <c r="G103" s="2">
        <f>IFERROR(__xludf.DUMMYFUNCTION("""COMPUTED_VALUE"""),45441.66666666667)</f>
        <v>45441.66667</v>
      </c>
      <c r="H103" s="1">
        <f>IFERROR(__xludf.DUMMYFUNCTION("""COMPUTED_VALUE"""),2773.78)</f>
        <v>2773.78</v>
      </c>
      <c r="J103" s="2">
        <f>IFERROR(__xludf.DUMMYFUNCTION("""COMPUTED_VALUE"""),45441.66666666667)</f>
        <v>45441.66667</v>
      </c>
      <c r="K103" s="1">
        <f>IFERROR(__xludf.DUMMYFUNCTION("""COMPUTED_VALUE"""),2776.14)</f>
        <v>2776.14</v>
      </c>
      <c r="M103" s="2">
        <f>IFERROR(__xludf.DUMMYFUNCTION("""COMPUTED_VALUE"""),45441.66666666667)</f>
        <v>45441.66667</v>
      </c>
      <c r="N103" s="1">
        <f>IFERROR(__xludf.DUMMYFUNCTION("""COMPUTED_VALUE"""),0.0)</f>
        <v>0</v>
      </c>
    </row>
    <row r="104">
      <c r="A104" s="2">
        <f>IFERROR(__xludf.DUMMYFUNCTION("""COMPUTED_VALUE"""),45442.66666666667)</f>
        <v>45442.66667</v>
      </c>
      <c r="B104" s="1">
        <f>IFERROR(__xludf.DUMMYFUNCTION("""COMPUTED_VALUE"""),2776.14)</f>
        <v>2776.14</v>
      </c>
      <c r="D104" s="2">
        <f>IFERROR(__xludf.DUMMYFUNCTION("""COMPUTED_VALUE"""),45442.66666666667)</f>
        <v>45442.66667</v>
      </c>
      <c r="E104" s="1">
        <f>IFERROR(__xludf.DUMMYFUNCTION("""COMPUTED_VALUE"""),2803.01)</f>
        <v>2803.01</v>
      </c>
      <c r="G104" s="2">
        <f>IFERROR(__xludf.DUMMYFUNCTION("""COMPUTED_VALUE"""),45442.66666666667)</f>
        <v>45442.66667</v>
      </c>
      <c r="H104" s="1">
        <f>IFERROR(__xludf.DUMMYFUNCTION("""COMPUTED_VALUE"""),2776.14)</f>
        <v>2776.14</v>
      </c>
      <c r="J104" s="2">
        <f>IFERROR(__xludf.DUMMYFUNCTION("""COMPUTED_VALUE"""),45442.66666666667)</f>
        <v>45442.66667</v>
      </c>
      <c r="K104" s="1">
        <f>IFERROR(__xludf.DUMMYFUNCTION("""COMPUTED_VALUE"""),2796.43)</f>
        <v>2796.43</v>
      </c>
      <c r="M104" s="2">
        <f>IFERROR(__xludf.DUMMYFUNCTION("""COMPUTED_VALUE"""),45442.66666666667)</f>
        <v>45442.66667</v>
      </c>
      <c r="N104" s="1">
        <f>IFERROR(__xludf.DUMMYFUNCTION("""COMPUTED_VALUE"""),0.0)</f>
        <v>0</v>
      </c>
    </row>
    <row r="105">
      <c r="A105" s="2">
        <f>IFERROR(__xludf.DUMMYFUNCTION("""COMPUTED_VALUE"""),45443.66666666667)</f>
        <v>45443.66667</v>
      </c>
      <c r="B105" s="1">
        <f>IFERROR(__xludf.DUMMYFUNCTION("""COMPUTED_VALUE"""),2796.43)</f>
        <v>2796.43</v>
      </c>
      <c r="D105" s="2">
        <f>IFERROR(__xludf.DUMMYFUNCTION("""COMPUTED_VALUE"""),45443.66666666667)</f>
        <v>45443.66667</v>
      </c>
      <c r="E105" s="1">
        <f>IFERROR(__xludf.DUMMYFUNCTION("""COMPUTED_VALUE"""),2821.36)</f>
        <v>2821.36</v>
      </c>
      <c r="G105" s="2">
        <f>IFERROR(__xludf.DUMMYFUNCTION("""COMPUTED_VALUE"""),45443.66666666667)</f>
        <v>45443.66667</v>
      </c>
      <c r="H105" s="1">
        <f>IFERROR(__xludf.DUMMYFUNCTION("""COMPUTED_VALUE"""),2785.24)</f>
        <v>2785.24</v>
      </c>
      <c r="J105" s="2">
        <f>IFERROR(__xludf.DUMMYFUNCTION("""COMPUTED_VALUE"""),45443.66666666667)</f>
        <v>45443.66667</v>
      </c>
      <c r="K105" s="1">
        <f>IFERROR(__xludf.DUMMYFUNCTION("""COMPUTED_VALUE"""),2820.99)</f>
        <v>2820.99</v>
      </c>
      <c r="M105" s="2">
        <f>IFERROR(__xludf.DUMMYFUNCTION("""COMPUTED_VALUE"""),45443.66666666667)</f>
        <v>45443.66667</v>
      </c>
      <c r="N105" s="1">
        <f>IFERROR(__xludf.DUMMYFUNCTION("""COMPUTED_VALUE"""),0.0)</f>
        <v>0</v>
      </c>
    </row>
    <row r="106">
      <c r="A106" s="2">
        <f>IFERROR(__xludf.DUMMYFUNCTION("""COMPUTED_VALUE"""),45446.66666666667)</f>
        <v>45446.66667</v>
      </c>
      <c r="B106" s="1">
        <f>IFERROR(__xludf.DUMMYFUNCTION("""COMPUTED_VALUE"""),2820.99)</f>
        <v>2820.99</v>
      </c>
      <c r="D106" s="2">
        <f>IFERROR(__xludf.DUMMYFUNCTION("""COMPUTED_VALUE"""),45446.66666666667)</f>
        <v>45446.66667</v>
      </c>
      <c r="E106" s="1">
        <f>IFERROR(__xludf.DUMMYFUNCTION("""COMPUTED_VALUE"""),2840.77)</f>
        <v>2840.77</v>
      </c>
      <c r="G106" s="2">
        <f>IFERROR(__xludf.DUMMYFUNCTION("""COMPUTED_VALUE"""),45446.66666666667)</f>
        <v>45446.66667</v>
      </c>
      <c r="H106" s="1">
        <f>IFERROR(__xludf.DUMMYFUNCTION("""COMPUTED_VALUE"""),2785.7)</f>
        <v>2785.7</v>
      </c>
      <c r="J106" s="2">
        <f>IFERROR(__xludf.DUMMYFUNCTION("""COMPUTED_VALUE"""),45446.66666666667)</f>
        <v>45446.66667</v>
      </c>
      <c r="K106" s="1">
        <f>IFERROR(__xludf.DUMMYFUNCTION("""COMPUTED_VALUE"""),2803.29)</f>
        <v>2803.29</v>
      </c>
      <c r="M106" s="2">
        <f>IFERROR(__xludf.DUMMYFUNCTION("""COMPUTED_VALUE"""),45446.66666666667)</f>
        <v>45446.66667</v>
      </c>
      <c r="N106" s="1">
        <f>IFERROR(__xludf.DUMMYFUNCTION("""COMPUTED_VALUE"""),0.0)</f>
        <v>0</v>
      </c>
    </row>
    <row r="107">
      <c r="A107" s="2">
        <f>IFERROR(__xludf.DUMMYFUNCTION("""COMPUTED_VALUE"""),45447.66666666667)</f>
        <v>45447.66667</v>
      </c>
      <c r="B107" s="1">
        <f>IFERROR(__xludf.DUMMYFUNCTION("""COMPUTED_VALUE"""),2803.29)</f>
        <v>2803.29</v>
      </c>
      <c r="D107" s="2">
        <f>IFERROR(__xludf.DUMMYFUNCTION("""COMPUTED_VALUE"""),45447.66666666667)</f>
        <v>45447.66667</v>
      </c>
      <c r="E107" s="1">
        <f>IFERROR(__xludf.DUMMYFUNCTION("""COMPUTED_VALUE"""),2803.29)</f>
        <v>2803.29</v>
      </c>
      <c r="G107" s="2">
        <f>IFERROR(__xludf.DUMMYFUNCTION("""COMPUTED_VALUE"""),45447.66666666667)</f>
        <v>45447.66667</v>
      </c>
      <c r="H107" s="1">
        <f>IFERROR(__xludf.DUMMYFUNCTION("""COMPUTED_VALUE"""),2766.07)</f>
        <v>2766.07</v>
      </c>
      <c r="J107" s="2">
        <f>IFERROR(__xludf.DUMMYFUNCTION("""COMPUTED_VALUE"""),45447.66666666667)</f>
        <v>45447.66667</v>
      </c>
      <c r="K107" s="1">
        <f>IFERROR(__xludf.DUMMYFUNCTION("""COMPUTED_VALUE"""),2768.0)</f>
        <v>2768</v>
      </c>
      <c r="M107" s="2">
        <f>IFERROR(__xludf.DUMMYFUNCTION("""COMPUTED_VALUE"""),45447.66666666667)</f>
        <v>45447.66667</v>
      </c>
      <c r="N107" s="1">
        <f>IFERROR(__xludf.DUMMYFUNCTION("""COMPUTED_VALUE"""),0.0)</f>
        <v>0</v>
      </c>
    </row>
    <row r="108">
      <c r="A108" s="2">
        <f>IFERROR(__xludf.DUMMYFUNCTION("""COMPUTED_VALUE"""),45448.66666666667)</f>
        <v>45448.66667</v>
      </c>
      <c r="B108" s="1">
        <f>IFERROR(__xludf.DUMMYFUNCTION("""COMPUTED_VALUE"""),2768.0)</f>
        <v>2768</v>
      </c>
      <c r="D108" s="2">
        <f>IFERROR(__xludf.DUMMYFUNCTION("""COMPUTED_VALUE"""),45448.66666666667)</f>
        <v>45448.66667</v>
      </c>
      <c r="E108" s="1">
        <f>IFERROR(__xludf.DUMMYFUNCTION("""COMPUTED_VALUE"""),2802.49)</f>
        <v>2802.49</v>
      </c>
      <c r="G108" s="2">
        <f>IFERROR(__xludf.DUMMYFUNCTION("""COMPUTED_VALUE"""),45448.66666666667)</f>
        <v>45448.66667</v>
      </c>
      <c r="H108" s="1">
        <f>IFERROR(__xludf.DUMMYFUNCTION("""COMPUTED_VALUE"""),2768.0)</f>
        <v>2768</v>
      </c>
      <c r="J108" s="2">
        <f>IFERROR(__xludf.DUMMYFUNCTION("""COMPUTED_VALUE"""),45448.66666666667)</f>
        <v>45448.66667</v>
      </c>
      <c r="K108" s="1">
        <f>IFERROR(__xludf.DUMMYFUNCTION("""COMPUTED_VALUE"""),2802.1)</f>
        <v>2802.1</v>
      </c>
      <c r="M108" s="2">
        <f>IFERROR(__xludf.DUMMYFUNCTION("""COMPUTED_VALUE"""),45448.66666666667)</f>
        <v>45448.66667</v>
      </c>
      <c r="N108" s="1">
        <f>IFERROR(__xludf.DUMMYFUNCTION("""COMPUTED_VALUE"""),0.0)</f>
        <v>0</v>
      </c>
    </row>
    <row r="109">
      <c r="A109" s="2">
        <f>IFERROR(__xludf.DUMMYFUNCTION("""COMPUTED_VALUE"""),45449.66666666667)</f>
        <v>45449.66667</v>
      </c>
      <c r="B109" s="1">
        <f>IFERROR(__xludf.DUMMYFUNCTION("""COMPUTED_VALUE"""),2802.1)</f>
        <v>2802.1</v>
      </c>
      <c r="D109" s="2">
        <f>IFERROR(__xludf.DUMMYFUNCTION("""COMPUTED_VALUE"""),45449.66666666667)</f>
        <v>45449.66667</v>
      </c>
      <c r="E109" s="1">
        <f>IFERROR(__xludf.DUMMYFUNCTION("""COMPUTED_VALUE"""),2802.97)</f>
        <v>2802.97</v>
      </c>
      <c r="G109" s="2">
        <f>IFERROR(__xludf.DUMMYFUNCTION("""COMPUTED_VALUE"""),45449.66666666667)</f>
        <v>45449.66667</v>
      </c>
      <c r="H109" s="1">
        <f>IFERROR(__xludf.DUMMYFUNCTION("""COMPUTED_VALUE"""),2784.14)</f>
        <v>2784.14</v>
      </c>
      <c r="J109" s="2">
        <f>IFERROR(__xludf.DUMMYFUNCTION("""COMPUTED_VALUE"""),45449.66666666667)</f>
        <v>45449.66667</v>
      </c>
      <c r="K109" s="1">
        <f>IFERROR(__xludf.DUMMYFUNCTION("""COMPUTED_VALUE"""),2790.68)</f>
        <v>2790.68</v>
      </c>
      <c r="M109" s="2">
        <f>IFERROR(__xludf.DUMMYFUNCTION("""COMPUTED_VALUE"""),45449.66666666667)</f>
        <v>45449.66667</v>
      </c>
      <c r="N109" s="1">
        <f>IFERROR(__xludf.DUMMYFUNCTION("""COMPUTED_VALUE"""),0.0)</f>
        <v>0</v>
      </c>
    </row>
    <row r="110">
      <c r="A110" s="2">
        <f>IFERROR(__xludf.DUMMYFUNCTION("""COMPUTED_VALUE"""),45450.66666666667)</f>
        <v>45450.66667</v>
      </c>
      <c r="B110" s="1">
        <f>IFERROR(__xludf.DUMMYFUNCTION("""COMPUTED_VALUE"""),2790.68)</f>
        <v>2790.68</v>
      </c>
      <c r="D110" s="2">
        <f>IFERROR(__xludf.DUMMYFUNCTION("""COMPUTED_VALUE"""),45450.66666666667)</f>
        <v>45450.66667</v>
      </c>
      <c r="E110" s="1">
        <f>IFERROR(__xludf.DUMMYFUNCTION("""COMPUTED_VALUE"""),2790.68)</f>
        <v>2790.68</v>
      </c>
      <c r="G110" s="2">
        <f>IFERROR(__xludf.DUMMYFUNCTION("""COMPUTED_VALUE"""),45450.66666666667)</f>
        <v>45450.66667</v>
      </c>
      <c r="H110" s="1">
        <f>IFERROR(__xludf.DUMMYFUNCTION("""COMPUTED_VALUE"""),2760.82)</f>
        <v>2760.82</v>
      </c>
      <c r="J110" s="2">
        <f>IFERROR(__xludf.DUMMYFUNCTION("""COMPUTED_VALUE"""),45450.66666666667)</f>
        <v>45450.66667</v>
      </c>
      <c r="K110" s="1">
        <f>IFERROR(__xludf.DUMMYFUNCTION("""COMPUTED_VALUE"""),2765.49)</f>
        <v>2765.49</v>
      </c>
      <c r="M110" s="2">
        <f>IFERROR(__xludf.DUMMYFUNCTION("""COMPUTED_VALUE"""),45450.66666666667)</f>
        <v>45450.66667</v>
      </c>
      <c r="N110" s="1">
        <f>IFERROR(__xludf.DUMMYFUNCTION("""COMPUTED_VALUE"""),0.0)</f>
        <v>0</v>
      </c>
    </row>
    <row r="111">
      <c r="A111" s="2">
        <f>IFERROR(__xludf.DUMMYFUNCTION("""COMPUTED_VALUE"""),45453.66666666667)</f>
        <v>45453.66667</v>
      </c>
      <c r="B111" s="1">
        <f>IFERROR(__xludf.DUMMYFUNCTION("""COMPUTED_VALUE"""),2765.49)</f>
        <v>2765.49</v>
      </c>
      <c r="D111" s="2">
        <f>IFERROR(__xludf.DUMMYFUNCTION("""COMPUTED_VALUE"""),45453.66666666667)</f>
        <v>45453.66667</v>
      </c>
      <c r="E111" s="1">
        <f>IFERROR(__xludf.DUMMYFUNCTION("""COMPUTED_VALUE"""),2777.28)</f>
        <v>2777.28</v>
      </c>
      <c r="G111" s="2">
        <f>IFERROR(__xludf.DUMMYFUNCTION("""COMPUTED_VALUE"""),45453.66666666667)</f>
        <v>45453.66667</v>
      </c>
      <c r="H111" s="1">
        <f>IFERROR(__xludf.DUMMYFUNCTION("""COMPUTED_VALUE"""),2745.38)</f>
        <v>2745.38</v>
      </c>
      <c r="J111" s="2">
        <f>IFERROR(__xludf.DUMMYFUNCTION("""COMPUTED_VALUE"""),45453.66666666667)</f>
        <v>45453.66667</v>
      </c>
      <c r="K111" s="1">
        <f>IFERROR(__xludf.DUMMYFUNCTION("""COMPUTED_VALUE"""),2773.91)</f>
        <v>2773.91</v>
      </c>
      <c r="M111" s="2">
        <f>IFERROR(__xludf.DUMMYFUNCTION("""COMPUTED_VALUE"""),45453.66666666667)</f>
        <v>45453.66667</v>
      </c>
      <c r="N111" s="1">
        <f>IFERROR(__xludf.DUMMYFUNCTION("""COMPUTED_VALUE"""),0.0)</f>
        <v>0</v>
      </c>
    </row>
    <row r="112">
      <c r="A112" s="2">
        <f>IFERROR(__xludf.DUMMYFUNCTION("""COMPUTED_VALUE"""),45454.66666666667)</f>
        <v>45454.66667</v>
      </c>
      <c r="B112" s="1">
        <f>IFERROR(__xludf.DUMMYFUNCTION("""COMPUTED_VALUE"""),2773.91)</f>
        <v>2773.91</v>
      </c>
      <c r="D112" s="2">
        <f>IFERROR(__xludf.DUMMYFUNCTION("""COMPUTED_VALUE"""),45454.66666666667)</f>
        <v>45454.66667</v>
      </c>
      <c r="E112" s="1">
        <f>IFERROR(__xludf.DUMMYFUNCTION("""COMPUTED_VALUE"""),2773.91)</f>
        <v>2773.91</v>
      </c>
      <c r="G112" s="2">
        <f>IFERROR(__xludf.DUMMYFUNCTION("""COMPUTED_VALUE"""),45454.66666666667)</f>
        <v>45454.66667</v>
      </c>
      <c r="H112" s="1">
        <f>IFERROR(__xludf.DUMMYFUNCTION("""COMPUTED_VALUE"""),2742.22)</f>
        <v>2742.22</v>
      </c>
      <c r="J112" s="2">
        <f>IFERROR(__xludf.DUMMYFUNCTION("""COMPUTED_VALUE"""),45454.66666666667)</f>
        <v>45454.66667</v>
      </c>
      <c r="K112" s="1">
        <f>IFERROR(__xludf.DUMMYFUNCTION("""COMPUTED_VALUE"""),2763.5)</f>
        <v>2763.5</v>
      </c>
      <c r="M112" s="2">
        <f>IFERROR(__xludf.DUMMYFUNCTION("""COMPUTED_VALUE"""),45454.66666666667)</f>
        <v>45454.66667</v>
      </c>
      <c r="N112" s="1">
        <f>IFERROR(__xludf.DUMMYFUNCTION("""COMPUTED_VALUE"""),0.0)</f>
        <v>0</v>
      </c>
    </row>
    <row r="113">
      <c r="A113" s="2">
        <f>IFERROR(__xludf.DUMMYFUNCTION("""COMPUTED_VALUE"""),45455.66666666667)</f>
        <v>45455.66667</v>
      </c>
      <c r="B113" s="1">
        <f>IFERROR(__xludf.DUMMYFUNCTION("""COMPUTED_VALUE"""),2763.5)</f>
        <v>2763.5</v>
      </c>
      <c r="D113" s="2">
        <f>IFERROR(__xludf.DUMMYFUNCTION("""COMPUTED_VALUE"""),45455.66666666667)</f>
        <v>45455.66667</v>
      </c>
      <c r="E113" s="1">
        <f>IFERROR(__xludf.DUMMYFUNCTION("""COMPUTED_VALUE"""),2835.75)</f>
        <v>2835.75</v>
      </c>
      <c r="G113" s="2">
        <f>IFERROR(__xludf.DUMMYFUNCTION("""COMPUTED_VALUE"""),45455.66666666667)</f>
        <v>45455.66667</v>
      </c>
      <c r="H113" s="1">
        <f>IFERROR(__xludf.DUMMYFUNCTION("""COMPUTED_VALUE"""),2763.5)</f>
        <v>2763.5</v>
      </c>
      <c r="J113" s="2">
        <f>IFERROR(__xludf.DUMMYFUNCTION("""COMPUTED_VALUE"""),45455.66666666667)</f>
        <v>45455.66667</v>
      </c>
      <c r="K113" s="1">
        <f>IFERROR(__xludf.DUMMYFUNCTION("""COMPUTED_VALUE"""),2802.14)</f>
        <v>2802.14</v>
      </c>
      <c r="M113" s="2">
        <f>IFERROR(__xludf.DUMMYFUNCTION("""COMPUTED_VALUE"""),45455.66666666667)</f>
        <v>45455.66667</v>
      </c>
      <c r="N113" s="1">
        <f>IFERROR(__xludf.DUMMYFUNCTION("""COMPUTED_VALUE"""),0.0)</f>
        <v>0</v>
      </c>
    </row>
    <row r="114">
      <c r="A114" s="2">
        <f>IFERROR(__xludf.DUMMYFUNCTION("""COMPUTED_VALUE"""),45456.66666666667)</f>
        <v>45456.66667</v>
      </c>
      <c r="B114" s="1">
        <f>IFERROR(__xludf.DUMMYFUNCTION("""COMPUTED_VALUE"""),2802.14)</f>
        <v>2802.14</v>
      </c>
      <c r="D114" s="2">
        <f>IFERROR(__xludf.DUMMYFUNCTION("""COMPUTED_VALUE"""),45456.66666666667)</f>
        <v>45456.66667</v>
      </c>
      <c r="E114" s="1">
        <f>IFERROR(__xludf.DUMMYFUNCTION("""COMPUTED_VALUE"""),2802.14)</f>
        <v>2802.14</v>
      </c>
      <c r="G114" s="2">
        <f>IFERROR(__xludf.DUMMYFUNCTION("""COMPUTED_VALUE"""),45456.66666666667)</f>
        <v>45456.66667</v>
      </c>
      <c r="H114" s="1">
        <f>IFERROR(__xludf.DUMMYFUNCTION("""COMPUTED_VALUE"""),2764.39)</f>
        <v>2764.39</v>
      </c>
      <c r="J114" s="2">
        <f>IFERROR(__xludf.DUMMYFUNCTION("""COMPUTED_VALUE"""),45456.66666666667)</f>
        <v>45456.66667</v>
      </c>
      <c r="K114" s="1">
        <f>IFERROR(__xludf.DUMMYFUNCTION("""COMPUTED_VALUE"""),2779.12)</f>
        <v>2779.12</v>
      </c>
      <c r="M114" s="2">
        <f>IFERROR(__xludf.DUMMYFUNCTION("""COMPUTED_VALUE"""),45456.66666666667)</f>
        <v>45456.66667</v>
      </c>
      <c r="N114" s="1">
        <f>IFERROR(__xludf.DUMMYFUNCTION("""COMPUTED_VALUE"""),0.0)</f>
        <v>0</v>
      </c>
    </row>
    <row r="115">
      <c r="A115" s="2">
        <f>IFERROR(__xludf.DUMMYFUNCTION("""COMPUTED_VALUE"""),45457.66666666667)</f>
        <v>45457.66667</v>
      </c>
      <c r="B115" s="1">
        <f>IFERROR(__xludf.DUMMYFUNCTION("""COMPUTED_VALUE"""),2779.12)</f>
        <v>2779.12</v>
      </c>
      <c r="D115" s="2">
        <f>IFERROR(__xludf.DUMMYFUNCTION("""COMPUTED_VALUE"""),45457.66666666667)</f>
        <v>45457.66667</v>
      </c>
      <c r="E115" s="1">
        <f>IFERROR(__xludf.DUMMYFUNCTION("""COMPUTED_VALUE"""),2779.12)</f>
        <v>2779.12</v>
      </c>
      <c r="G115" s="2">
        <f>IFERROR(__xludf.DUMMYFUNCTION("""COMPUTED_VALUE"""),45457.66666666667)</f>
        <v>45457.66667</v>
      </c>
      <c r="H115" s="1">
        <f>IFERROR(__xludf.DUMMYFUNCTION("""COMPUTED_VALUE"""),2727.63)</f>
        <v>2727.63</v>
      </c>
      <c r="J115" s="2">
        <f>IFERROR(__xludf.DUMMYFUNCTION("""COMPUTED_VALUE"""),45457.66666666667)</f>
        <v>45457.66667</v>
      </c>
      <c r="K115" s="1">
        <f>IFERROR(__xludf.DUMMYFUNCTION("""COMPUTED_VALUE"""),2741.88)</f>
        <v>2741.88</v>
      </c>
      <c r="M115" s="2">
        <f>IFERROR(__xludf.DUMMYFUNCTION("""COMPUTED_VALUE"""),45457.66666666667)</f>
        <v>45457.66667</v>
      </c>
      <c r="N115" s="1">
        <f>IFERROR(__xludf.DUMMYFUNCTION("""COMPUTED_VALUE"""),0.0)</f>
        <v>0</v>
      </c>
    </row>
    <row r="116">
      <c r="A116" s="2">
        <f>IFERROR(__xludf.DUMMYFUNCTION("""COMPUTED_VALUE"""),45460.66666666667)</f>
        <v>45460.66667</v>
      </c>
      <c r="B116" s="1">
        <f>IFERROR(__xludf.DUMMYFUNCTION("""COMPUTED_VALUE"""),2741.88)</f>
        <v>2741.88</v>
      </c>
      <c r="D116" s="2">
        <f>IFERROR(__xludf.DUMMYFUNCTION("""COMPUTED_VALUE"""),45460.66666666667)</f>
        <v>45460.66667</v>
      </c>
      <c r="E116" s="1">
        <f>IFERROR(__xludf.DUMMYFUNCTION("""COMPUTED_VALUE"""),2763.48)</f>
        <v>2763.48</v>
      </c>
      <c r="G116" s="2">
        <f>IFERROR(__xludf.DUMMYFUNCTION("""COMPUTED_VALUE"""),45460.66666666667)</f>
        <v>45460.66667</v>
      </c>
      <c r="H116" s="1">
        <f>IFERROR(__xludf.DUMMYFUNCTION("""COMPUTED_VALUE"""),2728.85)</f>
        <v>2728.85</v>
      </c>
      <c r="J116" s="2">
        <f>IFERROR(__xludf.DUMMYFUNCTION("""COMPUTED_VALUE"""),45460.66666666667)</f>
        <v>45460.66667</v>
      </c>
      <c r="K116" s="1">
        <f>IFERROR(__xludf.DUMMYFUNCTION("""COMPUTED_VALUE"""),2761.59)</f>
        <v>2761.59</v>
      </c>
      <c r="M116" s="2">
        <f>IFERROR(__xludf.DUMMYFUNCTION("""COMPUTED_VALUE"""),45460.66666666667)</f>
        <v>45460.66667</v>
      </c>
      <c r="N116" s="1">
        <f>IFERROR(__xludf.DUMMYFUNCTION("""COMPUTED_VALUE"""),0.0)</f>
        <v>0</v>
      </c>
    </row>
    <row r="117">
      <c r="A117" s="2">
        <f>IFERROR(__xludf.DUMMYFUNCTION("""COMPUTED_VALUE"""),45461.66666666667)</f>
        <v>45461.66667</v>
      </c>
      <c r="B117" s="1">
        <f>IFERROR(__xludf.DUMMYFUNCTION("""COMPUTED_VALUE"""),2761.59)</f>
        <v>2761.59</v>
      </c>
      <c r="D117" s="2">
        <f>IFERROR(__xludf.DUMMYFUNCTION("""COMPUTED_VALUE"""),45461.66666666667)</f>
        <v>45461.66667</v>
      </c>
      <c r="E117" s="1">
        <f>IFERROR(__xludf.DUMMYFUNCTION("""COMPUTED_VALUE"""),2774.23)</f>
        <v>2774.23</v>
      </c>
      <c r="G117" s="2">
        <f>IFERROR(__xludf.DUMMYFUNCTION("""COMPUTED_VALUE"""),45461.66666666667)</f>
        <v>45461.66667</v>
      </c>
      <c r="H117" s="1">
        <f>IFERROR(__xludf.DUMMYFUNCTION("""COMPUTED_VALUE"""),2760.48)</f>
        <v>2760.48</v>
      </c>
      <c r="J117" s="2">
        <f>IFERROR(__xludf.DUMMYFUNCTION("""COMPUTED_VALUE"""),45461.66666666667)</f>
        <v>45461.66667</v>
      </c>
      <c r="K117" s="1">
        <f>IFERROR(__xludf.DUMMYFUNCTION("""COMPUTED_VALUE"""),2767.81)</f>
        <v>2767.81</v>
      </c>
      <c r="M117" s="2">
        <f>IFERROR(__xludf.DUMMYFUNCTION("""COMPUTED_VALUE"""),45461.66666666667)</f>
        <v>45461.66667</v>
      </c>
      <c r="N117" s="1">
        <f>IFERROR(__xludf.DUMMYFUNCTION("""COMPUTED_VALUE"""),0.0)</f>
        <v>0</v>
      </c>
    </row>
    <row r="118">
      <c r="A118" s="2">
        <f>IFERROR(__xludf.DUMMYFUNCTION("""COMPUTED_VALUE"""),45463.66666666667)</f>
        <v>45463.66667</v>
      </c>
      <c r="B118" s="1">
        <f>IFERROR(__xludf.DUMMYFUNCTION("""COMPUTED_VALUE"""),2767.81)</f>
        <v>2767.81</v>
      </c>
      <c r="D118" s="2">
        <f>IFERROR(__xludf.DUMMYFUNCTION("""COMPUTED_VALUE"""),45463.66666666667)</f>
        <v>45463.66667</v>
      </c>
      <c r="E118" s="1">
        <f>IFERROR(__xludf.DUMMYFUNCTION("""COMPUTED_VALUE"""),2772.67)</f>
        <v>2772.67</v>
      </c>
      <c r="G118" s="2">
        <f>IFERROR(__xludf.DUMMYFUNCTION("""COMPUTED_VALUE"""),45463.66666666667)</f>
        <v>45463.66667</v>
      </c>
      <c r="H118" s="1">
        <f>IFERROR(__xludf.DUMMYFUNCTION("""COMPUTED_VALUE"""),2751.82)</f>
        <v>2751.82</v>
      </c>
      <c r="J118" s="2">
        <f>IFERROR(__xludf.DUMMYFUNCTION("""COMPUTED_VALUE"""),45463.66666666667)</f>
        <v>45463.66667</v>
      </c>
      <c r="K118" s="1">
        <f>IFERROR(__xludf.DUMMYFUNCTION("""COMPUTED_VALUE"""),2758.94)</f>
        <v>2758.94</v>
      </c>
      <c r="M118" s="2">
        <f>IFERROR(__xludf.DUMMYFUNCTION("""COMPUTED_VALUE"""),45463.66666666667)</f>
        <v>45463.66667</v>
      </c>
      <c r="N118" s="1">
        <f>IFERROR(__xludf.DUMMYFUNCTION("""COMPUTED_VALUE"""),0.0)</f>
        <v>0</v>
      </c>
    </row>
    <row r="119">
      <c r="A119" s="2">
        <f>IFERROR(__xludf.DUMMYFUNCTION("""COMPUTED_VALUE"""),45464.66666666667)</f>
        <v>45464.66667</v>
      </c>
      <c r="B119" s="1">
        <f>IFERROR(__xludf.DUMMYFUNCTION("""COMPUTED_VALUE"""),2758.94)</f>
        <v>2758.94</v>
      </c>
      <c r="D119" s="2">
        <f>IFERROR(__xludf.DUMMYFUNCTION("""COMPUTED_VALUE"""),45464.66666666667)</f>
        <v>45464.66667</v>
      </c>
      <c r="E119" s="1">
        <f>IFERROR(__xludf.DUMMYFUNCTION("""COMPUTED_VALUE"""),2767.81)</f>
        <v>2767.81</v>
      </c>
      <c r="G119" s="2">
        <f>IFERROR(__xludf.DUMMYFUNCTION("""COMPUTED_VALUE"""),45464.66666666667)</f>
        <v>45464.66667</v>
      </c>
      <c r="H119" s="1">
        <f>IFERROR(__xludf.DUMMYFUNCTION("""COMPUTED_VALUE"""),2745.6)</f>
        <v>2745.6</v>
      </c>
      <c r="J119" s="2">
        <f>IFERROR(__xludf.DUMMYFUNCTION("""COMPUTED_VALUE"""),45464.66666666667)</f>
        <v>45464.66667</v>
      </c>
      <c r="K119" s="1">
        <f>IFERROR(__xludf.DUMMYFUNCTION("""COMPUTED_VALUE"""),2767.7)</f>
        <v>2767.7</v>
      </c>
      <c r="M119" s="2">
        <f>IFERROR(__xludf.DUMMYFUNCTION("""COMPUTED_VALUE"""),45464.66666666667)</f>
        <v>45464.66667</v>
      </c>
      <c r="N119" s="1">
        <f>IFERROR(__xludf.DUMMYFUNCTION("""COMPUTED_VALUE"""),0.0)</f>
        <v>0</v>
      </c>
    </row>
    <row r="120">
      <c r="A120" s="2">
        <f>IFERROR(__xludf.DUMMYFUNCTION("""COMPUTED_VALUE"""),45467.66666666667)</f>
        <v>45467.66667</v>
      </c>
      <c r="B120" s="1">
        <f>IFERROR(__xludf.DUMMYFUNCTION("""COMPUTED_VALUE"""),2767.7)</f>
        <v>2767.7</v>
      </c>
      <c r="D120" s="2">
        <f>IFERROR(__xludf.DUMMYFUNCTION("""COMPUTED_VALUE"""),45467.66666666667)</f>
        <v>45467.66667</v>
      </c>
      <c r="E120" s="1">
        <f>IFERROR(__xludf.DUMMYFUNCTION("""COMPUTED_VALUE"""),2796.28)</f>
        <v>2796.28</v>
      </c>
      <c r="G120" s="2">
        <f>IFERROR(__xludf.DUMMYFUNCTION("""COMPUTED_VALUE"""),45467.66666666667)</f>
        <v>45467.66667</v>
      </c>
      <c r="H120" s="1">
        <f>IFERROR(__xludf.DUMMYFUNCTION("""COMPUTED_VALUE"""),2767.7)</f>
        <v>2767.7</v>
      </c>
      <c r="J120" s="2">
        <f>IFERROR(__xludf.DUMMYFUNCTION("""COMPUTED_VALUE"""),45467.66666666667)</f>
        <v>45467.66667</v>
      </c>
      <c r="K120" s="1">
        <f>IFERROR(__xludf.DUMMYFUNCTION("""COMPUTED_VALUE"""),2781.87)</f>
        <v>2781.87</v>
      </c>
      <c r="M120" s="2">
        <f>IFERROR(__xludf.DUMMYFUNCTION("""COMPUTED_VALUE"""),45467.66666666667)</f>
        <v>45467.66667</v>
      </c>
      <c r="N120" s="1">
        <f>IFERROR(__xludf.DUMMYFUNCTION("""COMPUTED_VALUE"""),0.0)</f>
        <v>0</v>
      </c>
    </row>
    <row r="121">
      <c r="A121" s="2">
        <f>IFERROR(__xludf.DUMMYFUNCTION("""COMPUTED_VALUE"""),45468.66666666667)</f>
        <v>45468.66667</v>
      </c>
      <c r="B121" s="1">
        <f>IFERROR(__xludf.DUMMYFUNCTION("""COMPUTED_VALUE"""),2781.87)</f>
        <v>2781.87</v>
      </c>
      <c r="D121" s="2">
        <f>IFERROR(__xludf.DUMMYFUNCTION("""COMPUTED_VALUE"""),45468.66666666667)</f>
        <v>45468.66667</v>
      </c>
      <c r="E121" s="1">
        <f>IFERROR(__xludf.DUMMYFUNCTION("""COMPUTED_VALUE"""),2781.87)</f>
        <v>2781.87</v>
      </c>
      <c r="G121" s="2">
        <f>IFERROR(__xludf.DUMMYFUNCTION("""COMPUTED_VALUE"""),45468.66666666667)</f>
        <v>45468.66667</v>
      </c>
      <c r="H121" s="1">
        <f>IFERROR(__xludf.DUMMYFUNCTION("""COMPUTED_VALUE"""),2751.41)</f>
        <v>2751.41</v>
      </c>
      <c r="J121" s="2">
        <f>IFERROR(__xludf.DUMMYFUNCTION("""COMPUTED_VALUE"""),45468.66666666667)</f>
        <v>45468.66667</v>
      </c>
      <c r="K121" s="1">
        <f>IFERROR(__xludf.DUMMYFUNCTION("""COMPUTED_VALUE"""),2759.94)</f>
        <v>2759.94</v>
      </c>
      <c r="M121" s="2">
        <f>IFERROR(__xludf.DUMMYFUNCTION("""COMPUTED_VALUE"""),45468.66666666667)</f>
        <v>45468.66667</v>
      </c>
      <c r="N121" s="1">
        <f>IFERROR(__xludf.DUMMYFUNCTION("""COMPUTED_VALUE"""),0.0)</f>
        <v>0</v>
      </c>
    </row>
    <row r="122">
      <c r="A122" s="2">
        <f>IFERROR(__xludf.DUMMYFUNCTION("""COMPUTED_VALUE"""),45469.66666666667)</f>
        <v>45469.66667</v>
      </c>
      <c r="B122" s="1">
        <f>IFERROR(__xludf.DUMMYFUNCTION("""COMPUTED_VALUE"""),2759.94)</f>
        <v>2759.94</v>
      </c>
      <c r="D122" s="2">
        <f>IFERROR(__xludf.DUMMYFUNCTION("""COMPUTED_VALUE"""),45469.66666666667)</f>
        <v>45469.66667</v>
      </c>
      <c r="E122" s="1">
        <f>IFERROR(__xludf.DUMMYFUNCTION("""COMPUTED_VALUE"""),2759.94)</f>
        <v>2759.94</v>
      </c>
      <c r="G122" s="2">
        <f>IFERROR(__xludf.DUMMYFUNCTION("""COMPUTED_VALUE"""),45469.66666666667)</f>
        <v>45469.66667</v>
      </c>
      <c r="H122" s="1">
        <f>IFERROR(__xludf.DUMMYFUNCTION("""COMPUTED_VALUE"""),2746.92)</f>
        <v>2746.92</v>
      </c>
      <c r="J122" s="2">
        <f>IFERROR(__xludf.DUMMYFUNCTION("""COMPUTED_VALUE"""),45469.66666666667)</f>
        <v>45469.66667</v>
      </c>
      <c r="K122" s="1">
        <f>IFERROR(__xludf.DUMMYFUNCTION("""COMPUTED_VALUE"""),2755.78)</f>
        <v>2755.78</v>
      </c>
      <c r="M122" s="2">
        <f>IFERROR(__xludf.DUMMYFUNCTION("""COMPUTED_VALUE"""),45469.66666666667)</f>
        <v>45469.66667</v>
      </c>
      <c r="N122" s="1">
        <f>IFERROR(__xludf.DUMMYFUNCTION("""COMPUTED_VALUE"""),0.0)</f>
        <v>0</v>
      </c>
    </row>
    <row r="123">
      <c r="A123" s="2">
        <f>IFERROR(__xludf.DUMMYFUNCTION("""COMPUTED_VALUE"""),45470.66666666667)</f>
        <v>45470.66667</v>
      </c>
      <c r="B123" s="1">
        <f>IFERROR(__xludf.DUMMYFUNCTION("""COMPUTED_VALUE"""),2755.78)</f>
        <v>2755.78</v>
      </c>
      <c r="D123" s="2">
        <f>IFERROR(__xludf.DUMMYFUNCTION("""COMPUTED_VALUE"""),45470.66666666667)</f>
        <v>45470.66667</v>
      </c>
      <c r="E123" s="1">
        <f>IFERROR(__xludf.DUMMYFUNCTION("""COMPUTED_VALUE"""),2769.8)</f>
        <v>2769.8</v>
      </c>
      <c r="G123" s="2">
        <f>IFERROR(__xludf.DUMMYFUNCTION("""COMPUTED_VALUE"""),45470.66666666667)</f>
        <v>45470.66667</v>
      </c>
      <c r="H123" s="1">
        <f>IFERROR(__xludf.DUMMYFUNCTION("""COMPUTED_VALUE"""),2752.19)</f>
        <v>2752.19</v>
      </c>
      <c r="J123" s="2">
        <f>IFERROR(__xludf.DUMMYFUNCTION("""COMPUTED_VALUE"""),45470.66666666667)</f>
        <v>45470.66667</v>
      </c>
      <c r="K123" s="1">
        <f>IFERROR(__xludf.DUMMYFUNCTION("""COMPUTED_VALUE"""),2769.48)</f>
        <v>2769.48</v>
      </c>
      <c r="M123" s="2">
        <f>IFERROR(__xludf.DUMMYFUNCTION("""COMPUTED_VALUE"""),45470.66666666667)</f>
        <v>45470.66667</v>
      </c>
      <c r="N123" s="1">
        <f>IFERROR(__xludf.DUMMYFUNCTION("""COMPUTED_VALUE"""),0.0)</f>
        <v>0</v>
      </c>
    </row>
    <row r="124">
      <c r="A124" s="2">
        <f>IFERROR(__xludf.DUMMYFUNCTION("""COMPUTED_VALUE"""),45471.66666666667)</f>
        <v>45471.66667</v>
      </c>
      <c r="B124" s="1">
        <f>IFERROR(__xludf.DUMMYFUNCTION("""COMPUTED_VALUE"""),2769.48)</f>
        <v>2769.48</v>
      </c>
      <c r="D124" s="2">
        <f>IFERROR(__xludf.DUMMYFUNCTION("""COMPUTED_VALUE"""),45471.66666666667)</f>
        <v>45471.66667</v>
      </c>
      <c r="E124" s="1">
        <f>IFERROR(__xludf.DUMMYFUNCTION("""COMPUTED_VALUE"""),2791.85)</f>
        <v>2791.85</v>
      </c>
      <c r="G124" s="2">
        <f>IFERROR(__xludf.DUMMYFUNCTION("""COMPUTED_VALUE"""),45471.66666666667)</f>
        <v>45471.66667</v>
      </c>
      <c r="H124" s="1">
        <f>IFERROR(__xludf.DUMMYFUNCTION("""COMPUTED_VALUE"""),2761.84)</f>
        <v>2761.84</v>
      </c>
      <c r="J124" s="2">
        <f>IFERROR(__xludf.DUMMYFUNCTION("""COMPUTED_VALUE"""),45471.66666666667)</f>
        <v>45471.66667</v>
      </c>
      <c r="K124" s="1">
        <f>IFERROR(__xludf.DUMMYFUNCTION("""COMPUTED_VALUE"""),2778.39)</f>
        <v>2778.39</v>
      </c>
      <c r="M124" s="2">
        <f>IFERROR(__xludf.DUMMYFUNCTION("""COMPUTED_VALUE"""),45471.66666666667)</f>
        <v>45471.66667</v>
      </c>
      <c r="N124" s="1">
        <f>IFERROR(__xludf.DUMMYFUNCTION("""COMPUTED_VALUE"""),0.0)</f>
        <v>0</v>
      </c>
    </row>
    <row r="125">
      <c r="A125" s="2">
        <f>IFERROR(__xludf.DUMMYFUNCTION("""COMPUTED_VALUE"""),45474.66666666667)</f>
        <v>45474.66667</v>
      </c>
      <c r="B125" s="1">
        <f>IFERROR(__xludf.DUMMYFUNCTION("""COMPUTED_VALUE"""),2778.39)</f>
        <v>2778.39</v>
      </c>
      <c r="D125" s="2">
        <f>IFERROR(__xludf.DUMMYFUNCTION("""COMPUTED_VALUE"""),45474.66666666667)</f>
        <v>45474.66667</v>
      </c>
      <c r="E125" s="1">
        <f>IFERROR(__xludf.DUMMYFUNCTION("""COMPUTED_VALUE"""),2787.12)</f>
        <v>2787.12</v>
      </c>
      <c r="G125" s="2">
        <f>IFERROR(__xludf.DUMMYFUNCTION("""COMPUTED_VALUE"""),45474.66666666667)</f>
        <v>45474.66667</v>
      </c>
      <c r="H125" s="1">
        <f>IFERROR(__xludf.DUMMYFUNCTION("""COMPUTED_VALUE"""),2750.2)</f>
        <v>2750.2</v>
      </c>
      <c r="J125" s="2">
        <f>IFERROR(__xludf.DUMMYFUNCTION("""COMPUTED_VALUE"""),45474.66666666667)</f>
        <v>45474.66667</v>
      </c>
      <c r="K125" s="1">
        <f>IFERROR(__xludf.DUMMYFUNCTION("""COMPUTED_VALUE"""),2752.57)</f>
        <v>2752.57</v>
      </c>
      <c r="M125" s="2">
        <f>IFERROR(__xludf.DUMMYFUNCTION("""COMPUTED_VALUE"""),45474.66666666667)</f>
        <v>45474.66667</v>
      </c>
      <c r="N125" s="1">
        <f>IFERROR(__xludf.DUMMYFUNCTION("""COMPUTED_VALUE"""),0.0)</f>
        <v>0</v>
      </c>
    </row>
    <row r="126">
      <c r="A126" s="2">
        <f>IFERROR(__xludf.DUMMYFUNCTION("""COMPUTED_VALUE"""),45475.66666666667)</f>
        <v>45475.66667</v>
      </c>
      <c r="B126" s="1">
        <f>IFERROR(__xludf.DUMMYFUNCTION("""COMPUTED_VALUE"""),2752.57)</f>
        <v>2752.57</v>
      </c>
      <c r="D126" s="2">
        <f>IFERROR(__xludf.DUMMYFUNCTION("""COMPUTED_VALUE"""),45475.66666666667)</f>
        <v>45475.66667</v>
      </c>
      <c r="E126" s="1">
        <f>IFERROR(__xludf.DUMMYFUNCTION("""COMPUTED_VALUE"""),2763.84)</f>
        <v>2763.84</v>
      </c>
      <c r="G126" s="2">
        <f>IFERROR(__xludf.DUMMYFUNCTION("""COMPUTED_VALUE"""),45475.66666666667)</f>
        <v>45475.66667</v>
      </c>
      <c r="H126" s="1">
        <f>IFERROR(__xludf.DUMMYFUNCTION("""COMPUTED_VALUE"""),2751.71)</f>
        <v>2751.71</v>
      </c>
      <c r="J126" s="2">
        <f>IFERROR(__xludf.DUMMYFUNCTION("""COMPUTED_VALUE"""),45475.66666666667)</f>
        <v>45475.66667</v>
      </c>
      <c r="K126" s="1">
        <f>IFERROR(__xludf.DUMMYFUNCTION("""COMPUTED_VALUE"""),2761.68)</f>
        <v>2761.68</v>
      </c>
      <c r="M126" s="2">
        <f>IFERROR(__xludf.DUMMYFUNCTION("""COMPUTED_VALUE"""),45475.66666666667)</f>
        <v>45475.66667</v>
      </c>
      <c r="N126" s="1">
        <f>IFERROR(__xludf.DUMMYFUNCTION("""COMPUTED_VALUE"""),0.0)</f>
        <v>0</v>
      </c>
    </row>
    <row r="127">
      <c r="A127" s="2">
        <f>IFERROR(__xludf.DUMMYFUNCTION("""COMPUTED_VALUE"""),45476.54513888889)</f>
        <v>45476.54514</v>
      </c>
      <c r="B127" s="1">
        <f>IFERROR(__xludf.DUMMYFUNCTION("""COMPUTED_VALUE"""),2761.68)</f>
        <v>2761.68</v>
      </c>
      <c r="D127" s="2">
        <f>IFERROR(__xludf.DUMMYFUNCTION("""COMPUTED_VALUE"""),45476.54513888889)</f>
        <v>45476.54514</v>
      </c>
      <c r="E127" s="1">
        <f>IFERROR(__xludf.DUMMYFUNCTION("""COMPUTED_VALUE"""),2782.69)</f>
        <v>2782.69</v>
      </c>
      <c r="G127" s="2">
        <f>IFERROR(__xludf.DUMMYFUNCTION("""COMPUTED_VALUE"""),45476.54513888889)</f>
        <v>45476.54514</v>
      </c>
      <c r="H127" s="1">
        <f>IFERROR(__xludf.DUMMYFUNCTION("""COMPUTED_VALUE"""),2761.68)</f>
        <v>2761.68</v>
      </c>
      <c r="J127" s="2">
        <f>IFERROR(__xludf.DUMMYFUNCTION("""COMPUTED_VALUE"""),45476.54513888889)</f>
        <v>45476.54514</v>
      </c>
      <c r="K127" s="1">
        <f>IFERROR(__xludf.DUMMYFUNCTION("""COMPUTED_VALUE"""),2768.43)</f>
        <v>2768.43</v>
      </c>
      <c r="M127" s="2">
        <f>IFERROR(__xludf.DUMMYFUNCTION("""COMPUTED_VALUE"""),45476.54513888889)</f>
        <v>45476.54514</v>
      </c>
      <c r="N127" s="1">
        <f>IFERROR(__xludf.DUMMYFUNCTION("""COMPUTED_VALUE"""),0.0)</f>
        <v>0</v>
      </c>
    </row>
    <row r="128">
      <c r="A128" s="2">
        <f>IFERROR(__xludf.DUMMYFUNCTION("""COMPUTED_VALUE"""),45478.66666666667)</f>
        <v>45478.66667</v>
      </c>
      <c r="B128" s="1">
        <f>IFERROR(__xludf.DUMMYFUNCTION("""COMPUTED_VALUE"""),2768.43)</f>
        <v>2768.43</v>
      </c>
      <c r="D128" s="2">
        <f>IFERROR(__xludf.DUMMYFUNCTION("""COMPUTED_VALUE"""),45478.66666666667)</f>
        <v>45478.66667</v>
      </c>
      <c r="E128" s="1">
        <f>IFERROR(__xludf.DUMMYFUNCTION("""COMPUTED_VALUE"""),2768.43)</f>
        <v>2768.43</v>
      </c>
      <c r="G128" s="2">
        <f>IFERROR(__xludf.DUMMYFUNCTION("""COMPUTED_VALUE"""),45478.66666666667)</f>
        <v>45478.66667</v>
      </c>
      <c r="H128" s="1">
        <f>IFERROR(__xludf.DUMMYFUNCTION("""COMPUTED_VALUE"""),2745.96)</f>
        <v>2745.96</v>
      </c>
      <c r="J128" s="2">
        <f>IFERROR(__xludf.DUMMYFUNCTION("""COMPUTED_VALUE"""),45478.66666666667)</f>
        <v>45478.66667</v>
      </c>
      <c r="K128" s="1">
        <f>IFERROR(__xludf.DUMMYFUNCTION("""COMPUTED_VALUE"""),2753.98)</f>
        <v>2753.98</v>
      </c>
      <c r="M128" s="2">
        <f>IFERROR(__xludf.DUMMYFUNCTION("""COMPUTED_VALUE"""),45478.66666666667)</f>
        <v>45478.66667</v>
      </c>
      <c r="N128" s="1">
        <f>IFERROR(__xludf.DUMMYFUNCTION("""COMPUTED_VALUE"""),0.0)</f>
        <v>0</v>
      </c>
    </row>
    <row r="129">
      <c r="A129" s="2">
        <f>IFERROR(__xludf.DUMMYFUNCTION("""COMPUTED_VALUE"""),45481.66666666667)</f>
        <v>45481.66667</v>
      </c>
      <c r="B129" s="1">
        <f>IFERROR(__xludf.DUMMYFUNCTION("""COMPUTED_VALUE"""),2753.98)</f>
        <v>2753.98</v>
      </c>
      <c r="D129" s="2">
        <f>IFERROR(__xludf.DUMMYFUNCTION("""COMPUTED_VALUE"""),45481.66666666667)</f>
        <v>45481.66667</v>
      </c>
      <c r="E129" s="1">
        <f>IFERROR(__xludf.DUMMYFUNCTION("""COMPUTED_VALUE"""),2774.24)</f>
        <v>2774.24</v>
      </c>
      <c r="G129" s="2">
        <f>IFERROR(__xludf.DUMMYFUNCTION("""COMPUTED_VALUE"""),45481.66666666667)</f>
        <v>45481.66667</v>
      </c>
      <c r="H129" s="1">
        <f>IFERROR(__xludf.DUMMYFUNCTION("""COMPUTED_VALUE"""),2753.98)</f>
        <v>2753.98</v>
      </c>
      <c r="J129" s="2">
        <f>IFERROR(__xludf.DUMMYFUNCTION("""COMPUTED_VALUE"""),45481.66666666667)</f>
        <v>45481.66667</v>
      </c>
      <c r="K129" s="1">
        <f>IFERROR(__xludf.DUMMYFUNCTION("""COMPUTED_VALUE"""),2763.37)</f>
        <v>2763.37</v>
      </c>
      <c r="M129" s="2">
        <f>IFERROR(__xludf.DUMMYFUNCTION("""COMPUTED_VALUE"""),45481.66666666667)</f>
        <v>45481.66667</v>
      </c>
      <c r="N129" s="1">
        <f>IFERROR(__xludf.DUMMYFUNCTION("""COMPUTED_VALUE"""),0.0)</f>
        <v>0</v>
      </c>
    </row>
    <row r="130">
      <c r="A130" s="2">
        <f>IFERROR(__xludf.DUMMYFUNCTION("""COMPUTED_VALUE"""),45482.66666666667)</f>
        <v>45482.66667</v>
      </c>
      <c r="B130" s="1">
        <f>IFERROR(__xludf.DUMMYFUNCTION("""COMPUTED_VALUE"""),2763.37)</f>
        <v>2763.37</v>
      </c>
      <c r="D130" s="2">
        <f>IFERROR(__xludf.DUMMYFUNCTION("""COMPUTED_VALUE"""),45482.66666666667)</f>
        <v>45482.66667</v>
      </c>
      <c r="E130" s="1">
        <f>IFERROR(__xludf.DUMMYFUNCTION("""COMPUTED_VALUE"""),2764.6)</f>
        <v>2764.6</v>
      </c>
      <c r="G130" s="2">
        <f>IFERROR(__xludf.DUMMYFUNCTION("""COMPUTED_VALUE"""),45482.66666666667)</f>
        <v>45482.66667</v>
      </c>
      <c r="H130" s="1">
        <f>IFERROR(__xludf.DUMMYFUNCTION("""COMPUTED_VALUE"""),2745.41)</f>
        <v>2745.41</v>
      </c>
      <c r="J130" s="2">
        <f>IFERROR(__xludf.DUMMYFUNCTION("""COMPUTED_VALUE"""),45482.66666666667)</f>
        <v>45482.66667</v>
      </c>
      <c r="K130" s="1">
        <f>IFERROR(__xludf.DUMMYFUNCTION("""COMPUTED_VALUE"""),2747.47)</f>
        <v>2747.47</v>
      </c>
      <c r="M130" s="2">
        <f>IFERROR(__xludf.DUMMYFUNCTION("""COMPUTED_VALUE"""),45482.66666666667)</f>
        <v>45482.66667</v>
      </c>
      <c r="N130" s="1">
        <f>IFERROR(__xludf.DUMMYFUNCTION("""COMPUTED_VALUE"""),0.0)</f>
        <v>0</v>
      </c>
    </row>
    <row r="131">
      <c r="A131" s="2">
        <f>IFERROR(__xludf.DUMMYFUNCTION("""COMPUTED_VALUE"""),45483.66666666667)</f>
        <v>45483.66667</v>
      </c>
      <c r="B131" s="1">
        <f>IFERROR(__xludf.DUMMYFUNCTION("""COMPUTED_VALUE"""),2747.47)</f>
        <v>2747.47</v>
      </c>
      <c r="D131" s="2">
        <f>IFERROR(__xludf.DUMMYFUNCTION("""COMPUTED_VALUE"""),45483.66666666667)</f>
        <v>45483.66667</v>
      </c>
      <c r="E131" s="1">
        <f>IFERROR(__xludf.DUMMYFUNCTION("""COMPUTED_VALUE"""),2774.8)</f>
        <v>2774.8</v>
      </c>
      <c r="G131" s="2">
        <f>IFERROR(__xludf.DUMMYFUNCTION("""COMPUTED_VALUE"""),45483.66666666667)</f>
        <v>45483.66667</v>
      </c>
      <c r="H131" s="1">
        <f>IFERROR(__xludf.DUMMYFUNCTION("""COMPUTED_VALUE"""),2747.47)</f>
        <v>2747.47</v>
      </c>
      <c r="J131" s="2">
        <f>IFERROR(__xludf.DUMMYFUNCTION("""COMPUTED_VALUE"""),45483.66666666667)</f>
        <v>45483.66667</v>
      </c>
      <c r="K131" s="1">
        <f>IFERROR(__xludf.DUMMYFUNCTION("""COMPUTED_VALUE"""),2774.38)</f>
        <v>2774.38</v>
      </c>
      <c r="M131" s="2">
        <f>IFERROR(__xludf.DUMMYFUNCTION("""COMPUTED_VALUE"""),45483.66666666667)</f>
        <v>45483.66667</v>
      </c>
      <c r="N131" s="1">
        <f>IFERROR(__xludf.DUMMYFUNCTION("""COMPUTED_VALUE"""),0.0)</f>
        <v>0</v>
      </c>
    </row>
    <row r="132">
      <c r="A132" s="2">
        <f>IFERROR(__xludf.DUMMYFUNCTION("""COMPUTED_VALUE"""),45484.66666666667)</f>
        <v>45484.66667</v>
      </c>
      <c r="B132" s="1">
        <f>IFERROR(__xludf.DUMMYFUNCTION("""COMPUTED_VALUE"""),2774.38)</f>
        <v>2774.38</v>
      </c>
      <c r="D132" s="2">
        <f>IFERROR(__xludf.DUMMYFUNCTION("""COMPUTED_VALUE"""),45484.66666666667)</f>
        <v>45484.66667</v>
      </c>
      <c r="E132" s="1">
        <f>IFERROR(__xludf.DUMMYFUNCTION("""COMPUTED_VALUE"""),2848.55)</f>
        <v>2848.55</v>
      </c>
      <c r="G132" s="2">
        <f>IFERROR(__xludf.DUMMYFUNCTION("""COMPUTED_VALUE"""),45484.66666666667)</f>
        <v>45484.66667</v>
      </c>
      <c r="H132" s="1">
        <f>IFERROR(__xludf.DUMMYFUNCTION("""COMPUTED_VALUE"""),2774.38)</f>
        <v>2774.38</v>
      </c>
      <c r="J132" s="2">
        <f>IFERROR(__xludf.DUMMYFUNCTION("""COMPUTED_VALUE"""),45484.66666666667)</f>
        <v>45484.66667</v>
      </c>
      <c r="K132" s="1">
        <f>IFERROR(__xludf.DUMMYFUNCTION("""COMPUTED_VALUE"""),2844.52)</f>
        <v>2844.52</v>
      </c>
      <c r="M132" s="2">
        <f>IFERROR(__xludf.DUMMYFUNCTION("""COMPUTED_VALUE"""),45484.66666666667)</f>
        <v>45484.66667</v>
      </c>
      <c r="N132" s="1">
        <f>IFERROR(__xludf.DUMMYFUNCTION("""COMPUTED_VALUE"""),0.0)</f>
        <v>0</v>
      </c>
    </row>
    <row r="133">
      <c r="A133" s="2">
        <f>IFERROR(__xludf.DUMMYFUNCTION("""COMPUTED_VALUE"""),45485.66666666667)</f>
        <v>45485.66667</v>
      </c>
      <c r="B133" s="1">
        <f>IFERROR(__xludf.DUMMYFUNCTION("""COMPUTED_VALUE"""),2844.52)</f>
        <v>2844.52</v>
      </c>
      <c r="D133" s="2">
        <f>IFERROR(__xludf.DUMMYFUNCTION("""COMPUTED_VALUE"""),45485.66666666667)</f>
        <v>45485.66667</v>
      </c>
      <c r="E133" s="1">
        <f>IFERROR(__xludf.DUMMYFUNCTION("""COMPUTED_VALUE"""),2886.72)</f>
        <v>2886.72</v>
      </c>
      <c r="G133" s="2">
        <f>IFERROR(__xludf.DUMMYFUNCTION("""COMPUTED_VALUE"""),45485.66666666667)</f>
        <v>45485.66667</v>
      </c>
      <c r="H133" s="1">
        <f>IFERROR(__xludf.DUMMYFUNCTION("""COMPUTED_VALUE"""),2844.52)</f>
        <v>2844.52</v>
      </c>
      <c r="J133" s="2">
        <f>IFERROR(__xludf.DUMMYFUNCTION("""COMPUTED_VALUE"""),45485.66666666667)</f>
        <v>45485.66667</v>
      </c>
      <c r="K133" s="1">
        <f>IFERROR(__xludf.DUMMYFUNCTION("""COMPUTED_VALUE"""),2874.41)</f>
        <v>2874.41</v>
      </c>
      <c r="M133" s="2">
        <f>IFERROR(__xludf.DUMMYFUNCTION("""COMPUTED_VALUE"""),45485.66666666667)</f>
        <v>45485.66667</v>
      </c>
      <c r="N133" s="1">
        <f>IFERROR(__xludf.DUMMYFUNCTION("""COMPUTED_VALUE"""),0.0)</f>
        <v>0</v>
      </c>
    </row>
    <row r="134">
      <c r="A134" s="2">
        <f>IFERROR(__xludf.DUMMYFUNCTION("""COMPUTED_VALUE"""),45488.66666666667)</f>
        <v>45488.66667</v>
      </c>
      <c r="B134" s="1">
        <f>IFERROR(__xludf.DUMMYFUNCTION("""COMPUTED_VALUE"""),2874.41)</f>
        <v>2874.41</v>
      </c>
      <c r="D134" s="2">
        <f>IFERROR(__xludf.DUMMYFUNCTION("""COMPUTED_VALUE"""),45488.66666666667)</f>
        <v>45488.66667</v>
      </c>
      <c r="E134" s="1">
        <f>IFERROR(__xludf.DUMMYFUNCTION("""COMPUTED_VALUE"""),2917.88)</f>
        <v>2917.88</v>
      </c>
      <c r="G134" s="2">
        <f>IFERROR(__xludf.DUMMYFUNCTION("""COMPUTED_VALUE"""),45488.66666666667)</f>
        <v>45488.66667</v>
      </c>
      <c r="H134" s="1">
        <f>IFERROR(__xludf.DUMMYFUNCTION("""COMPUTED_VALUE"""),2874.41)</f>
        <v>2874.41</v>
      </c>
      <c r="J134" s="2">
        <f>IFERROR(__xludf.DUMMYFUNCTION("""COMPUTED_VALUE"""),45488.66666666667)</f>
        <v>45488.66667</v>
      </c>
      <c r="K134" s="1">
        <f>IFERROR(__xludf.DUMMYFUNCTION("""COMPUTED_VALUE"""),2901.28)</f>
        <v>2901.28</v>
      </c>
      <c r="M134" s="2">
        <f>IFERROR(__xludf.DUMMYFUNCTION("""COMPUTED_VALUE"""),45488.66666666667)</f>
        <v>45488.66667</v>
      </c>
      <c r="N134" s="1">
        <f>IFERROR(__xludf.DUMMYFUNCTION("""COMPUTED_VALUE"""),0.0)</f>
        <v>0</v>
      </c>
    </row>
    <row r="135">
      <c r="A135" s="2">
        <f>IFERROR(__xludf.DUMMYFUNCTION("""COMPUTED_VALUE"""),45489.66666666667)</f>
        <v>45489.66667</v>
      </c>
      <c r="B135" s="1">
        <f>IFERROR(__xludf.DUMMYFUNCTION("""COMPUTED_VALUE"""),2901.28)</f>
        <v>2901.28</v>
      </c>
      <c r="D135" s="2">
        <f>IFERROR(__xludf.DUMMYFUNCTION("""COMPUTED_VALUE"""),45489.66666666667)</f>
        <v>45489.66667</v>
      </c>
      <c r="E135" s="1">
        <f>IFERROR(__xludf.DUMMYFUNCTION("""COMPUTED_VALUE"""),2981.46)</f>
        <v>2981.46</v>
      </c>
      <c r="G135" s="2">
        <f>IFERROR(__xludf.DUMMYFUNCTION("""COMPUTED_VALUE"""),45489.66666666667)</f>
        <v>45489.66667</v>
      </c>
      <c r="H135" s="1">
        <f>IFERROR(__xludf.DUMMYFUNCTION("""COMPUTED_VALUE"""),2901.28)</f>
        <v>2901.28</v>
      </c>
      <c r="J135" s="2">
        <f>IFERROR(__xludf.DUMMYFUNCTION("""COMPUTED_VALUE"""),45489.66666666667)</f>
        <v>45489.66667</v>
      </c>
      <c r="K135" s="1">
        <f>IFERROR(__xludf.DUMMYFUNCTION("""COMPUTED_VALUE"""),2980.03)</f>
        <v>2980.03</v>
      </c>
      <c r="M135" s="2">
        <f>IFERROR(__xludf.DUMMYFUNCTION("""COMPUTED_VALUE"""),45489.66666666667)</f>
        <v>45489.66667</v>
      </c>
      <c r="N135" s="1">
        <f>IFERROR(__xludf.DUMMYFUNCTION("""COMPUTED_VALUE"""),0.0)</f>
        <v>0</v>
      </c>
    </row>
    <row r="136">
      <c r="A136" s="2">
        <f>IFERROR(__xludf.DUMMYFUNCTION("""COMPUTED_VALUE"""),45490.66666666667)</f>
        <v>45490.66667</v>
      </c>
      <c r="B136" s="1">
        <f>IFERROR(__xludf.DUMMYFUNCTION("""COMPUTED_VALUE"""),2980.03)</f>
        <v>2980.03</v>
      </c>
      <c r="D136" s="2">
        <f>IFERROR(__xludf.DUMMYFUNCTION("""COMPUTED_VALUE"""),45490.66666666667)</f>
        <v>45490.66667</v>
      </c>
      <c r="E136" s="1">
        <f>IFERROR(__xludf.DUMMYFUNCTION("""COMPUTED_VALUE"""),2988.31)</f>
        <v>2988.31</v>
      </c>
      <c r="G136" s="2">
        <f>IFERROR(__xludf.DUMMYFUNCTION("""COMPUTED_VALUE"""),45490.66666666667)</f>
        <v>45490.66667</v>
      </c>
      <c r="H136" s="1">
        <f>IFERROR(__xludf.DUMMYFUNCTION("""COMPUTED_VALUE"""),2943.3)</f>
        <v>2943.3</v>
      </c>
      <c r="J136" s="2">
        <f>IFERROR(__xludf.DUMMYFUNCTION("""COMPUTED_VALUE"""),45490.66666666667)</f>
        <v>45490.66667</v>
      </c>
      <c r="K136" s="1">
        <f>IFERROR(__xludf.DUMMYFUNCTION("""COMPUTED_VALUE"""),2943.3)</f>
        <v>2943.3</v>
      </c>
      <c r="M136" s="2">
        <f>IFERROR(__xludf.DUMMYFUNCTION("""COMPUTED_VALUE"""),45490.66666666667)</f>
        <v>45490.66667</v>
      </c>
      <c r="N136" s="1">
        <f>IFERROR(__xludf.DUMMYFUNCTION("""COMPUTED_VALUE"""),0.0)</f>
        <v>0</v>
      </c>
    </row>
    <row r="137">
      <c r="A137" s="2">
        <f>IFERROR(__xludf.DUMMYFUNCTION("""COMPUTED_VALUE"""),45491.66666666667)</f>
        <v>45491.66667</v>
      </c>
      <c r="B137" s="1">
        <f>IFERROR(__xludf.DUMMYFUNCTION("""COMPUTED_VALUE"""),2943.3)</f>
        <v>2943.3</v>
      </c>
      <c r="D137" s="2">
        <f>IFERROR(__xludf.DUMMYFUNCTION("""COMPUTED_VALUE"""),45491.66666666667)</f>
        <v>45491.66667</v>
      </c>
      <c r="E137" s="1">
        <f>IFERROR(__xludf.DUMMYFUNCTION("""COMPUTED_VALUE"""),2972.95)</f>
        <v>2972.95</v>
      </c>
      <c r="G137" s="2">
        <f>IFERROR(__xludf.DUMMYFUNCTION("""COMPUTED_VALUE"""),45491.66666666667)</f>
        <v>45491.66667</v>
      </c>
      <c r="H137" s="1">
        <f>IFERROR(__xludf.DUMMYFUNCTION("""COMPUTED_VALUE"""),2894.26)</f>
        <v>2894.26</v>
      </c>
      <c r="J137" s="2">
        <f>IFERROR(__xludf.DUMMYFUNCTION("""COMPUTED_VALUE"""),45491.66666666667)</f>
        <v>45491.66667</v>
      </c>
      <c r="K137" s="1">
        <f>IFERROR(__xludf.DUMMYFUNCTION("""COMPUTED_VALUE"""),2903.18)</f>
        <v>2903.18</v>
      </c>
      <c r="M137" s="2">
        <f>IFERROR(__xludf.DUMMYFUNCTION("""COMPUTED_VALUE"""),45491.66666666667)</f>
        <v>45491.66667</v>
      </c>
      <c r="N137" s="1">
        <f>IFERROR(__xludf.DUMMYFUNCTION("""COMPUTED_VALUE"""),0.0)</f>
        <v>0</v>
      </c>
    </row>
    <row r="138">
      <c r="A138" s="2">
        <f>IFERROR(__xludf.DUMMYFUNCTION("""COMPUTED_VALUE"""),45492.66666666667)</f>
        <v>45492.66667</v>
      </c>
      <c r="B138" s="1">
        <f>IFERROR(__xludf.DUMMYFUNCTION("""COMPUTED_VALUE"""),2903.18)</f>
        <v>2903.18</v>
      </c>
      <c r="D138" s="2">
        <f>IFERROR(__xludf.DUMMYFUNCTION("""COMPUTED_VALUE"""),45492.66666666667)</f>
        <v>45492.66667</v>
      </c>
      <c r="E138" s="1">
        <f>IFERROR(__xludf.DUMMYFUNCTION("""COMPUTED_VALUE"""),2903.71)</f>
        <v>2903.71</v>
      </c>
      <c r="G138" s="2">
        <f>IFERROR(__xludf.DUMMYFUNCTION("""COMPUTED_VALUE"""),45492.66666666667)</f>
        <v>45492.66667</v>
      </c>
      <c r="H138" s="1">
        <f>IFERROR(__xludf.DUMMYFUNCTION("""COMPUTED_VALUE"""),2879.91)</f>
        <v>2879.91</v>
      </c>
      <c r="J138" s="2">
        <f>IFERROR(__xludf.DUMMYFUNCTION("""COMPUTED_VALUE"""),45492.66666666667)</f>
        <v>45492.66667</v>
      </c>
      <c r="K138" s="1">
        <f>IFERROR(__xludf.DUMMYFUNCTION("""COMPUTED_VALUE"""),2887.9)</f>
        <v>2887.9</v>
      </c>
      <c r="M138" s="2">
        <f>IFERROR(__xludf.DUMMYFUNCTION("""COMPUTED_VALUE"""),45492.66666666667)</f>
        <v>45492.66667</v>
      </c>
      <c r="N138" s="1">
        <f>IFERROR(__xludf.DUMMYFUNCTION("""COMPUTED_VALUE"""),0.0)</f>
        <v>0</v>
      </c>
    </row>
    <row r="139">
      <c r="A139" s="2">
        <f>IFERROR(__xludf.DUMMYFUNCTION("""COMPUTED_VALUE"""),45495.66666666667)</f>
        <v>45495.66667</v>
      </c>
      <c r="B139" s="1">
        <f>IFERROR(__xludf.DUMMYFUNCTION("""COMPUTED_VALUE"""),2887.9)</f>
        <v>2887.9</v>
      </c>
      <c r="D139" s="2">
        <f>IFERROR(__xludf.DUMMYFUNCTION("""COMPUTED_VALUE"""),45495.66666666667)</f>
        <v>45495.66667</v>
      </c>
      <c r="E139" s="1">
        <f>IFERROR(__xludf.DUMMYFUNCTION("""COMPUTED_VALUE"""),2925.85)</f>
        <v>2925.85</v>
      </c>
      <c r="G139" s="2">
        <f>IFERROR(__xludf.DUMMYFUNCTION("""COMPUTED_VALUE"""),45495.66666666667)</f>
        <v>45495.66667</v>
      </c>
      <c r="H139" s="1">
        <f>IFERROR(__xludf.DUMMYFUNCTION("""COMPUTED_VALUE"""),2876.74)</f>
        <v>2876.74</v>
      </c>
      <c r="J139" s="2">
        <f>IFERROR(__xludf.DUMMYFUNCTION("""COMPUTED_VALUE"""),45495.66666666667)</f>
        <v>45495.66667</v>
      </c>
      <c r="K139" s="1">
        <f>IFERROR(__xludf.DUMMYFUNCTION("""COMPUTED_VALUE"""),2924.3)</f>
        <v>2924.3</v>
      </c>
      <c r="M139" s="2">
        <f>IFERROR(__xludf.DUMMYFUNCTION("""COMPUTED_VALUE"""),45495.66666666667)</f>
        <v>45495.66667</v>
      </c>
      <c r="N139" s="1">
        <f>IFERROR(__xludf.DUMMYFUNCTION("""COMPUTED_VALUE"""),0.0)</f>
        <v>0</v>
      </c>
    </row>
    <row r="140">
      <c r="A140" s="2">
        <f>IFERROR(__xludf.DUMMYFUNCTION("""COMPUTED_VALUE"""),45496.66666666667)</f>
        <v>45496.66667</v>
      </c>
      <c r="B140" s="1">
        <f>IFERROR(__xludf.DUMMYFUNCTION("""COMPUTED_VALUE"""),2924.3)</f>
        <v>2924.3</v>
      </c>
      <c r="D140" s="2">
        <f>IFERROR(__xludf.DUMMYFUNCTION("""COMPUTED_VALUE"""),45496.66666666667)</f>
        <v>45496.66667</v>
      </c>
      <c r="E140" s="1">
        <f>IFERROR(__xludf.DUMMYFUNCTION("""COMPUTED_VALUE"""),2946.65)</f>
        <v>2946.65</v>
      </c>
      <c r="G140" s="2">
        <f>IFERROR(__xludf.DUMMYFUNCTION("""COMPUTED_VALUE"""),45496.66666666667)</f>
        <v>45496.66667</v>
      </c>
      <c r="H140" s="1">
        <f>IFERROR(__xludf.DUMMYFUNCTION("""COMPUTED_VALUE"""),2913.43)</f>
        <v>2913.43</v>
      </c>
      <c r="J140" s="2">
        <f>IFERROR(__xludf.DUMMYFUNCTION("""COMPUTED_VALUE"""),45496.66666666667)</f>
        <v>45496.66667</v>
      </c>
      <c r="K140" s="1">
        <f>IFERROR(__xludf.DUMMYFUNCTION("""COMPUTED_VALUE"""),2936.34)</f>
        <v>2936.34</v>
      </c>
      <c r="M140" s="2">
        <f>IFERROR(__xludf.DUMMYFUNCTION("""COMPUTED_VALUE"""),45496.66666666667)</f>
        <v>45496.66667</v>
      </c>
      <c r="N140" s="1">
        <f>IFERROR(__xludf.DUMMYFUNCTION("""COMPUTED_VALUE"""),0.0)</f>
        <v>0</v>
      </c>
    </row>
    <row r="141">
      <c r="A141" s="2">
        <f>IFERROR(__xludf.DUMMYFUNCTION("""COMPUTED_VALUE"""),45497.66666666667)</f>
        <v>45497.66667</v>
      </c>
      <c r="B141" s="1">
        <f>IFERROR(__xludf.DUMMYFUNCTION("""COMPUTED_VALUE"""),2936.34)</f>
        <v>2936.34</v>
      </c>
      <c r="D141" s="2">
        <f>IFERROR(__xludf.DUMMYFUNCTION("""COMPUTED_VALUE"""),45497.66666666667)</f>
        <v>45497.66667</v>
      </c>
      <c r="E141" s="1">
        <f>IFERROR(__xludf.DUMMYFUNCTION("""COMPUTED_VALUE"""),2936.34)</f>
        <v>2936.34</v>
      </c>
      <c r="G141" s="2">
        <f>IFERROR(__xludf.DUMMYFUNCTION("""COMPUTED_VALUE"""),45497.66666666667)</f>
        <v>45497.66667</v>
      </c>
      <c r="H141" s="1">
        <f>IFERROR(__xludf.DUMMYFUNCTION("""COMPUTED_VALUE"""),2872.28)</f>
        <v>2872.28</v>
      </c>
      <c r="J141" s="2">
        <f>IFERROR(__xludf.DUMMYFUNCTION("""COMPUTED_VALUE"""),45497.66666666667)</f>
        <v>45497.66667</v>
      </c>
      <c r="K141" s="1">
        <f>IFERROR(__xludf.DUMMYFUNCTION("""COMPUTED_VALUE"""),2872.5)</f>
        <v>2872.5</v>
      </c>
      <c r="M141" s="2">
        <f>IFERROR(__xludf.DUMMYFUNCTION("""COMPUTED_VALUE"""),45497.66666666667)</f>
        <v>45497.66667</v>
      </c>
      <c r="N141" s="1">
        <f>IFERROR(__xludf.DUMMYFUNCTION("""COMPUTED_VALUE"""),0.0)</f>
        <v>0</v>
      </c>
    </row>
    <row r="142">
      <c r="A142" s="2">
        <f>IFERROR(__xludf.DUMMYFUNCTION("""COMPUTED_VALUE"""),45498.66666666667)</f>
        <v>45498.66667</v>
      </c>
      <c r="B142" s="1">
        <f>IFERROR(__xludf.DUMMYFUNCTION("""COMPUTED_VALUE"""),2872.48)</f>
        <v>2872.48</v>
      </c>
      <c r="D142" s="2">
        <f>IFERROR(__xludf.DUMMYFUNCTION("""COMPUTED_VALUE"""),45498.66666666667)</f>
        <v>45498.66667</v>
      </c>
      <c r="E142" s="1">
        <f>IFERROR(__xludf.DUMMYFUNCTION("""COMPUTED_VALUE"""),2944.26)</f>
        <v>2944.26</v>
      </c>
      <c r="G142" s="2">
        <f>IFERROR(__xludf.DUMMYFUNCTION("""COMPUTED_VALUE"""),45498.66666666667)</f>
        <v>45498.66667</v>
      </c>
      <c r="H142" s="1">
        <f>IFERROR(__xludf.DUMMYFUNCTION("""COMPUTED_VALUE"""),2872.48)</f>
        <v>2872.48</v>
      </c>
      <c r="J142" s="2">
        <f>IFERROR(__xludf.DUMMYFUNCTION("""COMPUTED_VALUE"""),45498.66666666667)</f>
        <v>45498.66667</v>
      </c>
      <c r="K142" s="1">
        <f>IFERROR(__xludf.DUMMYFUNCTION("""COMPUTED_VALUE"""),2901.76)</f>
        <v>2901.76</v>
      </c>
      <c r="M142" s="2">
        <f>IFERROR(__xludf.DUMMYFUNCTION("""COMPUTED_VALUE"""),45498.66666666667)</f>
        <v>45498.66667</v>
      </c>
      <c r="N142" s="1">
        <f>IFERROR(__xludf.DUMMYFUNCTION("""COMPUTED_VALUE"""),0.0)</f>
        <v>0</v>
      </c>
    </row>
    <row r="143">
      <c r="A143" s="2">
        <f>IFERROR(__xludf.DUMMYFUNCTION("""COMPUTED_VALUE"""),45499.66666666667)</f>
        <v>45499.66667</v>
      </c>
      <c r="B143" s="1">
        <f>IFERROR(__xludf.DUMMYFUNCTION("""COMPUTED_VALUE"""),2901.76)</f>
        <v>2901.76</v>
      </c>
      <c r="D143" s="2">
        <f>IFERROR(__xludf.DUMMYFUNCTION("""COMPUTED_VALUE"""),45499.66666666667)</f>
        <v>45499.66667</v>
      </c>
      <c r="E143" s="1">
        <f>IFERROR(__xludf.DUMMYFUNCTION("""COMPUTED_VALUE"""),2955.12)</f>
        <v>2955.12</v>
      </c>
      <c r="G143" s="2">
        <f>IFERROR(__xludf.DUMMYFUNCTION("""COMPUTED_VALUE"""),45499.66666666667)</f>
        <v>45499.66667</v>
      </c>
      <c r="H143" s="1">
        <f>IFERROR(__xludf.DUMMYFUNCTION("""COMPUTED_VALUE"""),2901.76)</f>
        <v>2901.76</v>
      </c>
      <c r="J143" s="2">
        <f>IFERROR(__xludf.DUMMYFUNCTION("""COMPUTED_VALUE"""),45499.66666666667)</f>
        <v>45499.66667</v>
      </c>
      <c r="K143" s="1">
        <f>IFERROR(__xludf.DUMMYFUNCTION("""COMPUTED_VALUE"""),2950.39)</f>
        <v>2950.39</v>
      </c>
      <c r="M143" s="2">
        <f>IFERROR(__xludf.DUMMYFUNCTION("""COMPUTED_VALUE"""),45499.66666666667)</f>
        <v>45499.66667</v>
      </c>
      <c r="N143" s="1">
        <f>IFERROR(__xludf.DUMMYFUNCTION("""COMPUTED_VALUE"""),0.0)</f>
        <v>0</v>
      </c>
    </row>
    <row r="144">
      <c r="A144" s="2">
        <f>IFERROR(__xludf.DUMMYFUNCTION("""COMPUTED_VALUE"""),45502.66666666667)</f>
        <v>45502.66667</v>
      </c>
      <c r="B144" s="1">
        <f>IFERROR(__xludf.DUMMYFUNCTION("""COMPUTED_VALUE"""),2950.39)</f>
        <v>2950.39</v>
      </c>
      <c r="D144" s="2">
        <f>IFERROR(__xludf.DUMMYFUNCTION("""COMPUTED_VALUE"""),45502.66666666667)</f>
        <v>45502.66667</v>
      </c>
      <c r="E144" s="1">
        <f>IFERROR(__xludf.DUMMYFUNCTION("""COMPUTED_VALUE"""),2964.28)</f>
        <v>2964.28</v>
      </c>
      <c r="G144" s="2">
        <f>IFERROR(__xludf.DUMMYFUNCTION("""COMPUTED_VALUE"""),45502.66666666667)</f>
        <v>45502.66667</v>
      </c>
      <c r="H144" s="1">
        <f>IFERROR(__xludf.DUMMYFUNCTION("""COMPUTED_VALUE"""),2933.7)</f>
        <v>2933.7</v>
      </c>
      <c r="J144" s="2">
        <f>IFERROR(__xludf.DUMMYFUNCTION("""COMPUTED_VALUE"""),45502.66666666667)</f>
        <v>45502.66667</v>
      </c>
      <c r="K144" s="1">
        <f>IFERROR(__xludf.DUMMYFUNCTION("""COMPUTED_VALUE"""),2941.2)</f>
        <v>2941.2</v>
      </c>
      <c r="M144" s="2">
        <f>IFERROR(__xludf.DUMMYFUNCTION("""COMPUTED_VALUE"""),45502.66666666667)</f>
        <v>45502.66667</v>
      </c>
      <c r="N144" s="1">
        <f>IFERROR(__xludf.DUMMYFUNCTION("""COMPUTED_VALUE"""),0.0)</f>
        <v>0</v>
      </c>
    </row>
    <row r="145">
      <c r="A145" s="2">
        <f>IFERROR(__xludf.DUMMYFUNCTION("""COMPUTED_VALUE"""),45503.66666666667)</f>
        <v>45503.66667</v>
      </c>
      <c r="B145" s="1">
        <f>IFERROR(__xludf.DUMMYFUNCTION("""COMPUTED_VALUE"""),2941.2)</f>
        <v>2941.2</v>
      </c>
      <c r="D145" s="2">
        <f>IFERROR(__xludf.DUMMYFUNCTION("""COMPUTED_VALUE"""),45503.66666666667)</f>
        <v>45503.66667</v>
      </c>
      <c r="E145" s="1">
        <f>IFERROR(__xludf.DUMMYFUNCTION("""COMPUTED_VALUE"""),2963.79)</f>
        <v>2963.79</v>
      </c>
      <c r="G145" s="2">
        <f>IFERROR(__xludf.DUMMYFUNCTION("""COMPUTED_VALUE"""),45503.66666666667)</f>
        <v>45503.66667</v>
      </c>
      <c r="H145" s="1">
        <f>IFERROR(__xludf.DUMMYFUNCTION("""COMPUTED_VALUE"""),2932.92)</f>
        <v>2932.92</v>
      </c>
      <c r="J145" s="2">
        <f>IFERROR(__xludf.DUMMYFUNCTION("""COMPUTED_VALUE"""),45503.66666666667)</f>
        <v>45503.66667</v>
      </c>
      <c r="K145" s="1">
        <f>IFERROR(__xludf.DUMMYFUNCTION("""COMPUTED_VALUE"""),2949.02)</f>
        <v>2949.02</v>
      </c>
      <c r="M145" s="2">
        <f>IFERROR(__xludf.DUMMYFUNCTION("""COMPUTED_VALUE"""),45503.66666666667)</f>
        <v>45503.66667</v>
      </c>
      <c r="N145" s="1">
        <f>IFERROR(__xludf.DUMMYFUNCTION("""COMPUTED_VALUE"""),0.0)</f>
        <v>0</v>
      </c>
    </row>
    <row r="146">
      <c r="A146" s="2">
        <f>IFERROR(__xludf.DUMMYFUNCTION("""COMPUTED_VALUE"""),45504.66666666667)</f>
        <v>45504.66667</v>
      </c>
      <c r="B146" s="1">
        <f>IFERROR(__xludf.DUMMYFUNCTION("""COMPUTED_VALUE"""),2949.02)</f>
        <v>2949.02</v>
      </c>
      <c r="D146" s="2">
        <f>IFERROR(__xludf.DUMMYFUNCTION("""COMPUTED_VALUE"""),45504.66666666667)</f>
        <v>45504.66667</v>
      </c>
      <c r="E146" s="1">
        <f>IFERROR(__xludf.DUMMYFUNCTION("""COMPUTED_VALUE"""),3011.38)</f>
        <v>3011.38</v>
      </c>
      <c r="G146" s="2">
        <f>IFERROR(__xludf.DUMMYFUNCTION("""COMPUTED_VALUE"""),45504.66666666667)</f>
        <v>45504.66667</v>
      </c>
      <c r="H146" s="1">
        <f>IFERROR(__xludf.DUMMYFUNCTION("""COMPUTED_VALUE"""),2949.02)</f>
        <v>2949.02</v>
      </c>
      <c r="J146" s="2">
        <f>IFERROR(__xludf.DUMMYFUNCTION("""COMPUTED_VALUE"""),45504.66666666667)</f>
        <v>45504.66667</v>
      </c>
      <c r="K146" s="1">
        <f>IFERROR(__xludf.DUMMYFUNCTION("""COMPUTED_VALUE"""),2964.9)</f>
        <v>2964.9</v>
      </c>
      <c r="M146" s="2">
        <f>IFERROR(__xludf.DUMMYFUNCTION("""COMPUTED_VALUE"""),45504.66666666667)</f>
        <v>45504.66667</v>
      </c>
      <c r="N146" s="1">
        <f>IFERROR(__xludf.DUMMYFUNCTION("""COMPUTED_VALUE"""),0.0)</f>
        <v>0</v>
      </c>
    </row>
    <row r="147">
      <c r="A147" s="2">
        <f>IFERROR(__xludf.DUMMYFUNCTION("""COMPUTED_VALUE"""),45505.66666666667)</f>
        <v>45505.66667</v>
      </c>
      <c r="B147" s="1">
        <f>IFERROR(__xludf.DUMMYFUNCTION("""COMPUTED_VALUE"""),2964.9)</f>
        <v>2964.9</v>
      </c>
      <c r="D147" s="2">
        <f>IFERROR(__xludf.DUMMYFUNCTION("""COMPUTED_VALUE"""),45505.66666666667)</f>
        <v>45505.66667</v>
      </c>
      <c r="E147" s="1">
        <f>IFERROR(__xludf.DUMMYFUNCTION("""COMPUTED_VALUE"""),2982.0)</f>
        <v>2982</v>
      </c>
      <c r="G147" s="2">
        <f>IFERROR(__xludf.DUMMYFUNCTION("""COMPUTED_VALUE"""),45505.66666666667)</f>
        <v>45505.66667</v>
      </c>
      <c r="H147" s="1">
        <f>IFERROR(__xludf.DUMMYFUNCTION("""COMPUTED_VALUE"""),2877.97)</f>
        <v>2877.97</v>
      </c>
      <c r="J147" s="2">
        <f>IFERROR(__xludf.DUMMYFUNCTION("""COMPUTED_VALUE"""),45505.66666666667)</f>
        <v>45505.66667</v>
      </c>
      <c r="K147" s="1">
        <f>IFERROR(__xludf.DUMMYFUNCTION("""COMPUTED_VALUE"""),2898.38)</f>
        <v>2898.38</v>
      </c>
      <c r="M147" s="2">
        <f>IFERROR(__xludf.DUMMYFUNCTION("""COMPUTED_VALUE"""),45505.66666666667)</f>
        <v>45505.66667</v>
      </c>
      <c r="N147" s="1">
        <f>IFERROR(__xludf.DUMMYFUNCTION("""COMPUTED_VALUE"""),0.0)</f>
        <v>0</v>
      </c>
    </row>
    <row r="148">
      <c r="A148" s="2">
        <f>IFERROR(__xludf.DUMMYFUNCTION("""COMPUTED_VALUE"""),45506.66666666667)</f>
        <v>45506.66667</v>
      </c>
      <c r="B148" s="1">
        <f>IFERROR(__xludf.DUMMYFUNCTION("""COMPUTED_VALUE"""),2898.38)</f>
        <v>2898.38</v>
      </c>
      <c r="D148" s="2">
        <f>IFERROR(__xludf.DUMMYFUNCTION("""COMPUTED_VALUE"""),45506.66666666667)</f>
        <v>45506.66667</v>
      </c>
      <c r="E148" s="1">
        <f>IFERROR(__xludf.DUMMYFUNCTION("""COMPUTED_VALUE"""),2898.38)</f>
        <v>2898.38</v>
      </c>
      <c r="G148" s="2">
        <f>IFERROR(__xludf.DUMMYFUNCTION("""COMPUTED_VALUE"""),45506.66666666667)</f>
        <v>45506.66667</v>
      </c>
      <c r="H148" s="1">
        <f>IFERROR(__xludf.DUMMYFUNCTION("""COMPUTED_VALUE"""),2782.15)</f>
        <v>2782.15</v>
      </c>
      <c r="J148" s="2">
        <f>IFERROR(__xludf.DUMMYFUNCTION("""COMPUTED_VALUE"""),45506.66666666667)</f>
        <v>45506.66667</v>
      </c>
      <c r="K148" s="1">
        <f>IFERROR(__xludf.DUMMYFUNCTION("""COMPUTED_VALUE"""),2811.1)</f>
        <v>2811.1</v>
      </c>
      <c r="M148" s="2">
        <f>IFERROR(__xludf.DUMMYFUNCTION("""COMPUTED_VALUE"""),45506.66666666667)</f>
        <v>45506.66667</v>
      </c>
      <c r="N148" s="1">
        <f>IFERROR(__xludf.DUMMYFUNCTION("""COMPUTED_VALUE"""),0.0)</f>
        <v>0</v>
      </c>
    </row>
    <row r="149">
      <c r="A149" s="2">
        <f>IFERROR(__xludf.DUMMYFUNCTION("""COMPUTED_VALUE"""),45509.66666666667)</f>
        <v>45509.66667</v>
      </c>
      <c r="B149" s="1">
        <f>IFERROR(__xludf.DUMMYFUNCTION("""COMPUTED_VALUE"""),2811.1)</f>
        <v>2811.1</v>
      </c>
      <c r="D149" s="2">
        <f>IFERROR(__xludf.DUMMYFUNCTION("""COMPUTED_VALUE"""),45509.66666666667)</f>
        <v>45509.66667</v>
      </c>
      <c r="E149" s="1">
        <f>IFERROR(__xludf.DUMMYFUNCTION("""COMPUTED_VALUE"""),2811.1)</f>
        <v>2811.1</v>
      </c>
      <c r="G149" s="2">
        <f>IFERROR(__xludf.DUMMYFUNCTION("""COMPUTED_VALUE"""),45509.66666666667)</f>
        <v>45509.66667</v>
      </c>
      <c r="H149" s="1">
        <f>IFERROR(__xludf.DUMMYFUNCTION("""COMPUTED_VALUE"""),2677.51)</f>
        <v>2677.51</v>
      </c>
      <c r="J149" s="2">
        <f>IFERROR(__xludf.DUMMYFUNCTION("""COMPUTED_VALUE"""),45509.66666666667)</f>
        <v>45509.66667</v>
      </c>
      <c r="K149" s="1">
        <f>IFERROR(__xludf.DUMMYFUNCTION("""COMPUTED_VALUE"""),2731.89)</f>
        <v>2731.89</v>
      </c>
      <c r="M149" s="2">
        <f>IFERROR(__xludf.DUMMYFUNCTION("""COMPUTED_VALUE"""),45509.66666666667)</f>
        <v>45509.66667</v>
      </c>
      <c r="N149" s="1">
        <f>IFERROR(__xludf.DUMMYFUNCTION("""COMPUTED_VALUE"""),0.0)</f>
        <v>0</v>
      </c>
    </row>
    <row r="150">
      <c r="A150" s="2">
        <f>IFERROR(__xludf.DUMMYFUNCTION("""COMPUTED_VALUE"""),45510.66666666667)</f>
        <v>45510.66667</v>
      </c>
      <c r="B150" s="1">
        <f>IFERROR(__xludf.DUMMYFUNCTION("""COMPUTED_VALUE"""),2731.89)</f>
        <v>2731.89</v>
      </c>
      <c r="D150" s="2">
        <f>IFERROR(__xludf.DUMMYFUNCTION("""COMPUTED_VALUE"""),45510.66666666667)</f>
        <v>45510.66667</v>
      </c>
      <c r="E150" s="1">
        <f>IFERROR(__xludf.DUMMYFUNCTION("""COMPUTED_VALUE"""),2794.96)</f>
        <v>2794.96</v>
      </c>
      <c r="G150" s="2">
        <f>IFERROR(__xludf.DUMMYFUNCTION("""COMPUTED_VALUE"""),45510.66666666667)</f>
        <v>45510.66667</v>
      </c>
      <c r="H150" s="1">
        <f>IFERROR(__xludf.DUMMYFUNCTION("""COMPUTED_VALUE"""),2731.51)</f>
        <v>2731.51</v>
      </c>
      <c r="J150" s="2">
        <f>IFERROR(__xludf.DUMMYFUNCTION("""COMPUTED_VALUE"""),45510.66666666667)</f>
        <v>45510.66667</v>
      </c>
      <c r="K150" s="1">
        <f>IFERROR(__xludf.DUMMYFUNCTION("""COMPUTED_VALUE"""),2762.0)</f>
        <v>2762</v>
      </c>
      <c r="M150" s="2">
        <f>IFERROR(__xludf.DUMMYFUNCTION("""COMPUTED_VALUE"""),45510.66666666667)</f>
        <v>45510.66667</v>
      </c>
      <c r="N150" s="1">
        <f>IFERROR(__xludf.DUMMYFUNCTION("""COMPUTED_VALUE"""),0.0)</f>
        <v>0</v>
      </c>
    </row>
    <row r="151">
      <c r="A151" s="2">
        <f>IFERROR(__xludf.DUMMYFUNCTION("""COMPUTED_VALUE"""),45511.66666666667)</f>
        <v>45511.66667</v>
      </c>
      <c r="B151" s="1">
        <f>IFERROR(__xludf.DUMMYFUNCTION("""COMPUTED_VALUE"""),2762.0)</f>
        <v>2762</v>
      </c>
      <c r="D151" s="2">
        <f>IFERROR(__xludf.DUMMYFUNCTION("""COMPUTED_VALUE"""),45511.66666666667)</f>
        <v>45511.66667</v>
      </c>
      <c r="E151" s="1">
        <f>IFERROR(__xludf.DUMMYFUNCTION("""COMPUTED_VALUE"""),2807.43)</f>
        <v>2807.43</v>
      </c>
      <c r="G151" s="2">
        <f>IFERROR(__xludf.DUMMYFUNCTION("""COMPUTED_VALUE"""),45511.66666666667)</f>
        <v>45511.66667</v>
      </c>
      <c r="H151" s="1">
        <f>IFERROR(__xludf.DUMMYFUNCTION("""COMPUTED_VALUE"""),2732.84)</f>
        <v>2732.84</v>
      </c>
      <c r="J151" s="2">
        <f>IFERROR(__xludf.DUMMYFUNCTION("""COMPUTED_VALUE"""),45511.66666666667)</f>
        <v>45511.66667</v>
      </c>
      <c r="K151" s="1">
        <f>IFERROR(__xludf.DUMMYFUNCTION("""COMPUTED_VALUE"""),2733.97)</f>
        <v>2733.97</v>
      </c>
      <c r="M151" s="2">
        <f>IFERROR(__xludf.DUMMYFUNCTION("""COMPUTED_VALUE"""),45511.66666666667)</f>
        <v>45511.66667</v>
      </c>
      <c r="N151" s="1">
        <f>IFERROR(__xludf.DUMMYFUNCTION("""COMPUTED_VALUE"""),0.0)</f>
        <v>0</v>
      </c>
    </row>
    <row r="152">
      <c r="A152" s="2">
        <f>IFERROR(__xludf.DUMMYFUNCTION("""COMPUTED_VALUE"""),45512.66666666667)</f>
        <v>45512.66667</v>
      </c>
      <c r="B152" s="1">
        <f>IFERROR(__xludf.DUMMYFUNCTION("""COMPUTED_VALUE"""),2733.97)</f>
        <v>2733.97</v>
      </c>
      <c r="D152" s="2">
        <f>IFERROR(__xludf.DUMMYFUNCTION("""COMPUTED_VALUE"""),45512.66666666667)</f>
        <v>45512.66667</v>
      </c>
      <c r="E152" s="1">
        <f>IFERROR(__xludf.DUMMYFUNCTION("""COMPUTED_VALUE"""),2799.19)</f>
        <v>2799.19</v>
      </c>
      <c r="G152" s="2">
        <f>IFERROR(__xludf.DUMMYFUNCTION("""COMPUTED_VALUE"""),45512.66666666667)</f>
        <v>45512.66667</v>
      </c>
      <c r="H152" s="1">
        <f>IFERROR(__xludf.DUMMYFUNCTION("""COMPUTED_VALUE"""),2733.97)</f>
        <v>2733.97</v>
      </c>
      <c r="J152" s="2">
        <f>IFERROR(__xludf.DUMMYFUNCTION("""COMPUTED_VALUE"""),45512.66666666667)</f>
        <v>45512.66667</v>
      </c>
      <c r="K152" s="1">
        <f>IFERROR(__xludf.DUMMYFUNCTION("""COMPUTED_VALUE"""),2798.27)</f>
        <v>2798.27</v>
      </c>
      <c r="M152" s="2">
        <f>IFERROR(__xludf.DUMMYFUNCTION("""COMPUTED_VALUE"""),45512.66666666667)</f>
        <v>45512.66667</v>
      </c>
      <c r="N152" s="1">
        <f>IFERROR(__xludf.DUMMYFUNCTION("""COMPUTED_VALUE"""),0.0)</f>
        <v>0</v>
      </c>
    </row>
    <row r="153">
      <c r="A153" s="2">
        <f>IFERROR(__xludf.DUMMYFUNCTION("""COMPUTED_VALUE"""),45513.66666666667)</f>
        <v>45513.66667</v>
      </c>
      <c r="B153" s="1">
        <f>IFERROR(__xludf.DUMMYFUNCTION("""COMPUTED_VALUE"""),2798.27)</f>
        <v>2798.27</v>
      </c>
      <c r="D153" s="2">
        <f>IFERROR(__xludf.DUMMYFUNCTION("""COMPUTED_VALUE"""),45513.66666666667)</f>
        <v>45513.66667</v>
      </c>
      <c r="E153" s="1">
        <f>IFERROR(__xludf.DUMMYFUNCTION("""COMPUTED_VALUE"""),2805.45)</f>
        <v>2805.45</v>
      </c>
      <c r="G153" s="2">
        <f>IFERROR(__xludf.DUMMYFUNCTION("""COMPUTED_VALUE"""),45513.66666666667)</f>
        <v>45513.66667</v>
      </c>
      <c r="H153" s="1">
        <f>IFERROR(__xludf.DUMMYFUNCTION("""COMPUTED_VALUE"""),2783.41)</f>
        <v>2783.41</v>
      </c>
      <c r="J153" s="2">
        <f>IFERROR(__xludf.DUMMYFUNCTION("""COMPUTED_VALUE"""),45513.66666666667)</f>
        <v>45513.66667</v>
      </c>
      <c r="K153" s="1">
        <f>IFERROR(__xludf.DUMMYFUNCTION("""COMPUTED_VALUE"""),2799.1)</f>
        <v>2799.1</v>
      </c>
      <c r="M153" s="2">
        <f>IFERROR(__xludf.DUMMYFUNCTION("""COMPUTED_VALUE"""),45513.66666666667)</f>
        <v>45513.66667</v>
      </c>
      <c r="N153" s="1">
        <f>IFERROR(__xludf.DUMMYFUNCTION("""COMPUTED_VALUE"""),0.0)</f>
        <v>0</v>
      </c>
    </row>
    <row r="154">
      <c r="A154" s="2">
        <f>IFERROR(__xludf.DUMMYFUNCTION("""COMPUTED_VALUE"""),45516.66666666667)</f>
        <v>45516.66667</v>
      </c>
      <c r="B154" s="1">
        <f>IFERROR(__xludf.DUMMYFUNCTION("""COMPUTED_VALUE"""),2799.1)</f>
        <v>2799.1</v>
      </c>
      <c r="D154" s="2">
        <f>IFERROR(__xludf.DUMMYFUNCTION("""COMPUTED_VALUE"""),45516.66666666667)</f>
        <v>45516.66667</v>
      </c>
      <c r="E154" s="1">
        <f>IFERROR(__xludf.DUMMYFUNCTION("""COMPUTED_VALUE"""),2803.72)</f>
        <v>2803.72</v>
      </c>
      <c r="G154" s="2">
        <f>IFERROR(__xludf.DUMMYFUNCTION("""COMPUTED_VALUE"""),45516.66666666667)</f>
        <v>45516.66667</v>
      </c>
      <c r="H154" s="1">
        <f>IFERROR(__xludf.DUMMYFUNCTION("""COMPUTED_VALUE"""),2772.26)</f>
        <v>2772.26</v>
      </c>
      <c r="J154" s="2">
        <f>IFERROR(__xludf.DUMMYFUNCTION("""COMPUTED_VALUE"""),45516.66666666667)</f>
        <v>45516.66667</v>
      </c>
      <c r="K154" s="1">
        <f>IFERROR(__xludf.DUMMYFUNCTION("""COMPUTED_VALUE"""),2776.23)</f>
        <v>2776.23</v>
      </c>
      <c r="M154" s="2">
        <f>IFERROR(__xludf.DUMMYFUNCTION("""COMPUTED_VALUE"""),45516.66666666667)</f>
        <v>45516.66667</v>
      </c>
      <c r="N154" s="1">
        <f>IFERROR(__xludf.DUMMYFUNCTION("""COMPUTED_VALUE"""),0.0)</f>
        <v>0</v>
      </c>
    </row>
    <row r="155">
      <c r="A155" s="2">
        <f>IFERROR(__xludf.DUMMYFUNCTION("""COMPUTED_VALUE"""),45517.66666666667)</f>
        <v>45517.66667</v>
      </c>
      <c r="B155" s="1">
        <f>IFERROR(__xludf.DUMMYFUNCTION("""COMPUTED_VALUE"""),2776.23)</f>
        <v>2776.23</v>
      </c>
      <c r="D155" s="2">
        <f>IFERROR(__xludf.DUMMYFUNCTION("""COMPUTED_VALUE"""),45517.66666666667)</f>
        <v>45517.66667</v>
      </c>
      <c r="E155" s="1">
        <f>IFERROR(__xludf.DUMMYFUNCTION("""COMPUTED_VALUE"""),2824.63)</f>
        <v>2824.63</v>
      </c>
      <c r="G155" s="2">
        <f>IFERROR(__xludf.DUMMYFUNCTION("""COMPUTED_VALUE"""),45517.66666666667)</f>
        <v>45517.66667</v>
      </c>
      <c r="H155" s="1">
        <f>IFERROR(__xludf.DUMMYFUNCTION("""COMPUTED_VALUE"""),2776.23)</f>
        <v>2776.23</v>
      </c>
      <c r="J155" s="2">
        <f>IFERROR(__xludf.DUMMYFUNCTION("""COMPUTED_VALUE"""),45517.66666666667)</f>
        <v>45517.66667</v>
      </c>
      <c r="K155" s="1">
        <f>IFERROR(__xludf.DUMMYFUNCTION("""COMPUTED_VALUE"""),2820.63)</f>
        <v>2820.63</v>
      </c>
      <c r="M155" s="2">
        <f>IFERROR(__xludf.DUMMYFUNCTION("""COMPUTED_VALUE"""),45517.66666666667)</f>
        <v>45517.66667</v>
      </c>
      <c r="N155" s="1">
        <f>IFERROR(__xludf.DUMMYFUNCTION("""COMPUTED_VALUE"""),0.0)</f>
        <v>0</v>
      </c>
    </row>
    <row r="156">
      <c r="A156" s="2">
        <f>IFERROR(__xludf.DUMMYFUNCTION("""COMPUTED_VALUE"""),45518.66666666667)</f>
        <v>45518.66667</v>
      </c>
      <c r="B156" s="1">
        <f>IFERROR(__xludf.DUMMYFUNCTION("""COMPUTED_VALUE"""),2820.63)</f>
        <v>2820.63</v>
      </c>
      <c r="D156" s="2">
        <f>IFERROR(__xludf.DUMMYFUNCTION("""COMPUTED_VALUE"""),45518.66666666667)</f>
        <v>45518.66667</v>
      </c>
      <c r="E156" s="1">
        <f>IFERROR(__xludf.DUMMYFUNCTION("""COMPUTED_VALUE"""),2831.79)</f>
        <v>2831.79</v>
      </c>
      <c r="G156" s="2">
        <f>IFERROR(__xludf.DUMMYFUNCTION("""COMPUTED_VALUE"""),45518.66666666667)</f>
        <v>45518.66667</v>
      </c>
      <c r="H156" s="1">
        <f>IFERROR(__xludf.DUMMYFUNCTION("""COMPUTED_VALUE"""),2807.67)</f>
        <v>2807.67</v>
      </c>
      <c r="J156" s="2">
        <f>IFERROR(__xludf.DUMMYFUNCTION("""COMPUTED_VALUE"""),45518.66666666667)</f>
        <v>45518.66667</v>
      </c>
      <c r="K156" s="1">
        <f>IFERROR(__xludf.DUMMYFUNCTION("""COMPUTED_VALUE"""),2816.5)</f>
        <v>2816.5</v>
      </c>
      <c r="M156" s="2">
        <f>IFERROR(__xludf.DUMMYFUNCTION("""COMPUTED_VALUE"""),45518.66666666667)</f>
        <v>45518.66667</v>
      </c>
      <c r="N156" s="1">
        <f>IFERROR(__xludf.DUMMYFUNCTION("""COMPUTED_VALUE"""),0.0)</f>
        <v>0</v>
      </c>
    </row>
    <row r="157">
      <c r="A157" s="2">
        <f>IFERROR(__xludf.DUMMYFUNCTION("""COMPUTED_VALUE"""),45519.66666666667)</f>
        <v>45519.66667</v>
      </c>
      <c r="B157" s="1">
        <f>IFERROR(__xludf.DUMMYFUNCTION("""COMPUTED_VALUE"""),2816.5)</f>
        <v>2816.5</v>
      </c>
      <c r="D157" s="2">
        <f>IFERROR(__xludf.DUMMYFUNCTION("""COMPUTED_VALUE"""),45519.66666666667)</f>
        <v>45519.66667</v>
      </c>
      <c r="E157" s="1">
        <f>IFERROR(__xludf.DUMMYFUNCTION("""COMPUTED_VALUE"""),2882.26)</f>
        <v>2882.26</v>
      </c>
      <c r="G157" s="2">
        <f>IFERROR(__xludf.DUMMYFUNCTION("""COMPUTED_VALUE"""),45519.66666666667)</f>
        <v>45519.66667</v>
      </c>
      <c r="H157" s="1">
        <f>IFERROR(__xludf.DUMMYFUNCTION("""COMPUTED_VALUE"""),2816.5)</f>
        <v>2816.5</v>
      </c>
      <c r="J157" s="2">
        <f>IFERROR(__xludf.DUMMYFUNCTION("""COMPUTED_VALUE"""),45519.66666666667)</f>
        <v>45519.66667</v>
      </c>
      <c r="K157" s="1">
        <f>IFERROR(__xludf.DUMMYFUNCTION("""COMPUTED_VALUE"""),2873.15)</f>
        <v>2873.15</v>
      </c>
      <c r="M157" s="2">
        <f>IFERROR(__xludf.DUMMYFUNCTION("""COMPUTED_VALUE"""),45519.66666666667)</f>
        <v>45519.66667</v>
      </c>
      <c r="N157" s="1">
        <f>IFERROR(__xludf.DUMMYFUNCTION("""COMPUTED_VALUE"""),0.0)</f>
        <v>0</v>
      </c>
    </row>
    <row r="158">
      <c r="A158" s="2">
        <f>IFERROR(__xludf.DUMMYFUNCTION("""COMPUTED_VALUE"""),45520.66666666667)</f>
        <v>45520.66667</v>
      </c>
      <c r="B158" s="1">
        <f>IFERROR(__xludf.DUMMYFUNCTION("""COMPUTED_VALUE"""),2873.15)</f>
        <v>2873.15</v>
      </c>
      <c r="D158" s="2">
        <f>IFERROR(__xludf.DUMMYFUNCTION("""COMPUTED_VALUE"""),45520.66666666667)</f>
        <v>45520.66667</v>
      </c>
      <c r="E158" s="1">
        <f>IFERROR(__xludf.DUMMYFUNCTION("""COMPUTED_VALUE"""),2883.48)</f>
        <v>2883.48</v>
      </c>
      <c r="G158" s="2">
        <f>IFERROR(__xludf.DUMMYFUNCTION("""COMPUTED_VALUE"""),45520.66666666667)</f>
        <v>45520.66667</v>
      </c>
      <c r="H158" s="1">
        <f>IFERROR(__xludf.DUMMYFUNCTION("""COMPUTED_VALUE"""),2865.62)</f>
        <v>2865.62</v>
      </c>
      <c r="J158" s="2">
        <f>IFERROR(__xludf.DUMMYFUNCTION("""COMPUTED_VALUE"""),45520.66666666667)</f>
        <v>45520.66667</v>
      </c>
      <c r="K158" s="1">
        <f>IFERROR(__xludf.DUMMYFUNCTION("""COMPUTED_VALUE"""),2876.86)</f>
        <v>2876.86</v>
      </c>
      <c r="M158" s="2">
        <f>IFERROR(__xludf.DUMMYFUNCTION("""COMPUTED_VALUE"""),45520.66666666667)</f>
        <v>45520.66667</v>
      </c>
      <c r="N158" s="1">
        <f>IFERROR(__xludf.DUMMYFUNCTION("""COMPUTED_VALUE"""),0.0)</f>
        <v>0</v>
      </c>
    </row>
    <row r="159">
      <c r="A159" s="2">
        <f>IFERROR(__xludf.DUMMYFUNCTION("""COMPUTED_VALUE"""),45523.66666666667)</f>
        <v>45523.66667</v>
      </c>
      <c r="B159" s="1">
        <f>IFERROR(__xludf.DUMMYFUNCTION("""COMPUTED_VALUE"""),2876.86)</f>
        <v>2876.86</v>
      </c>
      <c r="D159" s="2">
        <f>IFERROR(__xludf.DUMMYFUNCTION("""COMPUTED_VALUE"""),45523.66666666667)</f>
        <v>45523.66667</v>
      </c>
      <c r="E159" s="1">
        <f>IFERROR(__xludf.DUMMYFUNCTION("""COMPUTED_VALUE"""),2904.79)</f>
        <v>2904.79</v>
      </c>
      <c r="G159" s="2">
        <f>IFERROR(__xludf.DUMMYFUNCTION("""COMPUTED_VALUE"""),45523.66666666667)</f>
        <v>45523.66667</v>
      </c>
      <c r="H159" s="1">
        <f>IFERROR(__xludf.DUMMYFUNCTION("""COMPUTED_VALUE"""),2876.86)</f>
        <v>2876.86</v>
      </c>
      <c r="J159" s="2">
        <f>IFERROR(__xludf.DUMMYFUNCTION("""COMPUTED_VALUE"""),45523.66666666667)</f>
        <v>45523.66667</v>
      </c>
      <c r="K159" s="1">
        <f>IFERROR(__xludf.DUMMYFUNCTION("""COMPUTED_VALUE"""),2904.79)</f>
        <v>2904.79</v>
      </c>
      <c r="M159" s="2">
        <f>IFERROR(__xludf.DUMMYFUNCTION("""COMPUTED_VALUE"""),45523.66666666667)</f>
        <v>45523.66667</v>
      </c>
      <c r="N159" s="1">
        <f>IFERROR(__xludf.DUMMYFUNCTION("""COMPUTED_VALUE"""),0.0)</f>
        <v>0</v>
      </c>
    </row>
    <row r="160">
      <c r="A160" s="2">
        <f>IFERROR(__xludf.DUMMYFUNCTION("""COMPUTED_VALUE"""),45524.66666666667)</f>
        <v>45524.66667</v>
      </c>
      <c r="B160" s="1">
        <f>IFERROR(__xludf.DUMMYFUNCTION("""COMPUTED_VALUE"""),2904.79)</f>
        <v>2904.79</v>
      </c>
      <c r="D160" s="2">
        <f>IFERROR(__xludf.DUMMYFUNCTION("""COMPUTED_VALUE"""),45524.66666666667)</f>
        <v>45524.66667</v>
      </c>
      <c r="E160" s="1">
        <f>IFERROR(__xludf.DUMMYFUNCTION("""COMPUTED_VALUE"""),2904.79)</f>
        <v>2904.79</v>
      </c>
      <c r="G160" s="2">
        <f>IFERROR(__xludf.DUMMYFUNCTION("""COMPUTED_VALUE"""),45524.66666666667)</f>
        <v>45524.66667</v>
      </c>
      <c r="H160" s="1">
        <f>IFERROR(__xludf.DUMMYFUNCTION("""COMPUTED_VALUE"""),2872.82)</f>
        <v>2872.82</v>
      </c>
      <c r="J160" s="2">
        <f>IFERROR(__xludf.DUMMYFUNCTION("""COMPUTED_VALUE"""),45524.66666666667)</f>
        <v>45524.66667</v>
      </c>
      <c r="K160" s="1">
        <f>IFERROR(__xludf.DUMMYFUNCTION("""COMPUTED_VALUE"""),2877.28)</f>
        <v>2877.28</v>
      </c>
      <c r="M160" s="2">
        <f>IFERROR(__xludf.DUMMYFUNCTION("""COMPUTED_VALUE"""),45524.66666666667)</f>
        <v>45524.66667</v>
      </c>
      <c r="N160" s="1">
        <f>IFERROR(__xludf.DUMMYFUNCTION("""COMPUTED_VALUE"""),0.0)</f>
        <v>0</v>
      </c>
    </row>
    <row r="161">
      <c r="A161" s="2">
        <f>IFERROR(__xludf.DUMMYFUNCTION("""COMPUTED_VALUE"""),45525.66666666667)</f>
        <v>45525.66667</v>
      </c>
      <c r="B161" s="1">
        <f>IFERROR(__xludf.DUMMYFUNCTION("""COMPUTED_VALUE"""),2877.28)</f>
        <v>2877.28</v>
      </c>
      <c r="D161" s="2">
        <f>IFERROR(__xludf.DUMMYFUNCTION("""COMPUTED_VALUE"""),45525.66666666667)</f>
        <v>45525.66667</v>
      </c>
      <c r="E161" s="1">
        <f>IFERROR(__xludf.DUMMYFUNCTION("""COMPUTED_VALUE"""),2914.02)</f>
        <v>2914.02</v>
      </c>
      <c r="G161" s="2">
        <f>IFERROR(__xludf.DUMMYFUNCTION("""COMPUTED_VALUE"""),45525.66666666667)</f>
        <v>45525.66667</v>
      </c>
      <c r="H161" s="1">
        <f>IFERROR(__xludf.DUMMYFUNCTION("""COMPUTED_VALUE"""),2877.28)</f>
        <v>2877.28</v>
      </c>
      <c r="J161" s="2">
        <f>IFERROR(__xludf.DUMMYFUNCTION("""COMPUTED_VALUE"""),45525.66666666667)</f>
        <v>45525.66667</v>
      </c>
      <c r="K161" s="1">
        <f>IFERROR(__xludf.DUMMYFUNCTION("""COMPUTED_VALUE"""),2913.98)</f>
        <v>2913.98</v>
      </c>
      <c r="M161" s="2">
        <f>IFERROR(__xludf.DUMMYFUNCTION("""COMPUTED_VALUE"""),45525.66666666667)</f>
        <v>45525.66667</v>
      </c>
      <c r="N161" s="1">
        <f>IFERROR(__xludf.DUMMYFUNCTION("""COMPUTED_VALUE"""),0.0)</f>
        <v>0</v>
      </c>
    </row>
    <row r="162">
      <c r="A162" s="2">
        <f>IFERROR(__xludf.DUMMYFUNCTION("""COMPUTED_VALUE"""),45526.66666666667)</f>
        <v>45526.66667</v>
      </c>
      <c r="B162" s="1">
        <f>IFERROR(__xludf.DUMMYFUNCTION("""COMPUTED_VALUE"""),2913.98)</f>
        <v>2913.98</v>
      </c>
      <c r="D162" s="2">
        <f>IFERROR(__xludf.DUMMYFUNCTION("""COMPUTED_VALUE"""),45526.66666666667)</f>
        <v>45526.66667</v>
      </c>
      <c r="E162" s="1">
        <f>IFERROR(__xludf.DUMMYFUNCTION("""COMPUTED_VALUE"""),2920.26)</f>
        <v>2920.26</v>
      </c>
      <c r="G162" s="2">
        <f>IFERROR(__xludf.DUMMYFUNCTION("""COMPUTED_VALUE"""),45526.66666666667)</f>
        <v>45526.66667</v>
      </c>
      <c r="H162" s="1">
        <f>IFERROR(__xludf.DUMMYFUNCTION("""COMPUTED_VALUE"""),2890.82)</f>
        <v>2890.82</v>
      </c>
      <c r="J162" s="2">
        <f>IFERROR(__xludf.DUMMYFUNCTION("""COMPUTED_VALUE"""),45526.66666666667)</f>
        <v>45526.66667</v>
      </c>
      <c r="K162" s="1">
        <f>IFERROR(__xludf.DUMMYFUNCTION("""COMPUTED_VALUE"""),2893.89)</f>
        <v>2893.89</v>
      </c>
      <c r="M162" s="2">
        <f>IFERROR(__xludf.DUMMYFUNCTION("""COMPUTED_VALUE"""),45526.66666666667)</f>
        <v>45526.66667</v>
      </c>
      <c r="N162" s="1">
        <f>IFERROR(__xludf.DUMMYFUNCTION("""COMPUTED_VALUE"""),0.0)</f>
        <v>0</v>
      </c>
    </row>
    <row r="163">
      <c r="A163" s="2">
        <f>IFERROR(__xludf.DUMMYFUNCTION("""COMPUTED_VALUE"""),45527.66666666667)</f>
        <v>45527.66667</v>
      </c>
      <c r="B163" s="1">
        <f>IFERROR(__xludf.DUMMYFUNCTION("""COMPUTED_VALUE"""),2893.89)</f>
        <v>2893.89</v>
      </c>
      <c r="D163" s="2">
        <f>IFERROR(__xludf.DUMMYFUNCTION("""COMPUTED_VALUE"""),45527.66666666667)</f>
        <v>45527.66667</v>
      </c>
      <c r="E163" s="1">
        <f>IFERROR(__xludf.DUMMYFUNCTION("""COMPUTED_VALUE"""),2968.01)</f>
        <v>2968.01</v>
      </c>
      <c r="G163" s="2">
        <f>IFERROR(__xludf.DUMMYFUNCTION("""COMPUTED_VALUE"""),45527.66666666667)</f>
        <v>45527.66667</v>
      </c>
      <c r="H163" s="1">
        <f>IFERROR(__xludf.DUMMYFUNCTION("""COMPUTED_VALUE"""),2893.89)</f>
        <v>2893.89</v>
      </c>
      <c r="J163" s="2">
        <f>IFERROR(__xludf.DUMMYFUNCTION("""COMPUTED_VALUE"""),45527.66666666667)</f>
        <v>45527.66667</v>
      </c>
      <c r="K163" s="1">
        <f>IFERROR(__xludf.DUMMYFUNCTION("""COMPUTED_VALUE"""),2964.61)</f>
        <v>2964.61</v>
      </c>
      <c r="M163" s="2">
        <f>IFERROR(__xludf.DUMMYFUNCTION("""COMPUTED_VALUE"""),45527.66666666667)</f>
        <v>45527.66667</v>
      </c>
      <c r="N163" s="1">
        <f>IFERROR(__xludf.DUMMYFUNCTION("""COMPUTED_VALUE"""),0.0)</f>
        <v>0</v>
      </c>
    </row>
    <row r="164">
      <c r="A164" s="2">
        <f>IFERROR(__xludf.DUMMYFUNCTION("""COMPUTED_VALUE"""),45530.66666666667)</f>
        <v>45530.66667</v>
      </c>
      <c r="B164" s="1">
        <f>IFERROR(__xludf.DUMMYFUNCTION("""COMPUTED_VALUE"""),2964.61)</f>
        <v>2964.61</v>
      </c>
      <c r="D164" s="2">
        <f>IFERROR(__xludf.DUMMYFUNCTION("""COMPUTED_VALUE"""),45530.66666666667)</f>
        <v>45530.66667</v>
      </c>
      <c r="E164" s="1">
        <f>IFERROR(__xludf.DUMMYFUNCTION("""COMPUTED_VALUE"""),2986.08)</f>
        <v>2986.08</v>
      </c>
      <c r="G164" s="2">
        <f>IFERROR(__xludf.DUMMYFUNCTION("""COMPUTED_VALUE"""),45530.66666666667)</f>
        <v>45530.66667</v>
      </c>
      <c r="H164" s="1">
        <f>IFERROR(__xludf.DUMMYFUNCTION("""COMPUTED_VALUE"""),2956.06)</f>
        <v>2956.06</v>
      </c>
      <c r="J164" s="2">
        <f>IFERROR(__xludf.DUMMYFUNCTION("""COMPUTED_VALUE"""),45530.66666666667)</f>
        <v>45530.66667</v>
      </c>
      <c r="K164" s="1">
        <f>IFERROR(__xludf.DUMMYFUNCTION("""COMPUTED_VALUE"""),2957.3)</f>
        <v>2957.3</v>
      </c>
      <c r="M164" s="2">
        <f>IFERROR(__xludf.DUMMYFUNCTION("""COMPUTED_VALUE"""),45530.66666666667)</f>
        <v>45530.66667</v>
      </c>
      <c r="N164" s="1">
        <f>IFERROR(__xludf.DUMMYFUNCTION("""COMPUTED_VALUE"""),0.0)</f>
        <v>0</v>
      </c>
    </row>
    <row r="165">
      <c r="A165" s="2">
        <f>IFERROR(__xludf.DUMMYFUNCTION("""COMPUTED_VALUE"""),45531.66666666667)</f>
        <v>45531.66667</v>
      </c>
      <c r="B165" s="1">
        <f>IFERROR(__xludf.DUMMYFUNCTION("""COMPUTED_VALUE"""),2957.3)</f>
        <v>2957.3</v>
      </c>
      <c r="D165" s="2">
        <f>IFERROR(__xludf.DUMMYFUNCTION("""COMPUTED_VALUE"""),45531.66666666667)</f>
        <v>45531.66667</v>
      </c>
      <c r="E165" s="1">
        <f>IFERROR(__xludf.DUMMYFUNCTION("""COMPUTED_VALUE"""),2957.3)</f>
        <v>2957.3</v>
      </c>
      <c r="G165" s="2">
        <f>IFERROR(__xludf.DUMMYFUNCTION("""COMPUTED_VALUE"""),45531.66666666667)</f>
        <v>45531.66667</v>
      </c>
      <c r="H165" s="1">
        <f>IFERROR(__xludf.DUMMYFUNCTION("""COMPUTED_VALUE"""),2935.64)</f>
        <v>2935.64</v>
      </c>
      <c r="J165" s="2">
        <f>IFERROR(__xludf.DUMMYFUNCTION("""COMPUTED_VALUE"""),45531.66666666667)</f>
        <v>45531.66667</v>
      </c>
      <c r="K165" s="1">
        <f>IFERROR(__xludf.DUMMYFUNCTION("""COMPUTED_VALUE"""),2947.16)</f>
        <v>2947.16</v>
      </c>
      <c r="M165" s="2">
        <f>IFERROR(__xludf.DUMMYFUNCTION("""COMPUTED_VALUE"""),45531.66666666667)</f>
        <v>45531.66667</v>
      </c>
      <c r="N165" s="1">
        <f>IFERROR(__xludf.DUMMYFUNCTION("""COMPUTED_VALUE"""),0.0)</f>
        <v>0</v>
      </c>
    </row>
    <row r="166">
      <c r="A166" s="2">
        <f>IFERROR(__xludf.DUMMYFUNCTION("""COMPUTED_VALUE"""),45532.66666666667)</f>
        <v>45532.66667</v>
      </c>
      <c r="B166" s="1">
        <f>IFERROR(__xludf.DUMMYFUNCTION("""COMPUTED_VALUE"""),2947.16)</f>
        <v>2947.16</v>
      </c>
      <c r="D166" s="2">
        <f>IFERROR(__xludf.DUMMYFUNCTION("""COMPUTED_VALUE"""),45532.66666666667)</f>
        <v>45532.66667</v>
      </c>
      <c r="E166" s="1">
        <f>IFERROR(__xludf.DUMMYFUNCTION("""COMPUTED_VALUE"""),2947.16)</f>
        <v>2947.16</v>
      </c>
      <c r="G166" s="2">
        <f>IFERROR(__xludf.DUMMYFUNCTION("""COMPUTED_VALUE"""),45532.66666666667)</f>
        <v>45532.66667</v>
      </c>
      <c r="H166" s="1">
        <f>IFERROR(__xludf.DUMMYFUNCTION("""COMPUTED_VALUE"""),2919.31)</f>
        <v>2919.31</v>
      </c>
      <c r="J166" s="2">
        <f>IFERROR(__xludf.DUMMYFUNCTION("""COMPUTED_VALUE"""),45532.66666666667)</f>
        <v>45532.66667</v>
      </c>
      <c r="K166" s="1">
        <f>IFERROR(__xludf.DUMMYFUNCTION("""COMPUTED_VALUE"""),2929.99)</f>
        <v>2929.99</v>
      </c>
      <c r="M166" s="2">
        <f>IFERROR(__xludf.DUMMYFUNCTION("""COMPUTED_VALUE"""),45532.66666666667)</f>
        <v>45532.66667</v>
      </c>
      <c r="N166" s="1">
        <f>IFERROR(__xludf.DUMMYFUNCTION("""COMPUTED_VALUE"""),0.0)</f>
        <v>0</v>
      </c>
    </row>
    <row r="167">
      <c r="A167" s="2">
        <f>IFERROR(__xludf.DUMMYFUNCTION("""COMPUTED_VALUE"""),45533.66666666667)</f>
        <v>45533.66667</v>
      </c>
      <c r="B167" s="1">
        <f>IFERROR(__xludf.DUMMYFUNCTION("""COMPUTED_VALUE"""),2929.99)</f>
        <v>2929.99</v>
      </c>
      <c r="D167" s="2">
        <f>IFERROR(__xludf.DUMMYFUNCTION("""COMPUTED_VALUE"""),45533.66666666667)</f>
        <v>45533.66667</v>
      </c>
      <c r="E167" s="1">
        <f>IFERROR(__xludf.DUMMYFUNCTION("""COMPUTED_VALUE"""),2970.6)</f>
        <v>2970.6</v>
      </c>
      <c r="G167" s="2">
        <f>IFERROR(__xludf.DUMMYFUNCTION("""COMPUTED_VALUE"""),45533.66666666667)</f>
        <v>45533.66667</v>
      </c>
      <c r="H167" s="1">
        <f>IFERROR(__xludf.DUMMYFUNCTION("""COMPUTED_VALUE"""),2929.99)</f>
        <v>2929.99</v>
      </c>
      <c r="J167" s="2">
        <f>IFERROR(__xludf.DUMMYFUNCTION("""COMPUTED_VALUE"""),45533.66666666667)</f>
        <v>45533.66667</v>
      </c>
      <c r="K167" s="1">
        <f>IFERROR(__xludf.DUMMYFUNCTION("""COMPUTED_VALUE"""),2945.66)</f>
        <v>2945.66</v>
      </c>
      <c r="M167" s="2">
        <f>IFERROR(__xludf.DUMMYFUNCTION("""COMPUTED_VALUE"""),45533.66666666667)</f>
        <v>45533.66667</v>
      </c>
      <c r="N167" s="1">
        <f>IFERROR(__xludf.DUMMYFUNCTION("""COMPUTED_VALUE"""),0.0)</f>
        <v>0</v>
      </c>
    </row>
    <row r="168">
      <c r="A168" s="2">
        <f>IFERROR(__xludf.DUMMYFUNCTION("""COMPUTED_VALUE"""),45534.66666666667)</f>
        <v>45534.66667</v>
      </c>
      <c r="B168" s="1">
        <f>IFERROR(__xludf.DUMMYFUNCTION("""COMPUTED_VALUE"""),2945.66)</f>
        <v>2945.66</v>
      </c>
      <c r="D168" s="2">
        <f>IFERROR(__xludf.DUMMYFUNCTION("""COMPUTED_VALUE"""),45534.66666666667)</f>
        <v>45534.66667</v>
      </c>
      <c r="E168" s="1">
        <f>IFERROR(__xludf.DUMMYFUNCTION("""COMPUTED_VALUE"""),2964.68)</f>
        <v>2964.68</v>
      </c>
      <c r="G168" s="2">
        <f>IFERROR(__xludf.DUMMYFUNCTION("""COMPUTED_VALUE"""),45534.66666666667)</f>
        <v>45534.66667</v>
      </c>
      <c r="H168" s="1">
        <f>IFERROR(__xludf.DUMMYFUNCTION("""COMPUTED_VALUE"""),2930.92)</f>
        <v>2930.92</v>
      </c>
      <c r="J168" s="2">
        <f>IFERROR(__xludf.DUMMYFUNCTION("""COMPUTED_VALUE"""),45534.66666666667)</f>
        <v>45534.66667</v>
      </c>
      <c r="K168" s="1">
        <f>IFERROR(__xludf.DUMMYFUNCTION("""COMPUTED_VALUE"""),2964.17)</f>
        <v>2964.17</v>
      </c>
      <c r="M168" s="2">
        <f>IFERROR(__xludf.DUMMYFUNCTION("""COMPUTED_VALUE"""),45534.66666666667)</f>
        <v>45534.66667</v>
      </c>
      <c r="N168" s="1">
        <f>IFERROR(__xludf.DUMMYFUNCTION("""COMPUTED_VALUE"""),0.0)</f>
        <v>0</v>
      </c>
    </row>
    <row r="169">
      <c r="A169" s="2">
        <f>IFERROR(__xludf.DUMMYFUNCTION("""COMPUTED_VALUE"""),45538.66666666667)</f>
        <v>45538.66667</v>
      </c>
      <c r="B169" s="1">
        <f>IFERROR(__xludf.DUMMYFUNCTION("""COMPUTED_VALUE"""),2964.17)</f>
        <v>2964.17</v>
      </c>
      <c r="D169" s="2">
        <f>IFERROR(__xludf.DUMMYFUNCTION("""COMPUTED_VALUE"""),45538.66666666667)</f>
        <v>45538.66667</v>
      </c>
      <c r="E169" s="1">
        <f>IFERROR(__xludf.DUMMYFUNCTION("""COMPUTED_VALUE"""),2964.17)</f>
        <v>2964.17</v>
      </c>
      <c r="G169" s="2">
        <f>IFERROR(__xludf.DUMMYFUNCTION("""COMPUTED_VALUE"""),45538.66666666667)</f>
        <v>45538.66667</v>
      </c>
      <c r="H169" s="1">
        <f>IFERROR(__xludf.DUMMYFUNCTION("""COMPUTED_VALUE"""),2880.34)</f>
        <v>2880.34</v>
      </c>
      <c r="J169" s="2">
        <f>IFERROR(__xludf.DUMMYFUNCTION("""COMPUTED_VALUE"""),45538.66666666667)</f>
        <v>45538.66667</v>
      </c>
      <c r="K169" s="1">
        <f>IFERROR(__xludf.DUMMYFUNCTION("""COMPUTED_VALUE"""),2887.44)</f>
        <v>2887.44</v>
      </c>
      <c r="M169" s="2">
        <f>IFERROR(__xludf.DUMMYFUNCTION("""COMPUTED_VALUE"""),45538.66666666667)</f>
        <v>45538.66667</v>
      </c>
      <c r="N169" s="1">
        <f>IFERROR(__xludf.DUMMYFUNCTION("""COMPUTED_VALUE"""),0.0)</f>
        <v>0</v>
      </c>
    </row>
    <row r="170">
      <c r="A170" s="2">
        <f>IFERROR(__xludf.DUMMYFUNCTION("""COMPUTED_VALUE"""),45539.66666666667)</f>
        <v>45539.66667</v>
      </c>
      <c r="B170" s="1">
        <f>IFERROR(__xludf.DUMMYFUNCTION("""COMPUTED_VALUE"""),2887.44)</f>
        <v>2887.44</v>
      </c>
      <c r="D170" s="2">
        <f>IFERROR(__xludf.DUMMYFUNCTION("""COMPUTED_VALUE"""),45539.66666666667)</f>
        <v>45539.66667</v>
      </c>
      <c r="E170" s="1">
        <f>IFERROR(__xludf.DUMMYFUNCTION("""COMPUTED_VALUE"""),2903.58)</f>
        <v>2903.58</v>
      </c>
      <c r="G170" s="2">
        <f>IFERROR(__xludf.DUMMYFUNCTION("""COMPUTED_VALUE"""),45539.66666666667)</f>
        <v>45539.66667</v>
      </c>
      <c r="H170" s="1">
        <f>IFERROR(__xludf.DUMMYFUNCTION("""COMPUTED_VALUE"""),2873.16)</f>
        <v>2873.16</v>
      </c>
      <c r="J170" s="2">
        <f>IFERROR(__xludf.DUMMYFUNCTION("""COMPUTED_VALUE"""),45539.66666666667)</f>
        <v>45539.66667</v>
      </c>
      <c r="K170" s="1">
        <f>IFERROR(__xludf.DUMMYFUNCTION("""COMPUTED_VALUE"""),2880.9)</f>
        <v>2880.9</v>
      </c>
      <c r="M170" s="2">
        <f>IFERROR(__xludf.DUMMYFUNCTION("""COMPUTED_VALUE"""),45539.66666666667)</f>
        <v>45539.66667</v>
      </c>
      <c r="N170" s="1">
        <f>IFERROR(__xludf.DUMMYFUNCTION("""COMPUTED_VALUE"""),0.0)</f>
        <v>0</v>
      </c>
    </row>
    <row r="171">
      <c r="A171" s="2">
        <f>IFERROR(__xludf.DUMMYFUNCTION("""COMPUTED_VALUE"""),45540.66666666667)</f>
        <v>45540.66667</v>
      </c>
      <c r="B171" s="1">
        <f>IFERROR(__xludf.DUMMYFUNCTION("""COMPUTED_VALUE"""),2880.9)</f>
        <v>2880.9</v>
      </c>
      <c r="D171" s="2">
        <f>IFERROR(__xludf.DUMMYFUNCTION("""COMPUTED_VALUE"""),45540.66666666667)</f>
        <v>45540.66667</v>
      </c>
      <c r="E171" s="1">
        <f>IFERROR(__xludf.DUMMYFUNCTION("""COMPUTED_VALUE"""),2886.83)</f>
        <v>2886.83</v>
      </c>
      <c r="G171" s="2">
        <f>IFERROR(__xludf.DUMMYFUNCTION("""COMPUTED_VALUE"""),45540.66666666667)</f>
        <v>45540.66667</v>
      </c>
      <c r="H171" s="1">
        <f>IFERROR(__xludf.DUMMYFUNCTION("""COMPUTED_VALUE"""),2856.22)</f>
        <v>2856.22</v>
      </c>
      <c r="J171" s="2">
        <f>IFERROR(__xludf.DUMMYFUNCTION("""COMPUTED_VALUE"""),45540.66666666667)</f>
        <v>45540.66667</v>
      </c>
      <c r="K171" s="1">
        <f>IFERROR(__xludf.DUMMYFUNCTION("""COMPUTED_VALUE"""),2865.33)</f>
        <v>2865.33</v>
      </c>
      <c r="M171" s="2">
        <f>IFERROR(__xludf.DUMMYFUNCTION("""COMPUTED_VALUE"""),45540.66666666667)</f>
        <v>45540.66667</v>
      </c>
      <c r="N171" s="1">
        <f>IFERROR(__xludf.DUMMYFUNCTION("""COMPUTED_VALUE"""),0.0)</f>
        <v>0</v>
      </c>
    </row>
    <row r="172">
      <c r="A172" s="2">
        <f>IFERROR(__xludf.DUMMYFUNCTION("""COMPUTED_VALUE"""),45541.66666666667)</f>
        <v>45541.66667</v>
      </c>
      <c r="B172" s="1">
        <f>IFERROR(__xludf.DUMMYFUNCTION("""COMPUTED_VALUE"""),2865.33)</f>
        <v>2865.33</v>
      </c>
      <c r="D172" s="2">
        <f>IFERROR(__xludf.DUMMYFUNCTION("""COMPUTED_VALUE"""),45541.66666666667)</f>
        <v>45541.66667</v>
      </c>
      <c r="E172" s="1">
        <f>IFERROR(__xludf.DUMMYFUNCTION("""COMPUTED_VALUE"""),2879.95)</f>
        <v>2879.95</v>
      </c>
      <c r="G172" s="2">
        <f>IFERROR(__xludf.DUMMYFUNCTION("""COMPUTED_VALUE"""),45541.66666666667)</f>
        <v>45541.66667</v>
      </c>
      <c r="H172" s="1">
        <f>IFERROR(__xludf.DUMMYFUNCTION("""COMPUTED_VALUE"""),2817.63)</f>
        <v>2817.63</v>
      </c>
      <c r="J172" s="2">
        <f>IFERROR(__xludf.DUMMYFUNCTION("""COMPUTED_VALUE"""),45541.66666666667)</f>
        <v>45541.66667</v>
      </c>
      <c r="K172" s="1">
        <f>IFERROR(__xludf.DUMMYFUNCTION("""COMPUTED_VALUE"""),2820.89)</f>
        <v>2820.89</v>
      </c>
      <c r="M172" s="2">
        <f>IFERROR(__xludf.DUMMYFUNCTION("""COMPUTED_VALUE"""),45541.66666666667)</f>
        <v>45541.66667</v>
      </c>
      <c r="N172" s="1">
        <f>IFERROR(__xludf.DUMMYFUNCTION("""COMPUTED_VALUE"""),0.0)</f>
        <v>0</v>
      </c>
    </row>
    <row r="173">
      <c r="A173" s="2">
        <f>IFERROR(__xludf.DUMMYFUNCTION("""COMPUTED_VALUE"""),45544.66666666667)</f>
        <v>45544.66667</v>
      </c>
      <c r="B173" s="1">
        <f>IFERROR(__xludf.DUMMYFUNCTION("""COMPUTED_VALUE"""),2820.89)</f>
        <v>2820.89</v>
      </c>
      <c r="D173" s="2">
        <f>IFERROR(__xludf.DUMMYFUNCTION("""COMPUTED_VALUE"""),45544.66666666667)</f>
        <v>45544.66667</v>
      </c>
      <c r="E173" s="1">
        <f>IFERROR(__xludf.DUMMYFUNCTION("""COMPUTED_VALUE"""),2853.65)</f>
        <v>2853.65</v>
      </c>
      <c r="G173" s="2">
        <f>IFERROR(__xludf.DUMMYFUNCTION("""COMPUTED_VALUE"""),45544.66666666667)</f>
        <v>45544.66667</v>
      </c>
      <c r="H173" s="1">
        <f>IFERROR(__xludf.DUMMYFUNCTION("""COMPUTED_VALUE"""),2820.89)</f>
        <v>2820.89</v>
      </c>
      <c r="J173" s="2">
        <f>IFERROR(__xludf.DUMMYFUNCTION("""COMPUTED_VALUE"""),45544.66666666667)</f>
        <v>45544.66667</v>
      </c>
      <c r="K173" s="1">
        <f>IFERROR(__xludf.DUMMYFUNCTION("""COMPUTED_VALUE"""),2834.09)</f>
        <v>2834.09</v>
      </c>
      <c r="M173" s="2">
        <f>IFERROR(__xludf.DUMMYFUNCTION("""COMPUTED_VALUE"""),45544.66666666667)</f>
        <v>45544.66667</v>
      </c>
      <c r="N173" s="1">
        <f>IFERROR(__xludf.DUMMYFUNCTION("""COMPUTED_VALUE"""),0.0)</f>
        <v>0</v>
      </c>
    </row>
    <row r="174">
      <c r="A174" s="2">
        <f>IFERROR(__xludf.DUMMYFUNCTION("""COMPUTED_VALUE"""),45545.66666666667)</f>
        <v>45545.66667</v>
      </c>
      <c r="B174" s="1">
        <f>IFERROR(__xludf.DUMMYFUNCTION("""COMPUTED_VALUE"""),2834.09)</f>
        <v>2834.09</v>
      </c>
      <c r="D174" s="2">
        <f>IFERROR(__xludf.DUMMYFUNCTION("""COMPUTED_VALUE"""),45545.66666666667)</f>
        <v>45545.66667</v>
      </c>
      <c r="E174" s="1">
        <f>IFERROR(__xludf.DUMMYFUNCTION("""COMPUTED_VALUE"""),2839.12)</f>
        <v>2839.12</v>
      </c>
      <c r="G174" s="2">
        <f>IFERROR(__xludf.DUMMYFUNCTION("""COMPUTED_VALUE"""),45545.66666666667)</f>
        <v>45545.66667</v>
      </c>
      <c r="H174" s="1">
        <f>IFERROR(__xludf.DUMMYFUNCTION("""COMPUTED_VALUE"""),2803.41)</f>
        <v>2803.41</v>
      </c>
      <c r="J174" s="2">
        <f>IFERROR(__xludf.DUMMYFUNCTION("""COMPUTED_VALUE"""),45545.66666666667)</f>
        <v>45545.66667</v>
      </c>
      <c r="K174" s="1">
        <f>IFERROR(__xludf.DUMMYFUNCTION("""COMPUTED_VALUE"""),2828.89)</f>
        <v>2828.89</v>
      </c>
      <c r="M174" s="2">
        <f>IFERROR(__xludf.DUMMYFUNCTION("""COMPUTED_VALUE"""),45545.66666666667)</f>
        <v>45545.66667</v>
      </c>
      <c r="N174" s="1">
        <f>IFERROR(__xludf.DUMMYFUNCTION("""COMPUTED_VALUE"""),0.0)</f>
        <v>0</v>
      </c>
    </row>
    <row r="175">
      <c r="A175" s="2">
        <f>IFERROR(__xludf.DUMMYFUNCTION("""COMPUTED_VALUE"""),45546.66666666667)</f>
        <v>45546.66667</v>
      </c>
      <c r="B175" s="1">
        <f>IFERROR(__xludf.DUMMYFUNCTION("""COMPUTED_VALUE"""),2828.89)</f>
        <v>2828.89</v>
      </c>
      <c r="D175" s="2">
        <f>IFERROR(__xludf.DUMMYFUNCTION("""COMPUTED_VALUE"""),45546.66666666667)</f>
        <v>45546.66667</v>
      </c>
      <c r="E175" s="1">
        <f>IFERROR(__xludf.DUMMYFUNCTION("""COMPUTED_VALUE"""),2845.94)</f>
        <v>2845.94</v>
      </c>
      <c r="G175" s="2">
        <f>IFERROR(__xludf.DUMMYFUNCTION("""COMPUTED_VALUE"""),45546.66666666667)</f>
        <v>45546.66667</v>
      </c>
      <c r="H175" s="1">
        <f>IFERROR(__xludf.DUMMYFUNCTION("""COMPUTED_VALUE"""),2780.28)</f>
        <v>2780.28</v>
      </c>
      <c r="J175" s="2">
        <f>IFERROR(__xludf.DUMMYFUNCTION("""COMPUTED_VALUE"""),45546.66666666667)</f>
        <v>45546.66667</v>
      </c>
      <c r="K175" s="1">
        <f>IFERROR(__xludf.DUMMYFUNCTION("""COMPUTED_VALUE"""),2844.36)</f>
        <v>2844.36</v>
      </c>
      <c r="M175" s="2">
        <f>IFERROR(__xludf.DUMMYFUNCTION("""COMPUTED_VALUE"""),45546.66666666667)</f>
        <v>45546.66667</v>
      </c>
      <c r="N175" s="1">
        <f>IFERROR(__xludf.DUMMYFUNCTION("""COMPUTED_VALUE"""),0.0)</f>
        <v>0</v>
      </c>
    </row>
    <row r="176">
      <c r="A176" s="2">
        <f>IFERROR(__xludf.DUMMYFUNCTION("""COMPUTED_VALUE"""),45547.66666666667)</f>
        <v>45547.66667</v>
      </c>
      <c r="B176" s="1">
        <f>IFERROR(__xludf.DUMMYFUNCTION("""COMPUTED_VALUE"""),2844.36)</f>
        <v>2844.36</v>
      </c>
      <c r="D176" s="2">
        <f>IFERROR(__xludf.DUMMYFUNCTION("""COMPUTED_VALUE"""),45547.66666666667)</f>
        <v>45547.66667</v>
      </c>
      <c r="E176" s="1">
        <f>IFERROR(__xludf.DUMMYFUNCTION("""COMPUTED_VALUE"""),2880.08)</f>
        <v>2880.08</v>
      </c>
      <c r="G176" s="2">
        <f>IFERROR(__xludf.DUMMYFUNCTION("""COMPUTED_VALUE"""),45547.66666666667)</f>
        <v>45547.66667</v>
      </c>
      <c r="H176" s="1">
        <f>IFERROR(__xludf.DUMMYFUNCTION("""COMPUTED_VALUE"""),2838.71)</f>
        <v>2838.71</v>
      </c>
      <c r="J176" s="2">
        <f>IFERROR(__xludf.DUMMYFUNCTION("""COMPUTED_VALUE"""),45547.66666666667)</f>
        <v>45547.66667</v>
      </c>
      <c r="K176" s="1">
        <f>IFERROR(__xludf.DUMMYFUNCTION("""COMPUTED_VALUE"""),2873.31)</f>
        <v>2873.31</v>
      </c>
      <c r="M176" s="2">
        <f>IFERROR(__xludf.DUMMYFUNCTION("""COMPUTED_VALUE"""),45547.66666666667)</f>
        <v>45547.66667</v>
      </c>
      <c r="N176" s="1">
        <f>IFERROR(__xludf.DUMMYFUNCTION("""COMPUTED_VALUE"""),0.0)</f>
        <v>0</v>
      </c>
    </row>
    <row r="177">
      <c r="A177" s="2">
        <f>IFERROR(__xludf.DUMMYFUNCTION("""COMPUTED_VALUE"""),45548.66666666667)</f>
        <v>45548.66667</v>
      </c>
      <c r="B177" s="1">
        <f>IFERROR(__xludf.DUMMYFUNCTION("""COMPUTED_VALUE"""),2873.31)</f>
        <v>2873.31</v>
      </c>
      <c r="D177" s="2">
        <f>IFERROR(__xludf.DUMMYFUNCTION("""COMPUTED_VALUE"""),45548.66666666667)</f>
        <v>45548.66667</v>
      </c>
      <c r="E177" s="1">
        <f>IFERROR(__xludf.DUMMYFUNCTION("""COMPUTED_VALUE"""),2929.7)</f>
        <v>2929.7</v>
      </c>
      <c r="G177" s="2">
        <f>IFERROR(__xludf.DUMMYFUNCTION("""COMPUTED_VALUE"""),45548.66666666667)</f>
        <v>45548.66667</v>
      </c>
      <c r="H177" s="1">
        <f>IFERROR(__xludf.DUMMYFUNCTION("""COMPUTED_VALUE"""),2873.31)</f>
        <v>2873.31</v>
      </c>
      <c r="J177" s="2">
        <f>IFERROR(__xludf.DUMMYFUNCTION("""COMPUTED_VALUE"""),45548.66666666667)</f>
        <v>45548.66667</v>
      </c>
      <c r="K177" s="1">
        <f>IFERROR(__xludf.DUMMYFUNCTION("""COMPUTED_VALUE"""),2927.33)</f>
        <v>2927.33</v>
      </c>
      <c r="M177" s="2">
        <f>IFERROR(__xludf.DUMMYFUNCTION("""COMPUTED_VALUE"""),45548.66666666667)</f>
        <v>45548.66667</v>
      </c>
      <c r="N177" s="1">
        <f>IFERROR(__xludf.DUMMYFUNCTION("""COMPUTED_VALUE"""),0.0)</f>
        <v>0</v>
      </c>
    </row>
    <row r="178">
      <c r="A178" s="2">
        <f>IFERROR(__xludf.DUMMYFUNCTION("""COMPUTED_VALUE"""),45551.66666666667)</f>
        <v>45551.66667</v>
      </c>
      <c r="B178" s="1">
        <f>IFERROR(__xludf.DUMMYFUNCTION("""COMPUTED_VALUE"""),2927.33)</f>
        <v>2927.33</v>
      </c>
      <c r="D178" s="2">
        <f>IFERROR(__xludf.DUMMYFUNCTION("""COMPUTED_VALUE"""),45551.66666666667)</f>
        <v>45551.66667</v>
      </c>
      <c r="E178" s="1">
        <f>IFERROR(__xludf.DUMMYFUNCTION("""COMPUTED_VALUE"""),2948.56)</f>
        <v>2948.56</v>
      </c>
      <c r="G178" s="2">
        <f>IFERROR(__xludf.DUMMYFUNCTION("""COMPUTED_VALUE"""),45551.66666666667)</f>
        <v>45551.66667</v>
      </c>
      <c r="H178" s="1">
        <f>IFERROR(__xludf.DUMMYFUNCTION("""COMPUTED_VALUE"""),2927.33)</f>
        <v>2927.33</v>
      </c>
      <c r="J178" s="2">
        <f>IFERROR(__xludf.DUMMYFUNCTION("""COMPUTED_VALUE"""),45551.66666666667)</f>
        <v>45551.66667</v>
      </c>
      <c r="K178" s="1">
        <f>IFERROR(__xludf.DUMMYFUNCTION("""COMPUTED_VALUE"""),2946.57)</f>
        <v>2946.57</v>
      </c>
      <c r="M178" s="2">
        <f>IFERROR(__xludf.DUMMYFUNCTION("""COMPUTED_VALUE"""),45551.66666666667)</f>
        <v>45551.66667</v>
      </c>
      <c r="N178" s="1">
        <f>IFERROR(__xludf.DUMMYFUNCTION("""COMPUTED_VALUE"""),0.0)</f>
        <v>0</v>
      </c>
    </row>
    <row r="179">
      <c r="A179" s="2">
        <f>IFERROR(__xludf.DUMMYFUNCTION("""COMPUTED_VALUE"""),45552.66666666667)</f>
        <v>45552.66667</v>
      </c>
      <c r="B179" s="1">
        <f>IFERROR(__xludf.DUMMYFUNCTION("""COMPUTED_VALUE"""),2946.57)</f>
        <v>2946.57</v>
      </c>
      <c r="D179" s="2">
        <f>IFERROR(__xludf.DUMMYFUNCTION("""COMPUTED_VALUE"""),45552.66666666667)</f>
        <v>45552.66667</v>
      </c>
      <c r="E179" s="1">
        <f>IFERROR(__xludf.DUMMYFUNCTION("""COMPUTED_VALUE"""),2983.8)</f>
        <v>2983.8</v>
      </c>
      <c r="G179" s="2">
        <f>IFERROR(__xludf.DUMMYFUNCTION("""COMPUTED_VALUE"""),45552.66666666667)</f>
        <v>45552.66667</v>
      </c>
      <c r="H179" s="1">
        <f>IFERROR(__xludf.DUMMYFUNCTION("""COMPUTED_VALUE"""),2946.57)</f>
        <v>2946.57</v>
      </c>
      <c r="J179" s="2">
        <f>IFERROR(__xludf.DUMMYFUNCTION("""COMPUTED_VALUE"""),45552.66666666667)</f>
        <v>45552.66667</v>
      </c>
      <c r="K179" s="1">
        <f>IFERROR(__xludf.DUMMYFUNCTION("""COMPUTED_VALUE"""),2962.88)</f>
        <v>2962.88</v>
      </c>
      <c r="M179" s="2">
        <f>IFERROR(__xludf.DUMMYFUNCTION("""COMPUTED_VALUE"""),45552.66666666667)</f>
        <v>45552.66667</v>
      </c>
      <c r="N179" s="1">
        <f>IFERROR(__xludf.DUMMYFUNCTION("""COMPUTED_VALUE"""),0.0)</f>
        <v>0</v>
      </c>
    </row>
    <row r="180">
      <c r="A180" s="2">
        <f>IFERROR(__xludf.DUMMYFUNCTION("""COMPUTED_VALUE"""),45553.66666666667)</f>
        <v>45553.66667</v>
      </c>
      <c r="B180" s="1">
        <f>IFERROR(__xludf.DUMMYFUNCTION("""COMPUTED_VALUE"""),2962.88)</f>
        <v>2962.88</v>
      </c>
      <c r="D180" s="2">
        <f>IFERROR(__xludf.DUMMYFUNCTION("""COMPUTED_VALUE"""),45553.66666666667)</f>
        <v>45553.66667</v>
      </c>
      <c r="E180" s="1">
        <f>IFERROR(__xludf.DUMMYFUNCTION("""COMPUTED_VALUE"""),3017.13)</f>
        <v>3017.13</v>
      </c>
      <c r="G180" s="2">
        <f>IFERROR(__xludf.DUMMYFUNCTION("""COMPUTED_VALUE"""),45553.66666666667)</f>
        <v>45553.66667</v>
      </c>
      <c r="H180" s="1">
        <f>IFERROR(__xludf.DUMMYFUNCTION("""COMPUTED_VALUE"""),2954.81)</f>
        <v>2954.81</v>
      </c>
      <c r="J180" s="2">
        <f>IFERROR(__xludf.DUMMYFUNCTION("""COMPUTED_VALUE"""),45553.66666666667)</f>
        <v>45553.66667</v>
      </c>
      <c r="K180" s="1">
        <f>IFERROR(__xludf.DUMMYFUNCTION("""COMPUTED_VALUE"""),2964.39)</f>
        <v>2964.39</v>
      </c>
      <c r="M180" s="2">
        <f>IFERROR(__xludf.DUMMYFUNCTION("""COMPUTED_VALUE"""),45553.66666666667)</f>
        <v>45553.66667</v>
      </c>
      <c r="N180" s="1">
        <f>IFERROR(__xludf.DUMMYFUNCTION("""COMPUTED_VALUE"""),0.0)</f>
        <v>0</v>
      </c>
    </row>
    <row r="181">
      <c r="A181" s="2">
        <f>IFERROR(__xludf.DUMMYFUNCTION("""COMPUTED_VALUE"""),45554.66666666667)</f>
        <v>45554.66667</v>
      </c>
      <c r="B181" s="1">
        <f>IFERROR(__xludf.DUMMYFUNCTION("""COMPUTED_VALUE"""),2964.39)</f>
        <v>2964.39</v>
      </c>
      <c r="D181" s="2">
        <f>IFERROR(__xludf.DUMMYFUNCTION("""COMPUTED_VALUE"""),45554.66666666667)</f>
        <v>45554.66667</v>
      </c>
      <c r="E181" s="1">
        <f>IFERROR(__xludf.DUMMYFUNCTION("""COMPUTED_VALUE"""),3022.29)</f>
        <v>3022.29</v>
      </c>
      <c r="G181" s="2">
        <f>IFERROR(__xludf.DUMMYFUNCTION("""COMPUTED_VALUE"""),45554.66666666667)</f>
        <v>45554.66667</v>
      </c>
      <c r="H181" s="1">
        <f>IFERROR(__xludf.DUMMYFUNCTION("""COMPUTED_VALUE"""),2964.39)</f>
        <v>2964.39</v>
      </c>
      <c r="J181" s="2">
        <f>IFERROR(__xludf.DUMMYFUNCTION("""COMPUTED_VALUE"""),45554.66666666667)</f>
        <v>45554.66667</v>
      </c>
      <c r="K181" s="1">
        <f>IFERROR(__xludf.DUMMYFUNCTION("""COMPUTED_VALUE"""),3016.3)</f>
        <v>3016.3</v>
      </c>
      <c r="M181" s="2">
        <f>IFERROR(__xludf.DUMMYFUNCTION("""COMPUTED_VALUE"""),45554.66666666667)</f>
        <v>45554.66667</v>
      </c>
      <c r="N181" s="1">
        <f>IFERROR(__xludf.DUMMYFUNCTION("""COMPUTED_VALUE"""),0.0)</f>
        <v>0</v>
      </c>
    </row>
    <row r="182">
      <c r="A182" s="2">
        <f>IFERROR(__xludf.DUMMYFUNCTION("""COMPUTED_VALUE"""),45555.66666666667)</f>
        <v>45555.66667</v>
      </c>
      <c r="B182" s="1">
        <f>IFERROR(__xludf.DUMMYFUNCTION("""COMPUTED_VALUE"""),3016.3)</f>
        <v>3016.3</v>
      </c>
      <c r="D182" s="2">
        <f>IFERROR(__xludf.DUMMYFUNCTION("""COMPUTED_VALUE"""),45555.66666666667)</f>
        <v>45555.66667</v>
      </c>
      <c r="E182" s="1">
        <f>IFERROR(__xludf.DUMMYFUNCTION("""COMPUTED_VALUE"""),3016.3)</f>
        <v>3016.3</v>
      </c>
      <c r="G182" s="2">
        <f>IFERROR(__xludf.DUMMYFUNCTION("""COMPUTED_VALUE"""),45555.66666666667)</f>
        <v>45555.66667</v>
      </c>
      <c r="H182" s="1">
        <f>IFERROR(__xludf.DUMMYFUNCTION("""COMPUTED_VALUE"""),2986.0)</f>
        <v>2986</v>
      </c>
      <c r="J182" s="2">
        <f>IFERROR(__xludf.DUMMYFUNCTION("""COMPUTED_VALUE"""),45555.66666666667)</f>
        <v>45555.66667</v>
      </c>
      <c r="K182" s="1">
        <f>IFERROR(__xludf.DUMMYFUNCTION("""COMPUTED_VALUE"""),2995.78)</f>
        <v>2995.78</v>
      </c>
      <c r="M182" s="2">
        <f>IFERROR(__xludf.DUMMYFUNCTION("""COMPUTED_VALUE"""),45555.66666666667)</f>
        <v>45555.66667</v>
      </c>
      <c r="N182" s="1">
        <f>IFERROR(__xludf.DUMMYFUNCTION("""COMPUTED_VALUE"""),0.0)</f>
        <v>0</v>
      </c>
    </row>
    <row r="183">
      <c r="A183" s="2">
        <f>IFERROR(__xludf.DUMMYFUNCTION("""COMPUTED_VALUE"""),45558.66666666667)</f>
        <v>45558.66667</v>
      </c>
      <c r="B183" s="1">
        <f>IFERROR(__xludf.DUMMYFUNCTION("""COMPUTED_VALUE"""),2995.78)</f>
        <v>2995.78</v>
      </c>
      <c r="D183" s="2">
        <f>IFERROR(__xludf.DUMMYFUNCTION("""COMPUTED_VALUE"""),45558.66666666667)</f>
        <v>45558.66667</v>
      </c>
      <c r="E183" s="1">
        <f>IFERROR(__xludf.DUMMYFUNCTION("""COMPUTED_VALUE"""),3012.26)</f>
        <v>3012.26</v>
      </c>
      <c r="G183" s="2">
        <f>IFERROR(__xludf.DUMMYFUNCTION("""COMPUTED_VALUE"""),45558.66666666667)</f>
        <v>45558.66667</v>
      </c>
      <c r="H183" s="1">
        <f>IFERROR(__xludf.DUMMYFUNCTION("""COMPUTED_VALUE"""),2993.59)</f>
        <v>2993.59</v>
      </c>
      <c r="J183" s="2">
        <f>IFERROR(__xludf.DUMMYFUNCTION("""COMPUTED_VALUE"""),45558.66666666667)</f>
        <v>45558.66667</v>
      </c>
      <c r="K183" s="1">
        <f>IFERROR(__xludf.DUMMYFUNCTION("""COMPUTED_VALUE"""),3004.58)</f>
        <v>3004.58</v>
      </c>
      <c r="M183" s="2">
        <f>IFERROR(__xludf.DUMMYFUNCTION("""COMPUTED_VALUE"""),45558.66666666667)</f>
        <v>45558.66667</v>
      </c>
      <c r="N183" s="1">
        <f>IFERROR(__xludf.DUMMYFUNCTION("""COMPUTED_VALUE"""),0.0)</f>
        <v>0</v>
      </c>
    </row>
    <row r="184">
      <c r="A184" s="2">
        <f>IFERROR(__xludf.DUMMYFUNCTION("""COMPUTED_VALUE"""),45559.66666666667)</f>
        <v>45559.66667</v>
      </c>
      <c r="B184" s="1">
        <f>IFERROR(__xludf.DUMMYFUNCTION("""COMPUTED_VALUE"""),3004.58)</f>
        <v>3004.58</v>
      </c>
      <c r="D184" s="2">
        <f>IFERROR(__xludf.DUMMYFUNCTION("""COMPUTED_VALUE"""),45559.66666666667)</f>
        <v>45559.66667</v>
      </c>
      <c r="E184" s="1">
        <f>IFERROR(__xludf.DUMMYFUNCTION("""COMPUTED_VALUE"""),3019.19)</f>
        <v>3019.19</v>
      </c>
      <c r="G184" s="2">
        <f>IFERROR(__xludf.DUMMYFUNCTION("""COMPUTED_VALUE"""),45559.66666666667)</f>
        <v>45559.66667</v>
      </c>
      <c r="H184" s="1">
        <f>IFERROR(__xludf.DUMMYFUNCTION("""COMPUTED_VALUE"""),3001.95)</f>
        <v>3001.95</v>
      </c>
      <c r="J184" s="2">
        <f>IFERROR(__xludf.DUMMYFUNCTION("""COMPUTED_VALUE"""),45559.66666666667)</f>
        <v>45559.66667</v>
      </c>
      <c r="K184" s="1">
        <f>IFERROR(__xludf.DUMMYFUNCTION("""COMPUTED_VALUE"""),3010.03)</f>
        <v>3010.03</v>
      </c>
      <c r="M184" s="2">
        <f>IFERROR(__xludf.DUMMYFUNCTION("""COMPUTED_VALUE"""),45559.66666666667)</f>
        <v>45559.66667</v>
      </c>
      <c r="N184" s="1">
        <f>IFERROR(__xludf.DUMMYFUNCTION("""COMPUTED_VALUE"""),0.0)</f>
        <v>0</v>
      </c>
    </row>
    <row r="185">
      <c r="A185" s="2">
        <f>IFERROR(__xludf.DUMMYFUNCTION("""COMPUTED_VALUE"""),45560.66666666667)</f>
        <v>45560.66667</v>
      </c>
      <c r="B185" s="1">
        <f>IFERROR(__xludf.DUMMYFUNCTION("""COMPUTED_VALUE"""),3010.03)</f>
        <v>3010.03</v>
      </c>
      <c r="D185" s="2">
        <f>IFERROR(__xludf.DUMMYFUNCTION("""COMPUTED_VALUE"""),45560.66666666667)</f>
        <v>45560.66667</v>
      </c>
      <c r="E185" s="1">
        <f>IFERROR(__xludf.DUMMYFUNCTION("""COMPUTED_VALUE"""),3013.0)</f>
        <v>3013</v>
      </c>
      <c r="G185" s="2">
        <f>IFERROR(__xludf.DUMMYFUNCTION("""COMPUTED_VALUE"""),45560.66666666667)</f>
        <v>45560.66667</v>
      </c>
      <c r="H185" s="1">
        <f>IFERROR(__xludf.DUMMYFUNCTION("""COMPUTED_VALUE"""),2977.23)</f>
        <v>2977.23</v>
      </c>
      <c r="J185" s="2">
        <f>IFERROR(__xludf.DUMMYFUNCTION("""COMPUTED_VALUE"""),45560.66666666667)</f>
        <v>45560.66667</v>
      </c>
      <c r="K185" s="1">
        <f>IFERROR(__xludf.DUMMYFUNCTION("""COMPUTED_VALUE"""),2980.47)</f>
        <v>2980.47</v>
      </c>
      <c r="M185" s="2">
        <f>IFERROR(__xludf.DUMMYFUNCTION("""COMPUTED_VALUE"""),45560.66666666667)</f>
        <v>45560.66667</v>
      </c>
      <c r="N185" s="1">
        <f>IFERROR(__xludf.DUMMYFUNCTION("""COMPUTED_VALUE"""),0.0)</f>
        <v>0</v>
      </c>
    </row>
    <row r="186">
      <c r="A186" s="2">
        <f>IFERROR(__xludf.DUMMYFUNCTION("""COMPUTED_VALUE"""),45561.66666666667)</f>
        <v>45561.66667</v>
      </c>
      <c r="B186" s="1">
        <f>IFERROR(__xludf.DUMMYFUNCTION("""COMPUTED_VALUE"""),2980.47)</f>
        <v>2980.47</v>
      </c>
      <c r="D186" s="2">
        <f>IFERROR(__xludf.DUMMYFUNCTION("""COMPUTED_VALUE"""),45561.66666666667)</f>
        <v>45561.66667</v>
      </c>
      <c r="E186" s="1">
        <f>IFERROR(__xludf.DUMMYFUNCTION("""COMPUTED_VALUE"""),3018.72)</f>
        <v>3018.72</v>
      </c>
      <c r="G186" s="2">
        <f>IFERROR(__xludf.DUMMYFUNCTION("""COMPUTED_VALUE"""),45561.66666666667)</f>
        <v>45561.66667</v>
      </c>
      <c r="H186" s="1">
        <f>IFERROR(__xludf.DUMMYFUNCTION("""COMPUTED_VALUE"""),2980.47)</f>
        <v>2980.47</v>
      </c>
      <c r="J186" s="2">
        <f>IFERROR(__xludf.DUMMYFUNCTION("""COMPUTED_VALUE"""),45561.66666666667)</f>
        <v>45561.66667</v>
      </c>
      <c r="K186" s="1">
        <f>IFERROR(__xludf.DUMMYFUNCTION("""COMPUTED_VALUE"""),3003.61)</f>
        <v>3003.61</v>
      </c>
      <c r="M186" s="2">
        <f>IFERROR(__xludf.DUMMYFUNCTION("""COMPUTED_VALUE"""),45561.66666666667)</f>
        <v>45561.66667</v>
      </c>
      <c r="N186" s="1">
        <f>IFERROR(__xludf.DUMMYFUNCTION("""COMPUTED_VALUE"""),0.0)</f>
        <v>0</v>
      </c>
    </row>
    <row r="187">
      <c r="A187" s="2">
        <f>IFERROR(__xludf.DUMMYFUNCTION("""COMPUTED_VALUE"""),45562.66666666667)</f>
        <v>45562.66667</v>
      </c>
      <c r="B187" s="1">
        <f>IFERROR(__xludf.DUMMYFUNCTION("""COMPUTED_VALUE"""),3003.61)</f>
        <v>3003.61</v>
      </c>
      <c r="D187" s="2">
        <f>IFERROR(__xludf.DUMMYFUNCTION("""COMPUTED_VALUE"""),45562.66666666667)</f>
        <v>45562.66667</v>
      </c>
      <c r="E187" s="1">
        <f>IFERROR(__xludf.DUMMYFUNCTION("""COMPUTED_VALUE"""),3037.99)</f>
        <v>3037.99</v>
      </c>
      <c r="G187" s="2">
        <f>IFERROR(__xludf.DUMMYFUNCTION("""COMPUTED_VALUE"""),45562.66666666667)</f>
        <v>45562.66667</v>
      </c>
      <c r="H187" s="1">
        <f>IFERROR(__xludf.DUMMYFUNCTION("""COMPUTED_VALUE"""),3003.61)</f>
        <v>3003.61</v>
      </c>
      <c r="J187" s="2">
        <f>IFERROR(__xludf.DUMMYFUNCTION("""COMPUTED_VALUE"""),45562.66666666667)</f>
        <v>45562.66667</v>
      </c>
      <c r="K187" s="1">
        <f>IFERROR(__xludf.DUMMYFUNCTION("""COMPUTED_VALUE"""),3016.28)</f>
        <v>3016.28</v>
      </c>
      <c r="M187" s="2">
        <f>IFERROR(__xludf.DUMMYFUNCTION("""COMPUTED_VALUE"""),45562.66666666667)</f>
        <v>45562.66667</v>
      </c>
      <c r="N187" s="1">
        <f>IFERROR(__xludf.DUMMYFUNCTION("""COMPUTED_VALUE"""),0.0)</f>
        <v>0</v>
      </c>
    </row>
    <row r="188">
      <c r="A188" s="2">
        <f>IFERROR(__xludf.DUMMYFUNCTION("""COMPUTED_VALUE"""),45565.66666666667)</f>
        <v>45565.66667</v>
      </c>
      <c r="B188" s="1">
        <f>IFERROR(__xludf.DUMMYFUNCTION("""COMPUTED_VALUE"""),3016.28)</f>
        <v>3016.28</v>
      </c>
      <c r="D188" s="2">
        <f>IFERROR(__xludf.DUMMYFUNCTION("""COMPUTED_VALUE"""),45565.66666666667)</f>
        <v>45565.66667</v>
      </c>
      <c r="E188" s="1">
        <f>IFERROR(__xludf.DUMMYFUNCTION("""COMPUTED_VALUE"""),3020.41)</f>
        <v>3020.41</v>
      </c>
      <c r="G188" s="2">
        <f>IFERROR(__xludf.DUMMYFUNCTION("""COMPUTED_VALUE"""),45565.66666666667)</f>
        <v>45565.66667</v>
      </c>
      <c r="H188" s="1">
        <f>IFERROR(__xludf.DUMMYFUNCTION("""COMPUTED_VALUE"""),2993.88)</f>
        <v>2993.88</v>
      </c>
      <c r="J188" s="2">
        <f>IFERROR(__xludf.DUMMYFUNCTION("""COMPUTED_VALUE"""),45565.66666666667)</f>
        <v>45565.66667</v>
      </c>
      <c r="K188" s="1">
        <f>IFERROR(__xludf.DUMMYFUNCTION("""COMPUTED_VALUE"""),3018.21)</f>
        <v>3018.21</v>
      </c>
      <c r="M188" s="2">
        <f>IFERROR(__xludf.DUMMYFUNCTION("""COMPUTED_VALUE"""),45565.66666666667)</f>
        <v>45565.66667</v>
      </c>
      <c r="N188" s="1">
        <f>IFERROR(__xludf.DUMMYFUNCTION("""COMPUTED_VALUE"""),0.0)</f>
        <v>0</v>
      </c>
    </row>
    <row r="189">
      <c r="A189" s="2">
        <f>IFERROR(__xludf.DUMMYFUNCTION("""COMPUTED_VALUE"""),45566.66666666667)</f>
        <v>45566.66667</v>
      </c>
      <c r="B189" s="1">
        <f>IFERROR(__xludf.DUMMYFUNCTION("""COMPUTED_VALUE"""),3018.21)</f>
        <v>3018.21</v>
      </c>
      <c r="D189" s="2">
        <f>IFERROR(__xludf.DUMMYFUNCTION("""COMPUTED_VALUE"""),45566.66666666667)</f>
        <v>45566.66667</v>
      </c>
      <c r="E189" s="1">
        <f>IFERROR(__xludf.DUMMYFUNCTION("""COMPUTED_VALUE"""),3018.21)</f>
        <v>3018.21</v>
      </c>
      <c r="G189" s="2">
        <f>IFERROR(__xludf.DUMMYFUNCTION("""COMPUTED_VALUE"""),45566.66666666667)</f>
        <v>45566.66667</v>
      </c>
      <c r="H189" s="1">
        <f>IFERROR(__xludf.DUMMYFUNCTION("""COMPUTED_VALUE"""),2970.33)</f>
        <v>2970.33</v>
      </c>
      <c r="J189" s="2">
        <f>IFERROR(__xludf.DUMMYFUNCTION("""COMPUTED_VALUE"""),45566.66666666667)</f>
        <v>45566.66667</v>
      </c>
      <c r="K189" s="1">
        <f>IFERROR(__xludf.DUMMYFUNCTION("""COMPUTED_VALUE"""),2986.6)</f>
        <v>2986.6</v>
      </c>
      <c r="M189" s="2">
        <f>IFERROR(__xludf.DUMMYFUNCTION("""COMPUTED_VALUE"""),45566.66666666667)</f>
        <v>45566.66667</v>
      </c>
      <c r="N189" s="1">
        <f>IFERROR(__xludf.DUMMYFUNCTION("""COMPUTED_VALUE"""),0.0)</f>
        <v>0</v>
      </c>
    </row>
    <row r="190">
      <c r="A190" s="2">
        <f>IFERROR(__xludf.DUMMYFUNCTION("""COMPUTED_VALUE"""),45567.66666666667)</f>
        <v>45567.66667</v>
      </c>
      <c r="B190" s="1">
        <f>IFERROR(__xludf.DUMMYFUNCTION("""COMPUTED_VALUE"""),2986.6)</f>
        <v>2986.6</v>
      </c>
      <c r="D190" s="2">
        <f>IFERROR(__xludf.DUMMYFUNCTION("""COMPUTED_VALUE"""),45567.66666666667)</f>
        <v>45567.66667</v>
      </c>
      <c r="E190" s="1">
        <f>IFERROR(__xludf.DUMMYFUNCTION("""COMPUTED_VALUE"""),2996.47)</f>
        <v>2996.47</v>
      </c>
      <c r="G190" s="2">
        <f>IFERROR(__xludf.DUMMYFUNCTION("""COMPUTED_VALUE"""),45567.66666666667)</f>
        <v>45567.66667</v>
      </c>
      <c r="H190" s="1">
        <f>IFERROR(__xludf.DUMMYFUNCTION("""COMPUTED_VALUE"""),2971.65)</f>
        <v>2971.65</v>
      </c>
      <c r="J190" s="2">
        <f>IFERROR(__xludf.DUMMYFUNCTION("""COMPUTED_VALUE"""),45567.66666666667)</f>
        <v>45567.66667</v>
      </c>
      <c r="K190" s="1">
        <f>IFERROR(__xludf.DUMMYFUNCTION("""COMPUTED_VALUE"""),2985.64)</f>
        <v>2985.64</v>
      </c>
      <c r="M190" s="2">
        <f>IFERROR(__xludf.DUMMYFUNCTION("""COMPUTED_VALUE"""),45567.66666666667)</f>
        <v>45567.66667</v>
      </c>
      <c r="N190" s="1">
        <f>IFERROR(__xludf.DUMMYFUNCTION("""COMPUTED_VALUE"""),0.0)</f>
        <v>0</v>
      </c>
    </row>
    <row r="191">
      <c r="A191" s="2">
        <f>IFERROR(__xludf.DUMMYFUNCTION("""COMPUTED_VALUE"""),45568.66666666667)</f>
        <v>45568.66667</v>
      </c>
      <c r="B191" s="1">
        <f>IFERROR(__xludf.DUMMYFUNCTION("""COMPUTED_VALUE"""),2985.64)</f>
        <v>2985.64</v>
      </c>
      <c r="D191" s="2">
        <f>IFERROR(__xludf.DUMMYFUNCTION("""COMPUTED_VALUE"""),45568.66666666667)</f>
        <v>45568.66667</v>
      </c>
      <c r="E191" s="1">
        <f>IFERROR(__xludf.DUMMYFUNCTION("""COMPUTED_VALUE"""),2985.64)</f>
        <v>2985.64</v>
      </c>
      <c r="G191" s="2">
        <f>IFERROR(__xludf.DUMMYFUNCTION("""COMPUTED_VALUE"""),45568.66666666667)</f>
        <v>45568.66667</v>
      </c>
      <c r="H191" s="1">
        <f>IFERROR(__xludf.DUMMYFUNCTION("""COMPUTED_VALUE"""),2958.96)</f>
        <v>2958.96</v>
      </c>
      <c r="J191" s="2">
        <f>IFERROR(__xludf.DUMMYFUNCTION("""COMPUTED_VALUE"""),45568.66666666667)</f>
        <v>45568.66667</v>
      </c>
      <c r="K191" s="1">
        <f>IFERROR(__xludf.DUMMYFUNCTION("""COMPUTED_VALUE"""),2972.58)</f>
        <v>2972.58</v>
      </c>
      <c r="M191" s="2">
        <f>IFERROR(__xludf.DUMMYFUNCTION("""COMPUTED_VALUE"""),45568.66666666667)</f>
        <v>45568.66667</v>
      </c>
      <c r="N191" s="1">
        <f>IFERROR(__xludf.DUMMYFUNCTION("""COMPUTED_VALUE"""),0.0)</f>
        <v>0</v>
      </c>
    </row>
    <row r="192">
      <c r="A192" s="2">
        <f>IFERROR(__xludf.DUMMYFUNCTION("""COMPUTED_VALUE"""),45569.66666666667)</f>
        <v>45569.66667</v>
      </c>
      <c r="B192" s="1">
        <f>IFERROR(__xludf.DUMMYFUNCTION("""COMPUTED_VALUE"""),2972.64)</f>
        <v>2972.64</v>
      </c>
      <c r="D192" s="2">
        <f>IFERROR(__xludf.DUMMYFUNCTION("""COMPUTED_VALUE"""),45569.66666666667)</f>
        <v>45569.66667</v>
      </c>
      <c r="E192" s="1">
        <f>IFERROR(__xludf.DUMMYFUNCTION("""COMPUTED_VALUE"""),3011.11)</f>
        <v>3011.11</v>
      </c>
      <c r="G192" s="2">
        <f>IFERROR(__xludf.DUMMYFUNCTION("""COMPUTED_VALUE"""),45569.66666666667)</f>
        <v>45569.66667</v>
      </c>
      <c r="H192" s="1">
        <f>IFERROR(__xludf.DUMMYFUNCTION("""COMPUTED_VALUE"""),2972.64)</f>
        <v>2972.64</v>
      </c>
      <c r="J192" s="2">
        <f>IFERROR(__xludf.DUMMYFUNCTION("""COMPUTED_VALUE"""),45569.66666666667)</f>
        <v>45569.66667</v>
      </c>
      <c r="K192" s="1">
        <f>IFERROR(__xludf.DUMMYFUNCTION("""COMPUTED_VALUE"""),3008.36)</f>
        <v>3008.36</v>
      </c>
      <c r="M192" s="2">
        <f>IFERROR(__xludf.DUMMYFUNCTION("""COMPUTED_VALUE"""),45569.66666666667)</f>
        <v>45569.66667</v>
      </c>
      <c r="N192" s="1">
        <f>IFERROR(__xludf.DUMMYFUNCTION("""COMPUTED_VALUE"""),0.0)</f>
        <v>0</v>
      </c>
    </row>
    <row r="193">
      <c r="A193" s="2">
        <f>IFERROR(__xludf.DUMMYFUNCTION("""COMPUTED_VALUE"""),45572.66666666667)</f>
        <v>45572.66667</v>
      </c>
      <c r="B193" s="1">
        <f>IFERROR(__xludf.DUMMYFUNCTION("""COMPUTED_VALUE"""),3008.36)</f>
        <v>3008.36</v>
      </c>
      <c r="D193" s="2">
        <f>IFERROR(__xludf.DUMMYFUNCTION("""COMPUTED_VALUE"""),45572.66666666667)</f>
        <v>45572.66667</v>
      </c>
      <c r="E193" s="1">
        <f>IFERROR(__xludf.DUMMYFUNCTION("""COMPUTED_VALUE"""),3008.36)</f>
        <v>3008.36</v>
      </c>
      <c r="G193" s="2">
        <f>IFERROR(__xludf.DUMMYFUNCTION("""COMPUTED_VALUE"""),45572.66666666667)</f>
        <v>45572.66667</v>
      </c>
      <c r="H193" s="1">
        <f>IFERROR(__xludf.DUMMYFUNCTION("""COMPUTED_VALUE"""),2968.67)</f>
        <v>2968.67</v>
      </c>
      <c r="J193" s="2">
        <f>IFERROR(__xludf.DUMMYFUNCTION("""COMPUTED_VALUE"""),45572.66666666667)</f>
        <v>45572.66667</v>
      </c>
      <c r="K193" s="1">
        <f>IFERROR(__xludf.DUMMYFUNCTION("""COMPUTED_VALUE"""),2983.14)</f>
        <v>2983.14</v>
      </c>
      <c r="M193" s="2">
        <f>IFERROR(__xludf.DUMMYFUNCTION("""COMPUTED_VALUE"""),45572.66666666667)</f>
        <v>45572.66667</v>
      </c>
      <c r="N193" s="1">
        <f>IFERROR(__xludf.DUMMYFUNCTION("""COMPUTED_VALUE"""),0.0)</f>
        <v>0</v>
      </c>
    </row>
    <row r="194">
      <c r="A194" s="2">
        <f>IFERROR(__xludf.DUMMYFUNCTION("""COMPUTED_VALUE"""),45573.66666666667)</f>
        <v>45573.66667</v>
      </c>
      <c r="B194" s="1">
        <f>IFERROR(__xludf.DUMMYFUNCTION("""COMPUTED_VALUE"""),2983.14)</f>
        <v>2983.14</v>
      </c>
      <c r="D194" s="2">
        <f>IFERROR(__xludf.DUMMYFUNCTION("""COMPUTED_VALUE"""),45573.66666666667)</f>
        <v>45573.66667</v>
      </c>
      <c r="E194" s="1">
        <f>IFERROR(__xludf.DUMMYFUNCTION("""COMPUTED_VALUE"""),2996.93)</f>
        <v>2996.93</v>
      </c>
      <c r="G194" s="2">
        <f>IFERROR(__xludf.DUMMYFUNCTION("""COMPUTED_VALUE"""),45573.66666666667)</f>
        <v>45573.66667</v>
      </c>
      <c r="H194" s="1">
        <f>IFERROR(__xludf.DUMMYFUNCTION("""COMPUTED_VALUE"""),2976.99)</f>
        <v>2976.99</v>
      </c>
      <c r="J194" s="2">
        <f>IFERROR(__xludf.DUMMYFUNCTION("""COMPUTED_VALUE"""),45573.66666666667)</f>
        <v>45573.66667</v>
      </c>
      <c r="K194" s="1">
        <f>IFERROR(__xludf.DUMMYFUNCTION("""COMPUTED_VALUE"""),2988.18)</f>
        <v>2988.18</v>
      </c>
      <c r="M194" s="2">
        <f>IFERROR(__xludf.DUMMYFUNCTION("""COMPUTED_VALUE"""),45573.66666666667)</f>
        <v>45573.66667</v>
      </c>
      <c r="N194" s="1">
        <f>IFERROR(__xludf.DUMMYFUNCTION("""COMPUTED_VALUE"""),0.0)</f>
        <v>0</v>
      </c>
    </row>
    <row r="195">
      <c r="A195" s="2">
        <f>IFERROR(__xludf.DUMMYFUNCTION("""COMPUTED_VALUE"""),45574.66666666667)</f>
        <v>45574.66667</v>
      </c>
      <c r="B195" s="1">
        <f>IFERROR(__xludf.DUMMYFUNCTION("""COMPUTED_VALUE"""),2988.18)</f>
        <v>2988.18</v>
      </c>
      <c r="D195" s="2">
        <f>IFERROR(__xludf.DUMMYFUNCTION("""COMPUTED_VALUE"""),45574.66666666667)</f>
        <v>45574.66667</v>
      </c>
      <c r="E195" s="1">
        <f>IFERROR(__xludf.DUMMYFUNCTION("""COMPUTED_VALUE"""),3012.96)</f>
        <v>3012.96</v>
      </c>
      <c r="G195" s="2">
        <f>IFERROR(__xludf.DUMMYFUNCTION("""COMPUTED_VALUE"""),45574.66666666667)</f>
        <v>45574.66667</v>
      </c>
      <c r="H195" s="1">
        <f>IFERROR(__xludf.DUMMYFUNCTION("""COMPUTED_VALUE"""),2985.41)</f>
        <v>2985.41</v>
      </c>
      <c r="J195" s="2">
        <f>IFERROR(__xludf.DUMMYFUNCTION("""COMPUTED_VALUE"""),45574.66666666667)</f>
        <v>45574.66667</v>
      </c>
      <c r="K195" s="1">
        <f>IFERROR(__xludf.DUMMYFUNCTION("""COMPUTED_VALUE"""),3004.07)</f>
        <v>3004.07</v>
      </c>
      <c r="M195" s="2">
        <f>IFERROR(__xludf.DUMMYFUNCTION("""COMPUTED_VALUE"""),45574.66666666667)</f>
        <v>45574.66667</v>
      </c>
      <c r="N195" s="1">
        <f>IFERROR(__xludf.DUMMYFUNCTION("""COMPUTED_VALUE"""),0.0)</f>
        <v>0</v>
      </c>
    </row>
    <row r="196">
      <c r="A196" s="2">
        <f>IFERROR(__xludf.DUMMYFUNCTION("""COMPUTED_VALUE"""),45575.66666666667)</f>
        <v>45575.66667</v>
      </c>
      <c r="B196" s="1">
        <f>IFERROR(__xludf.DUMMYFUNCTION("""COMPUTED_VALUE"""),3004.07)</f>
        <v>3004.07</v>
      </c>
      <c r="D196" s="2">
        <f>IFERROR(__xludf.DUMMYFUNCTION("""COMPUTED_VALUE"""),45575.66666666667)</f>
        <v>45575.66667</v>
      </c>
      <c r="E196" s="1">
        <f>IFERROR(__xludf.DUMMYFUNCTION("""COMPUTED_VALUE"""),3004.07)</f>
        <v>3004.07</v>
      </c>
      <c r="G196" s="2">
        <f>IFERROR(__xludf.DUMMYFUNCTION("""COMPUTED_VALUE"""),45575.66666666667)</f>
        <v>45575.66667</v>
      </c>
      <c r="H196" s="1">
        <f>IFERROR(__xludf.DUMMYFUNCTION("""COMPUTED_VALUE"""),2974.62)</f>
        <v>2974.62</v>
      </c>
      <c r="J196" s="2">
        <f>IFERROR(__xludf.DUMMYFUNCTION("""COMPUTED_VALUE"""),45575.66666666667)</f>
        <v>45575.66667</v>
      </c>
      <c r="K196" s="1">
        <f>IFERROR(__xludf.DUMMYFUNCTION("""COMPUTED_VALUE"""),2990.65)</f>
        <v>2990.65</v>
      </c>
      <c r="M196" s="2">
        <f>IFERROR(__xludf.DUMMYFUNCTION("""COMPUTED_VALUE"""),45575.66666666667)</f>
        <v>45575.66667</v>
      </c>
      <c r="N196" s="1">
        <f>IFERROR(__xludf.DUMMYFUNCTION("""COMPUTED_VALUE"""),0.0)</f>
        <v>0</v>
      </c>
    </row>
    <row r="197">
      <c r="A197" s="2">
        <f>IFERROR(__xludf.DUMMYFUNCTION("""COMPUTED_VALUE"""),45576.66666666667)</f>
        <v>45576.66667</v>
      </c>
      <c r="B197" s="1">
        <f>IFERROR(__xludf.DUMMYFUNCTION("""COMPUTED_VALUE"""),2990.65)</f>
        <v>2990.65</v>
      </c>
      <c r="D197" s="2">
        <f>IFERROR(__xludf.DUMMYFUNCTION("""COMPUTED_VALUE"""),45576.66666666667)</f>
        <v>45576.66667</v>
      </c>
      <c r="E197" s="1">
        <f>IFERROR(__xludf.DUMMYFUNCTION("""COMPUTED_VALUE"""),3039.92)</f>
        <v>3039.92</v>
      </c>
      <c r="G197" s="2">
        <f>IFERROR(__xludf.DUMMYFUNCTION("""COMPUTED_VALUE"""),45576.66666666667)</f>
        <v>45576.66667</v>
      </c>
      <c r="H197" s="1">
        <f>IFERROR(__xludf.DUMMYFUNCTION("""COMPUTED_VALUE"""),2990.65)</f>
        <v>2990.65</v>
      </c>
      <c r="J197" s="2">
        <f>IFERROR(__xludf.DUMMYFUNCTION("""COMPUTED_VALUE"""),45576.66666666667)</f>
        <v>45576.66667</v>
      </c>
      <c r="K197" s="1">
        <f>IFERROR(__xludf.DUMMYFUNCTION("""COMPUTED_VALUE"""),3038.85)</f>
        <v>3038.85</v>
      </c>
      <c r="M197" s="2">
        <f>IFERROR(__xludf.DUMMYFUNCTION("""COMPUTED_VALUE"""),45576.66666666667)</f>
        <v>45576.66667</v>
      </c>
      <c r="N197" s="1">
        <f>IFERROR(__xludf.DUMMYFUNCTION("""COMPUTED_VALUE"""),0.0)</f>
        <v>0</v>
      </c>
    </row>
    <row r="198">
      <c r="A198" s="2">
        <f>IFERROR(__xludf.DUMMYFUNCTION("""COMPUTED_VALUE"""),45579.66666666667)</f>
        <v>45579.66667</v>
      </c>
      <c r="B198" s="1">
        <f>IFERROR(__xludf.DUMMYFUNCTION("""COMPUTED_VALUE"""),3038.85)</f>
        <v>3038.85</v>
      </c>
      <c r="D198" s="2">
        <f>IFERROR(__xludf.DUMMYFUNCTION("""COMPUTED_VALUE"""),45579.66666666667)</f>
        <v>45579.66667</v>
      </c>
      <c r="E198" s="1">
        <f>IFERROR(__xludf.DUMMYFUNCTION("""COMPUTED_VALUE"""),3059.16)</f>
        <v>3059.16</v>
      </c>
      <c r="G198" s="2">
        <f>IFERROR(__xludf.DUMMYFUNCTION("""COMPUTED_VALUE"""),45579.66666666667)</f>
        <v>45579.66667</v>
      </c>
      <c r="H198" s="1">
        <f>IFERROR(__xludf.DUMMYFUNCTION("""COMPUTED_VALUE"""),3031.96)</f>
        <v>3031.96</v>
      </c>
      <c r="J198" s="2">
        <f>IFERROR(__xludf.DUMMYFUNCTION("""COMPUTED_VALUE"""),45579.66666666667)</f>
        <v>45579.66667</v>
      </c>
      <c r="K198" s="1">
        <f>IFERROR(__xludf.DUMMYFUNCTION("""COMPUTED_VALUE"""),3056.76)</f>
        <v>3056.76</v>
      </c>
      <c r="M198" s="2">
        <f>IFERROR(__xludf.DUMMYFUNCTION("""COMPUTED_VALUE"""),45579.66666666667)</f>
        <v>45579.66667</v>
      </c>
      <c r="N198" s="1">
        <f>IFERROR(__xludf.DUMMYFUNCTION("""COMPUTED_VALUE"""),0.0)</f>
        <v>0</v>
      </c>
    </row>
    <row r="199">
      <c r="A199" s="2">
        <f>IFERROR(__xludf.DUMMYFUNCTION("""COMPUTED_VALUE"""),45580.66666666667)</f>
        <v>45580.66667</v>
      </c>
      <c r="B199" s="1">
        <f>IFERROR(__xludf.DUMMYFUNCTION("""COMPUTED_VALUE"""),3056.76)</f>
        <v>3056.76</v>
      </c>
      <c r="D199" s="2">
        <f>IFERROR(__xludf.DUMMYFUNCTION("""COMPUTED_VALUE"""),45580.66666666667)</f>
        <v>45580.66667</v>
      </c>
      <c r="E199" s="1">
        <f>IFERROR(__xludf.DUMMYFUNCTION("""COMPUTED_VALUE"""),3081.92)</f>
        <v>3081.92</v>
      </c>
      <c r="G199" s="2">
        <f>IFERROR(__xludf.DUMMYFUNCTION("""COMPUTED_VALUE"""),45580.66666666667)</f>
        <v>45580.66667</v>
      </c>
      <c r="H199" s="1">
        <f>IFERROR(__xludf.DUMMYFUNCTION("""COMPUTED_VALUE"""),3050.96)</f>
        <v>3050.96</v>
      </c>
      <c r="J199" s="2">
        <f>IFERROR(__xludf.DUMMYFUNCTION("""COMPUTED_VALUE"""),45580.66666666667)</f>
        <v>45580.66667</v>
      </c>
      <c r="K199" s="1">
        <f>IFERROR(__xludf.DUMMYFUNCTION("""COMPUTED_VALUE"""),3050.99)</f>
        <v>3050.99</v>
      </c>
      <c r="M199" s="2">
        <f>IFERROR(__xludf.DUMMYFUNCTION("""COMPUTED_VALUE"""),45580.66666666667)</f>
        <v>45580.66667</v>
      </c>
      <c r="N199" s="1">
        <f>IFERROR(__xludf.DUMMYFUNCTION("""COMPUTED_VALUE"""),0.0)</f>
        <v>0</v>
      </c>
    </row>
    <row r="200">
      <c r="A200" s="2">
        <f>IFERROR(__xludf.DUMMYFUNCTION("""COMPUTED_VALUE"""),45581.66666666667)</f>
        <v>45581.66667</v>
      </c>
      <c r="B200" s="1">
        <f>IFERROR(__xludf.DUMMYFUNCTION("""COMPUTED_VALUE"""),3050.99)</f>
        <v>3050.99</v>
      </c>
      <c r="D200" s="2">
        <f>IFERROR(__xludf.DUMMYFUNCTION("""COMPUTED_VALUE"""),45581.66666666667)</f>
        <v>45581.66667</v>
      </c>
      <c r="E200" s="1">
        <f>IFERROR(__xludf.DUMMYFUNCTION("""COMPUTED_VALUE"""),3086.81)</f>
        <v>3086.81</v>
      </c>
      <c r="G200" s="2">
        <f>IFERROR(__xludf.DUMMYFUNCTION("""COMPUTED_VALUE"""),45581.66666666667)</f>
        <v>45581.66667</v>
      </c>
      <c r="H200" s="1">
        <f>IFERROR(__xludf.DUMMYFUNCTION("""COMPUTED_VALUE"""),3050.99)</f>
        <v>3050.99</v>
      </c>
      <c r="J200" s="2">
        <f>IFERROR(__xludf.DUMMYFUNCTION("""COMPUTED_VALUE"""),45581.66666666667)</f>
        <v>45581.66667</v>
      </c>
      <c r="K200" s="1">
        <f>IFERROR(__xludf.DUMMYFUNCTION("""COMPUTED_VALUE"""),3081.21)</f>
        <v>3081.21</v>
      </c>
      <c r="M200" s="2">
        <f>IFERROR(__xludf.DUMMYFUNCTION("""COMPUTED_VALUE"""),45581.66666666667)</f>
        <v>45581.66667</v>
      </c>
      <c r="N200" s="1">
        <f>IFERROR(__xludf.DUMMYFUNCTION("""COMPUTED_VALUE"""),0.0)</f>
        <v>0</v>
      </c>
    </row>
    <row r="201">
      <c r="A201" s="2">
        <f>IFERROR(__xludf.DUMMYFUNCTION("""COMPUTED_VALUE"""),45582.66666666667)</f>
        <v>45582.66667</v>
      </c>
      <c r="B201" s="1">
        <f>IFERROR(__xludf.DUMMYFUNCTION("""COMPUTED_VALUE"""),3081.21)</f>
        <v>3081.21</v>
      </c>
      <c r="D201" s="2">
        <f>IFERROR(__xludf.DUMMYFUNCTION("""COMPUTED_VALUE"""),45582.66666666667)</f>
        <v>45582.66667</v>
      </c>
      <c r="E201" s="1">
        <f>IFERROR(__xludf.DUMMYFUNCTION("""COMPUTED_VALUE"""),3087.78)</f>
        <v>3087.78</v>
      </c>
      <c r="G201" s="2">
        <f>IFERROR(__xludf.DUMMYFUNCTION("""COMPUTED_VALUE"""),45582.66666666667)</f>
        <v>45582.66667</v>
      </c>
      <c r="H201" s="1">
        <f>IFERROR(__xludf.DUMMYFUNCTION("""COMPUTED_VALUE"""),3068.98)</f>
        <v>3068.98</v>
      </c>
      <c r="J201" s="2">
        <f>IFERROR(__xludf.DUMMYFUNCTION("""COMPUTED_VALUE"""),45582.66666666667)</f>
        <v>45582.66667</v>
      </c>
      <c r="K201" s="1">
        <f>IFERROR(__xludf.DUMMYFUNCTION("""COMPUTED_VALUE"""),3077.51)</f>
        <v>3077.51</v>
      </c>
      <c r="M201" s="2">
        <f>IFERROR(__xludf.DUMMYFUNCTION("""COMPUTED_VALUE"""),45582.66666666667)</f>
        <v>45582.66667</v>
      </c>
      <c r="N201" s="1">
        <f>IFERROR(__xludf.DUMMYFUNCTION("""COMPUTED_VALUE"""),0.0)</f>
        <v>0</v>
      </c>
    </row>
    <row r="202">
      <c r="A202" s="2">
        <f>IFERROR(__xludf.DUMMYFUNCTION("""COMPUTED_VALUE"""),45583.66666666667)</f>
        <v>45583.66667</v>
      </c>
      <c r="B202" s="1">
        <f>IFERROR(__xludf.DUMMYFUNCTION("""COMPUTED_VALUE"""),3077.51)</f>
        <v>3077.51</v>
      </c>
      <c r="D202" s="2">
        <f>IFERROR(__xludf.DUMMYFUNCTION("""COMPUTED_VALUE"""),45583.66666666667)</f>
        <v>45583.66667</v>
      </c>
      <c r="E202" s="1">
        <f>IFERROR(__xludf.DUMMYFUNCTION("""COMPUTED_VALUE"""),3087.13)</f>
        <v>3087.13</v>
      </c>
      <c r="G202" s="2">
        <f>IFERROR(__xludf.DUMMYFUNCTION("""COMPUTED_VALUE"""),45583.66666666667)</f>
        <v>45583.66667</v>
      </c>
      <c r="H202" s="1">
        <f>IFERROR(__xludf.DUMMYFUNCTION("""COMPUTED_VALUE"""),3075.5)</f>
        <v>3075.5</v>
      </c>
      <c r="J202" s="2">
        <f>IFERROR(__xludf.DUMMYFUNCTION("""COMPUTED_VALUE"""),45583.66666666667)</f>
        <v>45583.66667</v>
      </c>
      <c r="K202" s="1">
        <f>IFERROR(__xludf.DUMMYFUNCTION("""COMPUTED_VALUE"""),3082.31)</f>
        <v>3082.31</v>
      </c>
      <c r="M202" s="2">
        <f>IFERROR(__xludf.DUMMYFUNCTION("""COMPUTED_VALUE"""),45583.66666666667)</f>
        <v>45583.66667</v>
      </c>
      <c r="N202" s="1">
        <f>IFERROR(__xludf.DUMMYFUNCTION("""COMPUTED_VALUE"""),0.0)</f>
        <v>0</v>
      </c>
    </row>
    <row r="203">
      <c r="A203" s="2">
        <f>IFERROR(__xludf.DUMMYFUNCTION("""COMPUTED_VALUE"""),45586.66666666667)</f>
        <v>45586.66667</v>
      </c>
      <c r="B203" s="1">
        <f>IFERROR(__xludf.DUMMYFUNCTION("""COMPUTED_VALUE"""),3082.31)</f>
        <v>3082.31</v>
      </c>
      <c r="D203" s="2">
        <f>IFERROR(__xludf.DUMMYFUNCTION("""COMPUTED_VALUE"""),45586.66666666667)</f>
        <v>45586.66667</v>
      </c>
      <c r="E203" s="1">
        <f>IFERROR(__xludf.DUMMYFUNCTION("""COMPUTED_VALUE"""),3082.31)</f>
        <v>3082.31</v>
      </c>
      <c r="G203" s="2">
        <f>IFERROR(__xludf.DUMMYFUNCTION("""COMPUTED_VALUE"""),45586.66666666667)</f>
        <v>45586.66667</v>
      </c>
      <c r="H203" s="1">
        <f>IFERROR(__xludf.DUMMYFUNCTION("""COMPUTED_VALUE"""),3040.29)</f>
        <v>3040.29</v>
      </c>
      <c r="J203" s="2">
        <f>IFERROR(__xludf.DUMMYFUNCTION("""COMPUTED_VALUE"""),45586.66666666667)</f>
        <v>45586.66667</v>
      </c>
      <c r="K203" s="1">
        <f>IFERROR(__xludf.DUMMYFUNCTION("""COMPUTED_VALUE"""),3043.9)</f>
        <v>3043.9</v>
      </c>
      <c r="M203" s="2">
        <f>IFERROR(__xludf.DUMMYFUNCTION("""COMPUTED_VALUE"""),45586.66666666667)</f>
        <v>45586.66667</v>
      </c>
      <c r="N203" s="1">
        <f>IFERROR(__xludf.DUMMYFUNCTION("""COMPUTED_VALUE"""),0.0)</f>
        <v>0</v>
      </c>
    </row>
    <row r="204">
      <c r="A204" s="2">
        <f>IFERROR(__xludf.DUMMYFUNCTION("""COMPUTED_VALUE"""),45587.66666666667)</f>
        <v>45587.66667</v>
      </c>
      <c r="B204" s="1">
        <f>IFERROR(__xludf.DUMMYFUNCTION("""COMPUTED_VALUE"""),3043.9)</f>
        <v>3043.9</v>
      </c>
      <c r="D204" s="2">
        <f>IFERROR(__xludf.DUMMYFUNCTION("""COMPUTED_VALUE"""),45587.66666666667)</f>
        <v>45587.66667</v>
      </c>
      <c r="E204" s="1">
        <f>IFERROR(__xludf.DUMMYFUNCTION("""COMPUTED_VALUE"""),3043.9)</f>
        <v>3043.9</v>
      </c>
      <c r="G204" s="2">
        <f>IFERROR(__xludf.DUMMYFUNCTION("""COMPUTED_VALUE"""),45587.66666666667)</f>
        <v>45587.66667</v>
      </c>
      <c r="H204" s="1">
        <f>IFERROR(__xludf.DUMMYFUNCTION("""COMPUTED_VALUE"""),3019.57)</f>
        <v>3019.57</v>
      </c>
      <c r="J204" s="2">
        <f>IFERROR(__xludf.DUMMYFUNCTION("""COMPUTED_VALUE"""),45587.66666666667)</f>
        <v>45587.66667</v>
      </c>
      <c r="K204" s="1">
        <f>IFERROR(__xludf.DUMMYFUNCTION("""COMPUTED_VALUE"""),3027.24)</f>
        <v>3027.24</v>
      </c>
      <c r="M204" s="2">
        <f>IFERROR(__xludf.DUMMYFUNCTION("""COMPUTED_VALUE"""),45587.66666666667)</f>
        <v>45587.66667</v>
      </c>
      <c r="N204" s="1">
        <f>IFERROR(__xludf.DUMMYFUNCTION("""COMPUTED_VALUE"""),0.0)</f>
        <v>0</v>
      </c>
    </row>
    <row r="205">
      <c r="A205" s="2">
        <f>IFERROR(__xludf.DUMMYFUNCTION("""COMPUTED_VALUE"""),45588.66666666667)</f>
        <v>45588.66667</v>
      </c>
      <c r="B205" s="1">
        <f>IFERROR(__xludf.DUMMYFUNCTION("""COMPUTED_VALUE"""),3027.24)</f>
        <v>3027.24</v>
      </c>
      <c r="D205" s="2">
        <f>IFERROR(__xludf.DUMMYFUNCTION("""COMPUTED_VALUE"""),45588.66666666667)</f>
        <v>45588.66667</v>
      </c>
      <c r="E205" s="1">
        <f>IFERROR(__xludf.DUMMYFUNCTION("""COMPUTED_VALUE"""),3027.24)</f>
        <v>3027.24</v>
      </c>
      <c r="G205" s="2">
        <f>IFERROR(__xludf.DUMMYFUNCTION("""COMPUTED_VALUE"""),45588.66666666667)</f>
        <v>45588.66667</v>
      </c>
      <c r="H205" s="1">
        <f>IFERROR(__xludf.DUMMYFUNCTION("""COMPUTED_VALUE"""),2989.17)</f>
        <v>2989.17</v>
      </c>
      <c r="J205" s="2">
        <f>IFERROR(__xludf.DUMMYFUNCTION("""COMPUTED_VALUE"""),45588.66666666667)</f>
        <v>45588.66667</v>
      </c>
      <c r="K205" s="1">
        <f>IFERROR(__xludf.DUMMYFUNCTION("""COMPUTED_VALUE"""),3009.05)</f>
        <v>3009.05</v>
      </c>
      <c r="M205" s="2">
        <f>IFERROR(__xludf.DUMMYFUNCTION("""COMPUTED_VALUE"""),45588.66666666667)</f>
        <v>45588.66667</v>
      </c>
      <c r="N205" s="1">
        <f>IFERROR(__xludf.DUMMYFUNCTION("""COMPUTED_VALUE"""),0.0)</f>
        <v>0</v>
      </c>
    </row>
    <row r="206">
      <c r="A206" s="2">
        <f>IFERROR(__xludf.DUMMYFUNCTION("""COMPUTED_VALUE"""),45589.66666666667)</f>
        <v>45589.66667</v>
      </c>
      <c r="B206" s="1">
        <f>IFERROR(__xludf.DUMMYFUNCTION("""COMPUTED_VALUE"""),3009.05)</f>
        <v>3009.05</v>
      </c>
      <c r="D206" s="2">
        <f>IFERROR(__xludf.DUMMYFUNCTION("""COMPUTED_VALUE"""),45589.66666666667)</f>
        <v>45589.66667</v>
      </c>
      <c r="E206" s="1">
        <f>IFERROR(__xludf.DUMMYFUNCTION("""COMPUTED_VALUE"""),3024.96)</f>
        <v>3024.96</v>
      </c>
      <c r="G206" s="2">
        <f>IFERROR(__xludf.DUMMYFUNCTION("""COMPUTED_VALUE"""),45589.66666666667)</f>
        <v>45589.66667</v>
      </c>
      <c r="H206" s="1">
        <f>IFERROR(__xludf.DUMMYFUNCTION("""COMPUTED_VALUE"""),3003.54)</f>
        <v>3003.54</v>
      </c>
      <c r="J206" s="2">
        <f>IFERROR(__xludf.DUMMYFUNCTION("""COMPUTED_VALUE"""),45589.66666666667)</f>
        <v>45589.66667</v>
      </c>
      <c r="K206" s="1">
        <f>IFERROR(__xludf.DUMMYFUNCTION("""COMPUTED_VALUE"""),3018.65)</f>
        <v>3018.65</v>
      </c>
      <c r="M206" s="2">
        <f>IFERROR(__xludf.DUMMYFUNCTION("""COMPUTED_VALUE"""),45589.66666666667)</f>
        <v>45589.66667</v>
      </c>
      <c r="N206" s="1">
        <f>IFERROR(__xludf.DUMMYFUNCTION("""COMPUTED_VALUE"""),0.0)</f>
        <v>0</v>
      </c>
    </row>
    <row r="207">
      <c r="A207" s="2">
        <f>IFERROR(__xludf.DUMMYFUNCTION("""COMPUTED_VALUE"""),45590.66666666667)</f>
        <v>45590.66667</v>
      </c>
      <c r="B207" s="1">
        <f>IFERROR(__xludf.DUMMYFUNCTION("""COMPUTED_VALUE"""),3018.65)</f>
        <v>3018.65</v>
      </c>
      <c r="D207" s="2">
        <f>IFERROR(__xludf.DUMMYFUNCTION("""COMPUTED_VALUE"""),45590.66666666667)</f>
        <v>45590.66667</v>
      </c>
      <c r="E207" s="1">
        <f>IFERROR(__xludf.DUMMYFUNCTION("""COMPUTED_VALUE"""),3037.98)</f>
        <v>3037.98</v>
      </c>
      <c r="G207" s="2">
        <f>IFERROR(__xludf.DUMMYFUNCTION("""COMPUTED_VALUE"""),45590.66666666667)</f>
        <v>45590.66667</v>
      </c>
      <c r="H207" s="1">
        <f>IFERROR(__xludf.DUMMYFUNCTION("""COMPUTED_VALUE"""),3001.96)</f>
        <v>3001.96</v>
      </c>
      <c r="J207" s="2">
        <f>IFERROR(__xludf.DUMMYFUNCTION("""COMPUTED_VALUE"""),45590.66666666667)</f>
        <v>45590.66667</v>
      </c>
      <c r="K207" s="1">
        <f>IFERROR(__xludf.DUMMYFUNCTION("""COMPUTED_VALUE"""),3004.78)</f>
        <v>3004.78</v>
      </c>
      <c r="M207" s="2">
        <f>IFERROR(__xludf.DUMMYFUNCTION("""COMPUTED_VALUE"""),45590.66666666667)</f>
        <v>45590.66667</v>
      </c>
      <c r="N207" s="1">
        <f>IFERROR(__xludf.DUMMYFUNCTION("""COMPUTED_VALUE"""),0.0)</f>
        <v>0</v>
      </c>
    </row>
    <row r="208">
      <c r="A208" s="2">
        <f>IFERROR(__xludf.DUMMYFUNCTION("""COMPUTED_VALUE"""),45593.66666666667)</f>
        <v>45593.66667</v>
      </c>
      <c r="B208" s="1">
        <f>IFERROR(__xludf.DUMMYFUNCTION("""COMPUTED_VALUE"""),3004.78)</f>
        <v>3004.78</v>
      </c>
      <c r="D208" s="2">
        <f>IFERROR(__xludf.DUMMYFUNCTION("""COMPUTED_VALUE"""),45593.66666666667)</f>
        <v>45593.66667</v>
      </c>
      <c r="E208" s="1">
        <f>IFERROR(__xludf.DUMMYFUNCTION("""COMPUTED_VALUE"""),3045.52)</f>
        <v>3045.52</v>
      </c>
      <c r="G208" s="2">
        <f>IFERROR(__xludf.DUMMYFUNCTION("""COMPUTED_VALUE"""),45593.66666666667)</f>
        <v>45593.66667</v>
      </c>
      <c r="H208" s="1">
        <f>IFERROR(__xludf.DUMMYFUNCTION("""COMPUTED_VALUE"""),3004.78)</f>
        <v>3004.78</v>
      </c>
      <c r="J208" s="2">
        <f>IFERROR(__xludf.DUMMYFUNCTION("""COMPUTED_VALUE"""),45593.66666666667)</f>
        <v>45593.66667</v>
      </c>
      <c r="K208" s="1">
        <f>IFERROR(__xludf.DUMMYFUNCTION("""COMPUTED_VALUE"""),3039.28)</f>
        <v>3039.28</v>
      </c>
      <c r="M208" s="2">
        <f>IFERROR(__xludf.DUMMYFUNCTION("""COMPUTED_VALUE"""),45593.66666666667)</f>
        <v>45593.66667</v>
      </c>
      <c r="N208" s="1">
        <f>IFERROR(__xludf.DUMMYFUNCTION("""COMPUTED_VALUE"""),0.0)</f>
        <v>0</v>
      </c>
    </row>
    <row r="209">
      <c r="A209" s="2">
        <f>IFERROR(__xludf.DUMMYFUNCTION("""COMPUTED_VALUE"""),45594.66666666667)</f>
        <v>45594.66667</v>
      </c>
      <c r="B209" s="1">
        <f>IFERROR(__xludf.DUMMYFUNCTION("""COMPUTED_VALUE"""),3039.28)</f>
        <v>3039.28</v>
      </c>
      <c r="D209" s="2">
        <f>IFERROR(__xludf.DUMMYFUNCTION("""COMPUTED_VALUE"""),45594.66666666667)</f>
        <v>45594.66667</v>
      </c>
      <c r="E209" s="1">
        <f>IFERROR(__xludf.DUMMYFUNCTION("""COMPUTED_VALUE"""),3039.28)</f>
        <v>3039.28</v>
      </c>
      <c r="G209" s="2">
        <f>IFERROR(__xludf.DUMMYFUNCTION("""COMPUTED_VALUE"""),45594.66666666667)</f>
        <v>45594.66667</v>
      </c>
      <c r="H209" s="1">
        <f>IFERROR(__xludf.DUMMYFUNCTION("""COMPUTED_VALUE"""),3016.27)</f>
        <v>3016.27</v>
      </c>
      <c r="J209" s="2">
        <f>IFERROR(__xludf.DUMMYFUNCTION("""COMPUTED_VALUE"""),45594.66666666667)</f>
        <v>45594.66667</v>
      </c>
      <c r="K209" s="1">
        <f>IFERROR(__xludf.DUMMYFUNCTION("""COMPUTED_VALUE"""),3037.97)</f>
        <v>3037.97</v>
      </c>
      <c r="M209" s="2">
        <f>IFERROR(__xludf.DUMMYFUNCTION("""COMPUTED_VALUE"""),45594.66666666667)</f>
        <v>45594.66667</v>
      </c>
      <c r="N209" s="1">
        <f>IFERROR(__xludf.DUMMYFUNCTION("""COMPUTED_VALUE"""),0.0)</f>
        <v>0</v>
      </c>
    </row>
    <row r="210">
      <c r="A210" s="2">
        <f>IFERROR(__xludf.DUMMYFUNCTION("""COMPUTED_VALUE"""),45595.66666666667)</f>
        <v>45595.66667</v>
      </c>
      <c r="B210" s="1">
        <f>IFERROR(__xludf.DUMMYFUNCTION("""COMPUTED_VALUE"""),3037.97)</f>
        <v>3037.97</v>
      </c>
      <c r="D210" s="2">
        <f>IFERROR(__xludf.DUMMYFUNCTION("""COMPUTED_VALUE"""),45595.66666666667)</f>
        <v>45595.66667</v>
      </c>
      <c r="E210" s="1">
        <f>IFERROR(__xludf.DUMMYFUNCTION("""COMPUTED_VALUE"""),3068.01)</f>
        <v>3068.01</v>
      </c>
      <c r="G210" s="2">
        <f>IFERROR(__xludf.DUMMYFUNCTION("""COMPUTED_VALUE"""),45595.66666666667)</f>
        <v>45595.66667</v>
      </c>
      <c r="H210" s="1">
        <f>IFERROR(__xludf.DUMMYFUNCTION("""COMPUTED_VALUE"""),3028.32)</f>
        <v>3028.32</v>
      </c>
      <c r="J210" s="2">
        <f>IFERROR(__xludf.DUMMYFUNCTION("""COMPUTED_VALUE"""),45595.66666666667)</f>
        <v>45595.66667</v>
      </c>
      <c r="K210" s="1">
        <f>IFERROR(__xludf.DUMMYFUNCTION("""COMPUTED_VALUE"""),3037.78)</f>
        <v>3037.78</v>
      </c>
      <c r="M210" s="2">
        <f>IFERROR(__xludf.DUMMYFUNCTION("""COMPUTED_VALUE"""),45595.66666666667)</f>
        <v>45595.66667</v>
      </c>
      <c r="N210" s="1">
        <f>IFERROR(__xludf.DUMMYFUNCTION("""COMPUTED_VALUE"""),0.0)</f>
        <v>0</v>
      </c>
    </row>
    <row r="211">
      <c r="A211" s="2">
        <f>IFERROR(__xludf.DUMMYFUNCTION("""COMPUTED_VALUE"""),45596.66666666667)</f>
        <v>45596.66667</v>
      </c>
      <c r="B211" s="1">
        <f>IFERROR(__xludf.DUMMYFUNCTION("""COMPUTED_VALUE"""),3037.78)</f>
        <v>3037.78</v>
      </c>
      <c r="D211" s="2">
        <f>IFERROR(__xludf.DUMMYFUNCTION("""COMPUTED_VALUE"""),45596.66666666667)</f>
        <v>45596.66667</v>
      </c>
      <c r="E211" s="1">
        <f>IFERROR(__xludf.DUMMYFUNCTION("""COMPUTED_VALUE"""),3037.78)</f>
        <v>3037.78</v>
      </c>
      <c r="G211" s="2">
        <f>IFERROR(__xludf.DUMMYFUNCTION("""COMPUTED_VALUE"""),45596.66666666667)</f>
        <v>45596.66667</v>
      </c>
      <c r="H211" s="1">
        <f>IFERROR(__xludf.DUMMYFUNCTION("""COMPUTED_VALUE"""),2994.64)</f>
        <v>2994.64</v>
      </c>
      <c r="J211" s="2">
        <f>IFERROR(__xludf.DUMMYFUNCTION("""COMPUTED_VALUE"""),45596.66666666667)</f>
        <v>45596.66667</v>
      </c>
      <c r="K211" s="1">
        <f>IFERROR(__xludf.DUMMYFUNCTION("""COMPUTED_VALUE"""),2994.8)</f>
        <v>2994.8</v>
      </c>
      <c r="M211" s="2">
        <f>IFERROR(__xludf.DUMMYFUNCTION("""COMPUTED_VALUE"""),45596.66666666667)</f>
        <v>45596.66667</v>
      </c>
      <c r="N211" s="1">
        <f>IFERROR(__xludf.DUMMYFUNCTION("""COMPUTED_VALUE"""),0.0)</f>
        <v>0</v>
      </c>
    </row>
    <row r="212">
      <c r="A212" s="2">
        <f>IFERROR(__xludf.DUMMYFUNCTION("""COMPUTED_VALUE"""),45597.66666666667)</f>
        <v>45597.66667</v>
      </c>
      <c r="B212" s="1">
        <f>IFERROR(__xludf.DUMMYFUNCTION("""COMPUTED_VALUE"""),2994.8)</f>
        <v>2994.8</v>
      </c>
      <c r="D212" s="2">
        <f>IFERROR(__xludf.DUMMYFUNCTION("""COMPUTED_VALUE"""),45597.66666666667)</f>
        <v>45597.66667</v>
      </c>
      <c r="E212" s="1">
        <f>IFERROR(__xludf.DUMMYFUNCTION("""COMPUTED_VALUE"""),3027.55)</f>
        <v>3027.55</v>
      </c>
      <c r="G212" s="2">
        <f>IFERROR(__xludf.DUMMYFUNCTION("""COMPUTED_VALUE"""),45597.66666666667)</f>
        <v>45597.66667</v>
      </c>
      <c r="H212" s="1">
        <f>IFERROR(__xludf.DUMMYFUNCTION("""COMPUTED_VALUE"""),2994.8)</f>
        <v>2994.8</v>
      </c>
      <c r="J212" s="2">
        <f>IFERROR(__xludf.DUMMYFUNCTION("""COMPUTED_VALUE"""),45597.66666666667)</f>
        <v>45597.66667</v>
      </c>
      <c r="K212" s="1">
        <f>IFERROR(__xludf.DUMMYFUNCTION("""COMPUTED_VALUE"""),3001.7)</f>
        <v>3001.7</v>
      </c>
      <c r="M212" s="2">
        <f>IFERROR(__xludf.DUMMYFUNCTION("""COMPUTED_VALUE"""),45597.66666666667)</f>
        <v>45597.66667</v>
      </c>
      <c r="N212" s="1">
        <f>IFERROR(__xludf.DUMMYFUNCTION("""COMPUTED_VALUE"""),0.0)</f>
        <v>0</v>
      </c>
    </row>
    <row r="213">
      <c r="A213" s="2">
        <f>IFERROR(__xludf.DUMMYFUNCTION("""COMPUTED_VALUE"""),45600.66666666667)</f>
        <v>45600.66667</v>
      </c>
      <c r="B213" s="1">
        <f>IFERROR(__xludf.DUMMYFUNCTION("""COMPUTED_VALUE"""),3001.7)</f>
        <v>3001.7</v>
      </c>
      <c r="D213" s="2">
        <f>IFERROR(__xludf.DUMMYFUNCTION("""COMPUTED_VALUE"""),45600.66666666667)</f>
        <v>45600.66667</v>
      </c>
      <c r="E213" s="1">
        <f>IFERROR(__xludf.DUMMYFUNCTION("""COMPUTED_VALUE"""),3031.12)</f>
        <v>3031.12</v>
      </c>
      <c r="G213" s="2">
        <f>IFERROR(__xludf.DUMMYFUNCTION("""COMPUTED_VALUE"""),45600.66666666667)</f>
        <v>45600.66667</v>
      </c>
      <c r="H213" s="1">
        <f>IFERROR(__xludf.DUMMYFUNCTION("""COMPUTED_VALUE"""),2996.32)</f>
        <v>2996.32</v>
      </c>
      <c r="J213" s="2">
        <f>IFERROR(__xludf.DUMMYFUNCTION("""COMPUTED_VALUE"""),45600.66666666667)</f>
        <v>45600.66667</v>
      </c>
      <c r="K213" s="1">
        <f>IFERROR(__xludf.DUMMYFUNCTION("""COMPUTED_VALUE"""),3011.1)</f>
        <v>3011.1</v>
      </c>
      <c r="M213" s="2">
        <f>IFERROR(__xludf.DUMMYFUNCTION("""COMPUTED_VALUE"""),45600.66666666667)</f>
        <v>45600.66667</v>
      </c>
      <c r="N213" s="1">
        <f>IFERROR(__xludf.DUMMYFUNCTION("""COMPUTED_VALUE"""),0.0)</f>
        <v>0</v>
      </c>
    </row>
    <row r="214">
      <c r="A214" s="2">
        <f>IFERROR(__xludf.DUMMYFUNCTION("""COMPUTED_VALUE"""),45601.66666666667)</f>
        <v>45601.66667</v>
      </c>
      <c r="B214" s="1">
        <f>IFERROR(__xludf.DUMMYFUNCTION("""COMPUTED_VALUE"""),3011.1)</f>
        <v>3011.1</v>
      </c>
      <c r="D214" s="2">
        <f>IFERROR(__xludf.DUMMYFUNCTION("""COMPUTED_VALUE"""),45601.66666666667)</f>
        <v>45601.66667</v>
      </c>
      <c r="E214" s="1">
        <f>IFERROR(__xludf.DUMMYFUNCTION("""COMPUTED_VALUE"""),3059.99)</f>
        <v>3059.99</v>
      </c>
      <c r="G214" s="2">
        <f>IFERROR(__xludf.DUMMYFUNCTION("""COMPUTED_VALUE"""),45601.66666666667)</f>
        <v>45601.66667</v>
      </c>
      <c r="H214" s="1">
        <f>IFERROR(__xludf.DUMMYFUNCTION("""COMPUTED_VALUE"""),3003.94)</f>
        <v>3003.94</v>
      </c>
      <c r="J214" s="2">
        <f>IFERROR(__xludf.DUMMYFUNCTION("""COMPUTED_VALUE"""),45601.66666666667)</f>
        <v>45601.66667</v>
      </c>
      <c r="K214" s="1">
        <f>IFERROR(__xludf.DUMMYFUNCTION("""COMPUTED_VALUE"""),3059.68)</f>
        <v>3059.68</v>
      </c>
      <c r="M214" s="2">
        <f>IFERROR(__xludf.DUMMYFUNCTION("""COMPUTED_VALUE"""),45601.66666666667)</f>
        <v>45601.66667</v>
      </c>
      <c r="N214" s="1">
        <f>IFERROR(__xludf.DUMMYFUNCTION("""COMPUTED_VALUE"""),0.0)</f>
        <v>0</v>
      </c>
    </row>
    <row r="215">
      <c r="A215" s="2">
        <f>IFERROR(__xludf.DUMMYFUNCTION("""COMPUTED_VALUE"""),45602.66666666667)</f>
        <v>45602.66667</v>
      </c>
      <c r="B215" s="1">
        <f>IFERROR(__xludf.DUMMYFUNCTION("""COMPUTED_VALUE"""),3059.68)</f>
        <v>3059.68</v>
      </c>
      <c r="D215" s="2">
        <f>IFERROR(__xludf.DUMMYFUNCTION("""COMPUTED_VALUE"""),45602.66666666667)</f>
        <v>45602.66667</v>
      </c>
      <c r="E215" s="1">
        <f>IFERROR(__xludf.DUMMYFUNCTION("""COMPUTED_VALUE"""),3188.81)</f>
        <v>3188.81</v>
      </c>
      <c r="G215" s="2">
        <f>IFERROR(__xludf.DUMMYFUNCTION("""COMPUTED_VALUE"""),45602.66666666667)</f>
        <v>45602.66667</v>
      </c>
      <c r="H215" s="1">
        <f>IFERROR(__xludf.DUMMYFUNCTION("""COMPUTED_VALUE"""),3059.68)</f>
        <v>3059.68</v>
      </c>
      <c r="J215" s="2">
        <f>IFERROR(__xludf.DUMMYFUNCTION("""COMPUTED_VALUE"""),45602.66666666667)</f>
        <v>45602.66667</v>
      </c>
      <c r="K215" s="1">
        <f>IFERROR(__xludf.DUMMYFUNCTION("""COMPUTED_VALUE"""),3187.27)</f>
        <v>3187.27</v>
      </c>
      <c r="M215" s="2">
        <f>IFERROR(__xludf.DUMMYFUNCTION("""COMPUTED_VALUE"""),45602.66666666667)</f>
        <v>45602.66667</v>
      </c>
      <c r="N215" s="1">
        <f>IFERROR(__xludf.DUMMYFUNCTION("""COMPUTED_VALUE"""),0.0)</f>
        <v>0</v>
      </c>
    </row>
    <row r="216">
      <c r="A216" s="2">
        <f>IFERROR(__xludf.DUMMYFUNCTION("""COMPUTED_VALUE"""),45603.66666666667)</f>
        <v>45603.66667</v>
      </c>
      <c r="B216" s="1">
        <f>IFERROR(__xludf.DUMMYFUNCTION("""COMPUTED_VALUE"""),3187.27)</f>
        <v>3187.27</v>
      </c>
      <c r="D216" s="2">
        <f>IFERROR(__xludf.DUMMYFUNCTION("""COMPUTED_VALUE"""),45603.66666666667)</f>
        <v>45603.66667</v>
      </c>
      <c r="E216" s="1">
        <f>IFERROR(__xludf.DUMMYFUNCTION("""COMPUTED_VALUE"""),3209.98)</f>
        <v>3209.98</v>
      </c>
      <c r="G216" s="2">
        <f>IFERROR(__xludf.DUMMYFUNCTION("""COMPUTED_VALUE"""),45603.66666666667)</f>
        <v>45603.66667</v>
      </c>
      <c r="H216" s="1">
        <f>IFERROR(__xludf.DUMMYFUNCTION("""COMPUTED_VALUE"""),3187.19)</f>
        <v>3187.19</v>
      </c>
      <c r="J216" s="2">
        <f>IFERROR(__xludf.DUMMYFUNCTION("""COMPUTED_VALUE"""),45603.66666666667)</f>
        <v>45603.66667</v>
      </c>
      <c r="K216" s="1">
        <f>IFERROR(__xludf.DUMMYFUNCTION("""COMPUTED_VALUE"""),3191.99)</f>
        <v>3191.99</v>
      </c>
      <c r="M216" s="2">
        <f>IFERROR(__xludf.DUMMYFUNCTION("""COMPUTED_VALUE"""),45603.66666666667)</f>
        <v>45603.66667</v>
      </c>
      <c r="N216" s="1">
        <f>IFERROR(__xludf.DUMMYFUNCTION("""COMPUTED_VALUE"""),0.0)</f>
        <v>0</v>
      </c>
    </row>
    <row r="217">
      <c r="A217" s="2">
        <f>IFERROR(__xludf.DUMMYFUNCTION("""COMPUTED_VALUE"""),45604.66666666667)</f>
        <v>45604.66667</v>
      </c>
      <c r="B217" s="1">
        <f>IFERROR(__xludf.DUMMYFUNCTION("""COMPUTED_VALUE"""),3191.99)</f>
        <v>3191.99</v>
      </c>
      <c r="D217" s="2">
        <f>IFERROR(__xludf.DUMMYFUNCTION("""COMPUTED_VALUE"""),45604.66666666667)</f>
        <v>45604.66667</v>
      </c>
      <c r="E217" s="1">
        <f>IFERROR(__xludf.DUMMYFUNCTION("""COMPUTED_VALUE"""),3220.46)</f>
        <v>3220.46</v>
      </c>
      <c r="G217" s="2">
        <f>IFERROR(__xludf.DUMMYFUNCTION("""COMPUTED_VALUE"""),45604.66666666667)</f>
        <v>45604.66667</v>
      </c>
      <c r="H217" s="1">
        <f>IFERROR(__xludf.DUMMYFUNCTION("""COMPUTED_VALUE"""),3191.24)</f>
        <v>3191.24</v>
      </c>
      <c r="J217" s="2">
        <f>IFERROR(__xludf.DUMMYFUNCTION("""COMPUTED_VALUE"""),45604.66666666667)</f>
        <v>45604.66667</v>
      </c>
      <c r="K217" s="1">
        <f>IFERROR(__xludf.DUMMYFUNCTION("""COMPUTED_VALUE"""),3217.02)</f>
        <v>3217.02</v>
      </c>
      <c r="M217" s="2">
        <f>IFERROR(__xludf.DUMMYFUNCTION("""COMPUTED_VALUE"""),45604.66666666667)</f>
        <v>45604.66667</v>
      </c>
      <c r="N217" s="1">
        <f>IFERROR(__xludf.DUMMYFUNCTION("""COMPUTED_VALUE"""),0.0)</f>
        <v>0</v>
      </c>
    </row>
    <row r="218">
      <c r="A218" s="2">
        <f>IFERROR(__xludf.DUMMYFUNCTION("""COMPUTED_VALUE"""),45607.66666666667)</f>
        <v>45607.66667</v>
      </c>
      <c r="B218" s="1">
        <f>IFERROR(__xludf.DUMMYFUNCTION("""COMPUTED_VALUE"""),3217.02)</f>
        <v>3217.02</v>
      </c>
      <c r="D218" s="2">
        <f>IFERROR(__xludf.DUMMYFUNCTION("""COMPUTED_VALUE"""),45607.66666666667)</f>
        <v>45607.66667</v>
      </c>
      <c r="E218" s="1">
        <f>IFERROR(__xludf.DUMMYFUNCTION("""COMPUTED_VALUE"""),3266.64)</f>
        <v>3266.64</v>
      </c>
      <c r="G218" s="2">
        <f>IFERROR(__xludf.DUMMYFUNCTION("""COMPUTED_VALUE"""),45607.66666666667)</f>
        <v>45607.66667</v>
      </c>
      <c r="H218" s="1">
        <f>IFERROR(__xludf.DUMMYFUNCTION("""COMPUTED_VALUE"""),3217.02)</f>
        <v>3217.02</v>
      </c>
      <c r="J218" s="2">
        <f>IFERROR(__xludf.DUMMYFUNCTION("""COMPUTED_VALUE"""),45607.66666666667)</f>
        <v>45607.66667</v>
      </c>
      <c r="K218" s="1">
        <f>IFERROR(__xludf.DUMMYFUNCTION("""COMPUTED_VALUE"""),3255.21)</f>
        <v>3255.21</v>
      </c>
      <c r="M218" s="2">
        <f>IFERROR(__xludf.DUMMYFUNCTION("""COMPUTED_VALUE"""),45607.66666666667)</f>
        <v>45607.66667</v>
      </c>
      <c r="N218" s="1">
        <f>IFERROR(__xludf.DUMMYFUNCTION("""COMPUTED_VALUE"""),0.0)</f>
        <v>0</v>
      </c>
    </row>
    <row r="219">
      <c r="A219" s="2">
        <f>IFERROR(__xludf.DUMMYFUNCTION("""COMPUTED_VALUE"""),45608.66666666667)</f>
        <v>45608.66667</v>
      </c>
      <c r="B219" s="1">
        <f>IFERROR(__xludf.DUMMYFUNCTION("""COMPUTED_VALUE"""),3255.21)</f>
        <v>3255.21</v>
      </c>
      <c r="D219" s="2">
        <f>IFERROR(__xludf.DUMMYFUNCTION("""COMPUTED_VALUE"""),45608.66666666667)</f>
        <v>45608.66667</v>
      </c>
      <c r="E219" s="1">
        <f>IFERROR(__xludf.DUMMYFUNCTION("""COMPUTED_VALUE"""),3255.21)</f>
        <v>3255.21</v>
      </c>
      <c r="G219" s="2">
        <f>IFERROR(__xludf.DUMMYFUNCTION("""COMPUTED_VALUE"""),45608.66666666667)</f>
        <v>45608.66667</v>
      </c>
      <c r="H219" s="1">
        <f>IFERROR(__xludf.DUMMYFUNCTION("""COMPUTED_VALUE"""),3207.32)</f>
        <v>3207.32</v>
      </c>
      <c r="J219" s="2">
        <f>IFERROR(__xludf.DUMMYFUNCTION("""COMPUTED_VALUE"""),45608.66666666667)</f>
        <v>45608.66667</v>
      </c>
      <c r="K219" s="1">
        <f>IFERROR(__xludf.DUMMYFUNCTION("""COMPUTED_VALUE"""),3216.37)</f>
        <v>3216.37</v>
      </c>
      <c r="M219" s="2">
        <f>IFERROR(__xludf.DUMMYFUNCTION("""COMPUTED_VALUE"""),45608.66666666667)</f>
        <v>45608.66667</v>
      </c>
      <c r="N219" s="1">
        <f>IFERROR(__xludf.DUMMYFUNCTION("""COMPUTED_VALUE"""),0.0)</f>
        <v>0</v>
      </c>
    </row>
    <row r="220">
      <c r="A220" s="2">
        <f>IFERROR(__xludf.DUMMYFUNCTION("""COMPUTED_VALUE"""),45609.66666666667)</f>
        <v>45609.66667</v>
      </c>
      <c r="B220" s="1">
        <f>IFERROR(__xludf.DUMMYFUNCTION("""COMPUTED_VALUE"""),3216.37)</f>
        <v>3216.37</v>
      </c>
      <c r="D220" s="2">
        <f>IFERROR(__xludf.DUMMYFUNCTION("""COMPUTED_VALUE"""),45609.66666666667)</f>
        <v>45609.66667</v>
      </c>
      <c r="E220" s="1">
        <f>IFERROR(__xludf.DUMMYFUNCTION("""COMPUTED_VALUE"""),3241.48)</f>
        <v>3241.48</v>
      </c>
      <c r="G220" s="2">
        <f>IFERROR(__xludf.DUMMYFUNCTION("""COMPUTED_VALUE"""),45609.66666666667)</f>
        <v>45609.66667</v>
      </c>
      <c r="H220" s="1">
        <f>IFERROR(__xludf.DUMMYFUNCTION("""COMPUTED_VALUE"""),3199.31)</f>
        <v>3199.31</v>
      </c>
      <c r="J220" s="2">
        <f>IFERROR(__xludf.DUMMYFUNCTION("""COMPUTED_VALUE"""),45609.66666666667)</f>
        <v>45609.66667</v>
      </c>
      <c r="K220" s="1">
        <f>IFERROR(__xludf.DUMMYFUNCTION("""COMPUTED_VALUE"""),3200.59)</f>
        <v>3200.59</v>
      </c>
      <c r="M220" s="2">
        <f>IFERROR(__xludf.DUMMYFUNCTION("""COMPUTED_VALUE"""),45609.66666666667)</f>
        <v>45609.66667</v>
      </c>
      <c r="N220" s="1">
        <f>IFERROR(__xludf.DUMMYFUNCTION("""COMPUTED_VALUE"""),0.0)</f>
        <v>0</v>
      </c>
    </row>
    <row r="221">
      <c r="A221" s="2">
        <f>IFERROR(__xludf.DUMMYFUNCTION("""COMPUTED_VALUE"""),45610.66666666667)</f>
        <v>45610.66667</v>
      </c>
      <c r="B221" s="1">
        <f>IFERROR(__xludf.DUMMYFUNCTION("""COMPUTED_VALUE"""),3200.59)</f>
        <v>3200.59</v>
      </c>
      <c r="D221" s="2">
        <f>IFERROR(__xludf.DUMMYFUNCTION("""COMPUTED_VALUE"""),45610.66666666667)</f>
        <v>45610.66667</v>
      </c>
      <c r="E221" s="1">
        <f>IFERROR(__xludf.DUMMYFUNCTION("""COMPUTED_VALUE"""),3210.39)</f>
        <v>3210.39</v>
      </c>
      <c r="G221" s="2">
        <f>IFERROR(__xludf.DUMMYFUNCTION("""COMPUTED_VALUE"""),45610.66666666667)</f>
        <v>45610.66667</v>
      </c>
      <c r="H221" s="1">
        <f>IFERROR(__xludf.DUMMYFUNCTION("""COMPUTED_VALUE"""),3160.8)</f>
        <v>3160.8</v>
      </c>
      <c r="J221" s="2">
        <f>IFERROR(__xludf.DUMMYFUNCTION("""COMPUTED_VALUE"""),45610.66666666667)</f>
        <v>45610.66667</v>
      </c>
      <c r="K221" s="1">
        <f>IFERROR(__xludf.DUMMYFUNCTION("""COMPUTED_VALUE"""),3163.67)</f>
        <v>3163.67</v>
      </c>
      <c r="M221" s="2">
        <f>IFERROR(__xludf.DUMMYFUNCTION("""COMPUTED_VALUE"""),45610.66666666667)</f>
        <v>45610.66667</v>
      </c>
      <c r="N221" s="1">
        <f>IFERROR(__xludf.DUMMYFUNCTION("""COMPUTED_VALUE"""),0.0)</f>
        <v>0</v>
      </c>
    </row>
    <row r="222">
      <c r="A222" s="2">
        <f>IFERROR(__xludf.DUMMYFUNCTION("""COMPUTED_VALUE"""),45611.66666666667)</f>
        <v>45611.66667</v>
      </c>
      <c r="B222" s="1">
        <f>IFERROR(__xludf.DUMMYFUNCTION("""COMPUTED_VALUE"""),3163.67)</f>
        <v>3163.67</v>
      </c>
      <c r="D222" s="2">
        <f>IFERROR(__xludf.DUMMYFUNCTION("""COMPUTED_VALUE"""),45611.66666666667)</f>
        <v>45611.66667</v>
      </c>
      <c r="E222" s="1">
        <f>IFERROR(__xludf.DUMMYFUNCTION("""COMPUTED_VALUE"""),3163.89)</f>
        <v>3163.89</v>
      </c>
      <c r="G222" s="2">
        <f>IFERROR(__xludf.DUMMYFUNCTION("""COMPUTED_VALUE"""),45611.66666666667)</f>
        <v>45611.66667</v>
      </c>
      <c r="H222" s="1">
        <f>IFERROR(__xludf.DUMMYFUNCTION("""COMPUTED_VALUE"""),3122.49)</f>
        <v>3122.49</v>
      </c>
      <c r="J222" s="2">
        <f>IFERROR(__xludf.DUMMYFUNCTION("""COMPUTED_VALUE"""),45611.66666666667)</f>
        <v>45611.66667</v>
      </c>
      <c r="K222" s="1">
        <f>IFERROR(__xludf.DUMMYFUNCTION("""COMPUTED_VALUE"""),3129.26)</f>
        <v>3129.26</v>
      </c>
      <c r="M222" s="2">
        <f>IFERROR(__xludf.DUMMYFUNCTION("""COMPUTED_VALUE"""),45611.66666666667)</f>
        <v>45611.66667</v>
      </c>
      <c r="N222" s="1">
        <f>IFERROR(__xludf.DUMMYFUNCTION("""COMPUTED_VALUE"""),0.0)</f>
        <v>0</v>
      </c>
    </row>
    <row r="223">
      <c r="A223" s="2">
        <f>IFERROR(__xludf.DUMMYFUNCTION("""COMPUTED_VALUE"""),45614.66666666667)</f>
        <v>45614.66667</v>
      </c>
      <c r="B223" s="1">
        <f>IFERROR(__xludf.DUMMYFUNCTION("""COMPUTED_VALUE"""),3129.26)</f>
        <v>3129.26</v>
      </c>
      <c r="D223" s="2">
        <f>IFERROR(__xludf.DUMMYFUNCTION("""COMPUTED_VALUE"""),45614.66666666667)</f>
        <v>45614.66667</v>
      </c>
      <c r="E223" s="1">
        <f>IFERROR(__xludf.DUMMYFUNCTION("""COMPUTED_VALUE"""),3152.53)</f>
        <v>3152.53</v>
      </c>
      <c r="G223" s="2">
        <f>IFERROR(__xludf.DUMMYFUNCTION("""COMPUTED_VALUE"""),45614.66666666667)</f>
        <v>45614.66667</v>
      </c>
      <c r="H223" s="1">
        <f>IFERROR(__xludf.DUMMYFUNCTION("""COMPUTED_VALUE"""),3129.26)</f>
        <v>3129.26</v>
      </c>
      <c r="J223" s="2">
        <f>IFERROR(__xludf.DUMMYFUNCTION("""COMPUTED_VALUE"""),45614.66666666667)</f>
        <v>45614.66667</v>
      </c>
      <c r="K223" s="1">
        <f>IFERROR(__xludf.DUMMYFUNCTION("""COMPUTED_VALUE"""),3140.4)</f>
        <v>3140.4</v>
      </c>
      <c r="M223" s="2">
        <f>IFERROR(__xludf.DUMMYFUNCTION("""COMPUTED_VALUE"""),45614.66666666667)</f>
        <v>45614.66667</v>
      </c>
      <c r="N223" s="1">
        <f>IFERROR(__xludf.DUMMYFUNCTION("""COMPUTED_VALUE"""),0.0)</f>
        <v>0</v>
      </c>
    </row>
    <row r="224">
      <c r="A224" s="2">
        <f>IFERROR(__xludf.DUMMYFUNCTION("""COMPUTED_VALUE"""),45615.66666666667)</f>
        <v>45615.66667</v>
      </c>
      <c r="B224" s="1">
        <f>IFERROR(__xludf.DUMMYFUNCTION("""COMPUTED_VALUE"""),3140.4)</f>
        <v>3140.4</v>
      </c>
      <c r="D224" s="2">
        <f>IFERROR(__xludf.DUMMYFUNCTION("""COMPUTED_VALUE"""),45615.66666666667)</f>
        <v>45615.66667</v>
      </c>
      <c r="E224" s="1">
        <f>IFERROR(__xludf.DUMMYFUNCTION("""COMPUTED_VALUE"""),3156.57)</f>
        <v>3156.57</v>
      </c>
      <c r="G224" s="2">
        <f>IFERROR(__xludf.DUMMYFUNCTION("""COMPUTED_VALUE"""),45615.66666666667)</f>
        <v>45615.66667</v>
      </c>
      <c r="H224" s="1">
        <f>IFERROR(__xludf.DUMMYFUNCTION("""COMPUTED_VALUE"""),3110.47)</f>
        <v>3110.47</v>
      </c>
      <c r="J224" s="2">
        <f>IFERROR(__xludf.DUMMYFUNCTION("""COMPUTED_VALUE"""),45615.66666666667)</f>
        <v>45615.66667</v>
      </c>
      <c r="K224" s="1">
        <f>IFERROR(__xludf.DUMMYFUNCTION("""COMPUTED_VALUE"""),3155.9)</f>
        <v>3155.9</v>
      </c>
      <c r="M224" s="2">
        <f>IFERROR(__xludf.DUMMYFUNCTION("""COMPUTED_VALUE"""),45615.66666666667)</f>
        <v>45615.66667</v>
      </c>
      <c r="N224" s="1">
        <f>IFERROR(__xludf.DUMMYFUNCTION("""COMPUTED_VALUE"""),0.0)</f>
        <v>0</v>
      </c>
    </row>
    <row r="225">
      <c r="A225" s="2">
        <f>IFERROR(__xludf.DUMMYFUNCTION("""COMPUTED_VALUE"""),45616.66666666667)</f>
        <v>45616.66667</v>
      </c>
      <c r="B225" s="1">
        <f>IFERROR(__xludf.DUMMYFUNCTION("""COMPUTED_VALUE"""),3155.9)</f>
        <v>3155.9</v>
      </c>
      <c r="D225" s="2">
        <f>IFERROR(__xludf.DUMMYFUNCTION("""COMPUTED_VALUE"""),45616.66666666667)</f>
        <v>45616.66667</v>
      </c>
      <c r="E225" s="1">
        <f>IFERROR(__xludf.DUMMYFUNCTION("""COMPUTED_VALUE"""),3171.89)</f>
        <v>3171.89</v>
      </c>
      <c r="G225" s="2">
        <f>IFERROR(__xludf.DUMMYFUNCTION("""COMPUTED_VALUE"""),45616.66666666667)</f>
        <v>45616.66667</v>
      </c>
      <c r="H225" s="1">
        <f>IFERROR(__xludf.DUMMYFUNCTION("""COMPUTED_VALUE"""),3142.6)</f>
        <v>3142.6</v>
      </c>
      <c r="J225" s="2">
        <f>IFERROR(__xludf.DUMMYFUNCTION("""COMPUTED_VALUE"""),45616.66666666667)</f>
        <v>45616.66667</v>
      </c>
      <c r="K225" s="1">
        <f>IFERROR(__xludf.DUMMYFUNCTION("""COMPUTED_VALUE"""),3171.57)</f>
        <v>3171.57</v>
      </c>
      <c r="M225" s="2">
        <f>IFERROR(__xludf.DUMMYFUNCTION("""COMPUTED_VALUE"""),45616.66666666667)</f>
        <v>45616.66667</v>
      </c>
      <c r="N225" s="1">
        <f>IFERROR(__xludf.DUMMYFUNCTION("""COMPUTED_VALUE"""),0.0)</f>
        <v>0</v>
      </c>
    </row>
    <row r="226">
      <c r="A226" s="2">
        <f>IFERROR(__xludf.DUMMYFUNCTION("""COMPUTED_VALUE"""),45617.66666666667)</f>
        <v>45617.66667</v>
      </c>
      <c r="B226" s="1">
        <f>IFERROR(__xludf.DUMMYFUNCTION("""COMPUTED_VALUE"""),3171.57)</f>
        <v>3171.57</v>
      </c>
      <c r="D226" s="2">
        <f>IFERROR(__xludf.DUMMYFUNCTION("""COMPUTED_VALUE"""),45617.66666666667)</f>
        <v>45617.66667</v>
      </c>
      <c r="E226" s="1">
        <f>IFERROR(__xludf.DUMMYFUNCTION("""COMPUTED_VALUE"""),3232.22)</f>
        <v>3232.22</v>
      </c>
      <c r="G226" s="2">
        <f>IFERROR(__xludf.DUMMYFUNCTION("""COMPUTED_VALUE"""),45617.66666666667)</f>
        <v>45617.66667</v>
      </c>
      <c r="H226" s="1">
        <f>IFERROR(__xludf.DUMMYFUNCTION("""COMPUTED_VALUE"""),3171.57)</f>
        <v>3171.57</v>
      </c>
      <c r="J226" s="2">
        <f>IFERROR(__xludf.DUMMYFUNCTION("""COMPUTED_VALUE"""),45617.66666666667)</f>
        <v>45617.66667</v>
      </c>
      <c r="K226" s="1">
        <f>IFERROR(__xludf.DUMMYFUNCTION("""COMPUTED_VALUE"""),3222.28)</f>
        <v>3222.28</v>
      </c>
      <c r="M226" s="2">
        <f>IFERROR(__xludf.DUMMYFUNCTION("""COMPUTED_VALUE"""),45617.66666666667)</f>
        <v>45617.66667</v>
      </c>
      <c r="N226" s="1">
        <f>IFERROR(__xludf.DUMMYFUNCTION("""COMPUTED_VALUE"""),0.0)</f>
        <v>0</v>
      </c>
    </row>
    <row r="227">
      <c r="A227" s="2">
        <f>IFERROR(__xludf.DUMMYFUNCTION("""COMPUTED_VALUE"""),45618.66666666667)</f>
        <v>45618.66667</v>
      </c>
      <c r="B227" s="1">
        <f>IFERROR(__xludf.DUMMYFUNCTION("""COMPUTED_VALUE"""),3222.28)</f>
        <v>3222.28</v>
      </c>
      <c r="D227" s="2">
        <f>IFERROR(__xludf.DUMMYFUNCTION("""COMPUTED_VALUE"""),45618.66666666667)</f>
        <v>45618.66667</v>
      </c>
      <c r="E227" s="1">
        <f>IFERROR(__xludf.DUMMYFUNCTION("""COMPUTED_VALUE"""),3274.81)</f>
        <v>3274.81</v>
      </c>
      <c r="G227" s="2">
        <f>IFERROR(__xludf.DUMMYFUNCTION("""COMPUTED_VALUE"""),45618.66666666667)</f>
        <v>45618.66667</v>
      </c>
      <c r="H227" s="1">
        <f>IFERROR(__xludf.DUMMYFUNCTION("""COMPUTED_VALUE"""),3222.28)</f>
        <v>3222.28</v>
      </c>
      <c r="J227" s="2">
        <f>IFERROR(__xludf.DUMMYFUNCTION("""COMPUTED_VALUE"""),45618.66666666667)</f>
        <v>45618.66667</v>
      </c>
      <c r="K227" s="1">
        <f>IFERROR(__xludf.DUMMYFUNCTION("""COMPUTED_VALUE"""),3271.8)</f>
        <v>3271.8</v>
      </c>
      <c r="M227" s="2">
        <f>IFERROR(__xludf.DUMMYFUNCTION("""COMPUTED_VALUE"""),45618.66666666667)</f>
        <v>45618.66667</v>
      </c>
      <c r="N227" s="1">
        <f>IFERROR(__xludf.DUMMYFUNCTION("""COMPUTED_VALUE"""),0.0)</f>
        <v>0</v>
      </c>
    </row>
    <row r="228">
      <c r="A228" s="2">
        <f>IFERROR(__xludf.DUMMYFUNCTION("""COMPUTED_VALUE"""),45621.66666666667)</f>
        <v>45621.66667</v>
      </c>
      <c r="B228" s="1">
        <f>IFERROR(__xludf.DUMMYFUNCTION("""COMPUTED_VALUE"""),3271.8)</f>
        <v>3271.8</v>
      </c>
      <c r="D228" s="2">
        <f>IFERROR(__xludf.DUMMYFUNCTION("""COMPUTED_VALUE"""),45621.66666666667)</f>
        <v>45621.66667</v>
      </c>
      <c r="E228" s="1">
        <f>IFERROR(__xludf.DUMMYFUNCTION("""COMPUTED_VALUE"""),3341.68)</f>
        <v>3341.68</v>
      </c>
      <c r="G228" s="2">
        <f>IFERROR(__xludf.DUMMYFUNCTION("""COMPUTED_VALUE"""),45621.66666666667)</f>
        <v>45621.66667</v>
      </c>
      <c r="H228" s="1">
        <f>IFERROR(__xludf.DUMMYFUNCTION("""COMPUTED_VALUE"""),3271.8)</f>
        <v>3271.8</v>
      </c>
      <c r="J228" s="2">
        <f>IFERROR(__xludf.DUMMYFUNCTION("""COMPUTED_VALUE"""),45621.66666666667)</f>
        <v>45621.66667</v>
      </c>
      <c r="K228" s="1">
        <f>IFERROR(__xludf.DUMMYFUNCTION("""COMPUTED_VALUE"""),3317.69)</f>
        <v>3317.69</v>
      </c>
      <c r="M228" s="2">
        <f>IFERROR(__xludf.DUMMYFUNCTION("""COMPUTED_VALUE"""),45621.66666666667)</f>
        <v>45621.66667</v>
      </c>
      <c r="N228" s="1">
        <f>IFERROR(__xludf.DUMMYFUNCTION("""COMPUTED_VALUE"""),0.0)</f>
        <v>0</v>
      </c>
    </row>
    <row r="229">
      <c r="A229" s="2">
        <f>IFERROR(__xludf.DUMMYFUNCTION("""COMPUTED_VALUE"""),45622.66666666667)</f>
        <v>45622.66667</v>
      </c>
      <c r="B229" s="1">
        <f>IFERROR(__xludf.DUMMYFUNCTION("""COMPUTED_VALUE"""),3317.69)</f>
        <v>3317.69</v>
      </c>
      <c r="D229" s="2">
        <f>IFERROR(__xludf.DUMMYFUNCTION("""COMPUTED_VALUE"""),45622.66666666667)</f>
        <v>45622.66667</v>
      </c>
      <c r="E229" s="1">
        <f>IFERROR(__xludf.DUMMYFUNCTION("""COMPUTED_VALUE"""),3317.69)</f>
        <v>3317.69</v>
      </c>
      <c r="G229" s="2">
        <f>IFERROR(__xludf.DUMMYFUNCTION("""COMPUTED_VALUE"""),45622.66666666667)</f>
        <v>45622.66667</v>
      </c>
      <c r="H229" s="1">
        <f>IFERROR(__xludf.DUMMYFUNCTION("""COMPUTED_VALUE"""),3289.37)</f>
        <v>3289.37</v>
      </c>
      <c r="J229" s="2">
        <f>IFERROR(__xludf.DUMMYFUNCTION("""COMPUTED_VALUE"""),45622.66666666667)</f>
        <v>45622.66667</v>
      </c>
      <c r="K229" s="1">
        <f>IFERROR(__xludf.DUMMYFUNCTION("""COMPUTED_VALUE"""),3300.86)</f>
        <v>3300.86</v>
      </c>
      <c r="M229" s="2">
        <f>IFERROR(__xludf.DUMMYFUNCTION("""COMPUTED_VALUE"""),45622.66666666667)</f>
        <v>45622.66667</v>
      </c>
      <c r="N229" s="1">
        <f>IFERROR(__xludf.DUMMYFUNCTION("""COMPUTED_VALUE"""),0.0)</f>
        <v>0</v>
      </c>
    </row>
    <row r="230">
      <c r="A230" s="2">
        <f>IFERROR(__xludf.DUMMYFUNCTION("""COMPUTED_VALUE"""),45623.66666666667)</f>
        <v>45623.66667</v>
      </c>
      <c r="B230" s="1">
        <f>IFERROR(__xludf.DUMMYFUNCTION("""COMPUTED_VALUE"""),3300.86)</f>
        <v>3300.86</v>
      </c>
      <c r="D230" s="2">
        <f>IFERROR(__xludf.DUMMYFUNCTION("""COMPUTED_VALUE"""),45623.66666666667)</f>
        <v>45623.66667</v>
      </c>
      <c r="E230" s="1">
        <f>IFERROR(__xludf.DUMMYFUNCTION("""COMPUTED_VALUE"""),3327.66)</f>
        <v>3327.66</v>
      </c>
      <c r="G230" s="2">
        <f>IFERROR(__xludf.DUMMYFUNCTION("""COMPUTED_VALUE"""),45623.66666666667)</f>
        <v>45623.66667</v>
      </c>
      <c r="H230" s="1">
        <f>IFERROR(__xludf.DUMMYFUNCTION("""COMPUTED_VALUE"""),3290.87)</f>
        <v>3290.87</v>
      </c>
      <c r="J230" s="2">
        <f>IFERROR(__xludf.DUMMYFUNCTION("""COMPUTED_VALUE"""),45623.66666666667)</f>
        <v>45623.66667</v>
      </c>
      <c r="K230" s="1">
        <f>IFERROR(__xludf.DUMMYFUNCTION("""COMPUTED_VALUE"""),3297.16)</f>
        <v>3297.16</v>
      </c>
      <c r="M230" s="2">
        <f>IFERROR(__xludf.DUMMYFUNCTION("""COMPUTED_VALUE"""),45623.66666666667)</f>
        <v>45623.66667</v>
      </c>
      <c r="N230" s="1">
        <f>IFERROR(__xludf.DUMMYFUNCTION("""COMPUTED_VALUE"""),0.0)</f>
        <v>0</v>
      </c>
    </row>
    <row r="231">
      <c r="A231" s="2">
        <f>IFERROR(__xludf.DUMMYFUNCTION("""COMPUTED_VALUE"""),45625.54513888889)</f>
        <v>45625.54514</v>
      </c>
      <c r="B231" s="1">
        <f>IFERROR(__xludf.DUMMYFUNCTION("""COMPUTED_VALUE"""),3297.16)</f>
        <v>3297.16</v>
      </c>
      <c r="D231" s="2">
        <f>IFERROR(__xludf.DUMMYFUNCTION("""COMPUTED_VALUE"""),45625.54513888889)</f>
        <v>45625.54514</v>
      </c>
      <c r="E231" s="1">
        <f>IFERROR(__xludf.DUMMYFUNCTION("""COMPUTED_VALUE"""),3320.46)</f>
        <v>3320.46</v>
      </c>
      <c r="G231" s="2">
        <f>IFERROR(__xludf.DUMMYFUNCTION("""COMPUTED_VALUE"""),45625.54513888889)</f>
        <v>45625.54514</v>
      </c>
      <c r="H231" s="1">
        <f>IFERROR(__xludf.DUMMYFUNCTION("""COMPUTED_VALUE"""),3297.16)</f>
        <v>3297.16</v>
      </c>
      <c r="J231" s="2">
        <f>IFERROR(__xludf.DUMMYFUNCTION("""COMPUTED_VALUE"""),45625.54513888889)</f>
        <v>45625.54514</v>
      </c>
      <c r="K231" s="1">
        <f>IFERROR(__xludf.DUMMYFUNCTION("""COMPUTED_VALUE"""),3305.11)</f>
        <v>3305.11</v>
      </c>
      <c r="M231" s="2">
        <f>IFERROR(__xludf.DUMMYFUNCTION("""COMPUTED_VALUE"""),45625.54513888889)</f>
        <v>45625.54514</v>
      </c>
      <c r="N231" s="1">
        <f>IFERROR(__xludf.DUMMYFUNCTION("""COMPUTED_VALUE"""),0.0)</f>
        <v>0</v>
      </c>
    </row>
    <row r="232">
      <c r="A232" s="2">
        <f>IFERROR(__xludf.DUMMYFUNCTION("""COMPUTED_VALUE"""),45628.66666666667)</f>
        <v>45628.66667</v>
      </c>
      <c r="B232" s="1">
        <f>IFERROR(__xludf.DUMMYFUNCTION("""COMPUTED_VALUE"""),3305.11)</f>
        <v>3305.11</v>
      </c>
      <c r="D232" s="2">
        <f>IFERROR(__xludf.DUMMYFUNCTION("""COMPUTED_VALUE"""),45628.66666666667)</f>
        <v>45628.66667</v>
      </c>
      <c r="E232" s="1">
        <f>IFERROR(__xludf.DUMMYFUNCTION("""COMPUTED_VALUE"""),3309.13)</f>
        <v>3309.13</v>
      </c>
      <c r="G232" s="2">
        <f>IFERROR(__xludf.DUMMYFUNCTION("""COMPUTED_VALUE"""),45628.66666666667)</f>
        <v>45628.66667</v>
      </c>
      <c r="H232" s="1">
        <f>IFERROR(__xludf.DUMMYFUNCTION("""COMPUTED_VALUE"""),3288.5)</f>
        <v>3288.5</v>
      </c>
      <c r="J232" s="2">
        <f>IFERROR(__xludf.DUMMYFUNCTION("""COMPUTED_VALUE"""),45628.66666666667)</f>
        <v>45628.66667</v>
      </c>
      <c r="K232" s="1">
        <f>IFERROR(__xludf.DUMMYFUNCTION("""COMPUTED_VALUE"""),3298.94)</f>
        <v>3298.94</v>
      </c>
      <c r="M232" s="2">
        <f>IFERROR(__xludf.DUMMYFUNCTION("""COMPUTED_VALUE"""),45628.66666666667)</f>
        <v>45628.66667</v>
      </c>
      <c r="N232" s="1">
        <f>IFERROR(__xludf.DUMMYFUNCTION("""COMPUTED_VALUE"""),0.0)</f>
        <v>0</v>
      </c>
    </row>
    <row r="233">
      <c r="A233" s="2">
        <f>IFERROR(__xludf.DUMMYFUNCTION("""COMPUTED_VALUE"""),45629.66666666667)</f>
        <v>45629.66667</v>
      </c>
      <c r="B233" s="1">
        <f>IFERROR(__xludf.DUMMYFUNCTION("""COMPUTED_VALUE"""),3298.94)</f>
        <v>3298.94</v>
      </c>
      <c r="D233" s="2">
        <f>IFERROR(__xludf.DUMMYFUNCTION("""COMPUTED_VALUE"""),45629.66666666667)</f>
        <v>45629.66667</v>
      </c>
      <c r="E233" s="1">
        <f>IFERROR(__xludf.DUMMYFUNCTION("""COMPUTED_VALUE"""),3302.4)</f>
        <v>3302.4</v>
      </c>
      <c r="G233" s="2">
        <f>IFERROR(__xludf.DUMMYFUNCTION("""COMPUTED_VALUE"""),45629.66666666667)</f>
        <v>45629.66667</v>
      </c>
      <c r="H233" s="1">
        <f>IFERROR(__xludf.DUMMYFUNCTION("""COMPUTED_VALUE"""),3282.93)</f>
        <v>3282.93</v>
      </c>
      <c r="J233" s="2">
        <f>IFERROR(__xludf.DUMMYFUNCTION("""COMPUTED_VALUE"""),45629.66666666667)</f>
        <v>45629.66667</v>
      </c>
      <c r="K233" s="1">
        <f>IFERROR(__xludf.DUMMYFUNCTION("""COMPUTED_VALUE"""),3290.9)</f>
        <v>3290.9</v>
      </c>
      <c r="M233" s="2">
        <f>IFERROR(__xludf.DUMMYFUNCTION("""COMPUTED_VALUE"""),45629.66666666667)</f>
        <v>45629.66667</v>
      </c>
      <c r="N233" s="1">
        <f>IFERROR(__xludf.DUMMYFUNCTION("""COMPUTED_VALUE"""),0.0)</f>
        <v>0</v>
      </c>
    </row>
    <row r="234">
      <c r="A234" s="2">
        <f>IFERROR(__xludf.DUMMYFUNCTION("""COMPUTED_VALUE"""),45630.66666666667)</f>
        <v>45630.66667</v>
      </c>
      <c r="B234" s="1">
        <f>IFERROR(__xludf.DUMMYFUNCTION("""COMPUTED_VALUE"""),3290.91)</f>
        <v>3290.91</v>
      </c>
      <c r="D234" s="2">
        <f>IFERROR(__xludf.DUMMYFUNCTION("""COMPUTED_VALUE"""),45630.66666666667)</f>
        <v>45630.66667</v>
      </c>
      <c r="E234" s="1">
        <f>IFERROR(__xludf.DUMMYFUNCTION("""COMPUTED_VALUE"""),3306.7)</f>
        <v>3306.7</v>
      </c>
      <c r="G234" s="2">
        <f>IFERROR(__xludf.DUMMYFUNCTION("""COMPUTED_VALUE"""),45630.66666666667)</f>
        <v>45630.66667</v>
      </c>
      <c r="H234" s="1">
        <f>IFERROR(__xludf.DUMMYFUNCTION("""COMPUTED_VALUE"""),3288.49)</f>
        <v>3288.49</v>
      </c>
      <c r="J234" s="2">
        <f>IFERROR(__xludf.DUMMYFUNCTION("""COMPUTED_VALUE"""),45630.66666666667)</f>
        <v>45630.66667</v>
      </c>
      <c r="K234" s="1">
        <f>IFERROR(__xludf.DUMMYFUNCTION("""COMPUTED_VALUE"""),3305.24)</f>
        <v>3305.24</v>
      </c>
      <c r="M234" s="2">
        <f>IFERROR(__xludf.DUMMYFUNCTION("""COMPUTED_VALUE"""),45630.66666666667)</f>
        <v>45630.66667</v>
      </c>
      <c r="N234" s="1">
        <f>IFERROR(__xludf.DUMMYFUNCTION("""COMPUTED_VALUE"""),0.0)</f>
        <v>0</v>
      </c>
    </row>
    <row r="235">
      <c r="A235" s="2">
        <f>IFERROR(__xludf.DUMMYFUNCTION("""COMPUTED_VALUE"""),45631.66666666667)</f>
        <v>45631.66667</v>
      </c>
      <c r="B235" s="1">
        <f>IFERROR(__xludf.DUMMYFUNCTION("""COMPUTED_VALUE"""),3305.24)</f>
        <v>3305.24</v>
      </c>
      <c r="D235" s="2">
        <f>IFERROR(__xludf.DUMMYFUNCTION("""COMPUTED_VALUE"""),45631.66666666667)</f>
        <v>45631.66667</v>
      </c>
      <c r="E235" s="1">
        <f>IFERROR(__xludf.DUMMYFUNCTION("""COMPUTED_VALUE"""),3307.0)</f>
        <v>3307</v>
      </c>
      <c r="G235" s="2">
        <f>IFERROR(__xludf.DUMMYFUNCTION("""COMPUTED_VALUE"""),45631.66666666667)</f>
        <v>45631.66667</v>
      </c>
      <c r="H235" s="1">
        <f>IFERROR(__xludf.DUMMYFUNCTION("""COMPUTED_VALUE"""),3272.38)</f>
        <v>3272.38</v>
      </c>
      <c r="J235" s="2">
        <f>IFERROR(__xludf.DUMMYFUNCTION("""COMPUTED_VALUE"""),45631.66666666667)</f>
        <v>45631.66667</v>
      </c>
      <c r="K235" s="1">
        <f>IFERROR(__xludf.DUMMYFUNCTION("""COMPUTED_VALUE"""),3273.36)</f>
        <v>3273.36</v>
      </c>
      <c r="M235" s="2">
        <f>IFERROR(__xludf.DUMMYFUNCTION("""COMPUTED_VALUE"""),45631.66666666667)</f>
        <v>45631.66667</v>
      </c>
      <c r="N235" s="1">
        <f>IFERROR(__xludf.DUMMYFUNCTION("""COMPUTED_VALUE"""),0.0)</f>
        <v>0</v>
      </c>
    </row>
    <row r="236">
      <c r="A236" s="2">
        <f>IFERROR(__xludf.DUMMYFUNCTION("""COMPUTED_VALUE"""),45632.66666666667)</f>
        <v>45632.66667</v>
      </c>
      <c r="B236" s="1">
        <f>IFERROR(__xludf.DUMMYFUNCTION("""COMPUTED_VALUE"""),3273.36)</f>
        <v>3273.36</v>
      </c>
      <c r="D236" s="2">
        <f>IFERROR(__xludf.DUMMYFUNCTION("""COMPUTED_VALUE"""),45632.66666666667)</f>
        <v>45632.66667</v>
      </c>
      <c r="E236" s="1">
        <f>IFERROR(__xludf.DUMMYFUNCTION("""COMPUTED_VALUE"""),3296.13)</f>
        <v>3296.13</v>
      </c>
      <c r="G236" s="2">
        <f>IFERROR(__xludf.DUMMYFUNCTION("""COMPUTED_VALUE"""),45632.66666666667)</f>
        <v>45632.66667</v>
      </c>
      <c r="H236" s="1">
        <f>IFERROR(__xludf.DUMMYFUNCTION("""COMPUTED_VALUE"""),3273.36)</f>
        <v>3273.36</v>
      </c>
      <c r="J236" s="2">
        <f>IFERROR(__xludf.DUMMYFUNCTION("""COMPUTED_VALUE"""),45632.66666666667)</f>
        <v>45632.66667</v>
      </c>
      <c r="K236" s="1">
        <f>IFERROR(__xludf.DUMMYFUNCTION("""COMPUTED_VALUE"""),3282.38)</f>
        <v>3282.38</v>
      </c>
      <c r="M236" s="2">
        <f>IFERROR(__xludf.DUMMYFUNCTION("""COMPUTED_VALUE"""),45632.66666666667)</f>
        <v>45632.66667</v>
      </c>
      <c r="N236" s="1">
        <f>IFERROR(__xludf.DUMMYFUNCTION("""COMPUTED_VALUE"""),0.0)</f>
        <v>0</v>
      </c>
    </row>
    <row r="237">
      <c r="A237" s="2">
        <f>IFERROR(__xludf.DUMMYFUNCTION("""COMPUTED_VALUE"""),45635.66666666667)</f>
        <v>45635.66667</v>
      </c>
      <c r="B237" s="1">
        <f>IFERROR(__xludf.DUMMYFUNCTION("""COMPUTED_VALUE"""),3282.38)</f>
        <v>3282.38</v>
      </c>
      <c r="D237" s="2">
        <f>IFERROR(__xludf.DUMMYFUNCTION("""COMPUTED_VALUE"""),45635.66666666667)</f>
        <v>45635.66667</v>
      </c>
      <c r="E237" s="1">
        <f>IFERROR(__xludf.DUMMYFUNCTION("""COMPUTED_VALUE"""),3298.45)</f>
        <v>3298.45</v>
      </c>
      <c r="G237" s="2">
        <f>IFERROR(__xludf.DUMMYFUNCTION("""COMPUTED_VALUE"""),45635.66666666667)</f>
        <v>45635.66667</v>
      </c>
      <c r="H237" s="1">
        <f>IFERROR(__xludf.DUMMYFUNCTION("""COMPUTED_VALUE"""),3256.93)</f>
        <v>3256.93</v>
      </c>
      <c r="J237" s="2">
        <f>IFERROR(__xludf.DUMMYFUNCTION("""COMPUTED_VALUE"""),45635.66666666667)</f>
        <v>45635.66667</v>
      </c>
      <c r="K237" s="1">
        <f>IFERROR(__xludf.DUMMYFUNCTION("""COMPUTED_VALUE"""),3257.27)</f>
        <v>3257.27</v>
      </c>
      <c r="M237" s="2">
        <f>IFERROR(__xludf.DUMMYFUNCTION("""COMPUTED_VALUE"""),45635.66666666667)</f>
        <v>45635.66667</v>
      </c>
      <c r="N237" s="1">
        <f>IFERROR(__xludf.DUMMYFUNCTION("""COMPUTED_VALUE"""),0.0)</f>
        <v>0</v>
      </c>
    </row>
    <row r="238">
      <c r="A238" s="2">
        <f>IFERROR(__xludf.DUMMYFUNCTION("""COMPUTED_VALUE"""),45636.66666666667)</f>
        <v>45636.66667</v>
      </c>
      <c r="B238" s="1">
        <f>IFERROR(__xludf.DUMMYFUNCTION("""COMPUTED_VALUE"""),3257.27)</f>
        <v>3257.27</v>
      </c>
      <c r="D238" s="2">
        <f>IFERROR(__xludf.DUMMYFUNCTION("""COMPUTED_VALUE"""),45636.66666666667)</f>
        <v>45636.66667</v>
      </c>
      <c r="E238" s="1">
        <f>IFERROR(__xludf.DUMMYFUNCTION("""COMPUTED_VALUE"""),3257.27)</f>
        <v>3257.27</v>
      </c>
      <c r="G238" s="2">
        <f>IFERROR(__xludf.DUMMYFUNCTION("""COMPUTED_VALUE"""),45636.66666666667)</f>
        <v>45636.66667</v>
      </c>
      <c r="H238" s="1">
        <f>IFERROR(__xludf.DUMMYFUNCTION("""COMPUTED_VALUE"""),3228.14)</f>
        <v>3228.14</v>
      </c>
      <c r="J238" s="2">
        <f>IFERROR(__xludf.DUMMYFUNCTION("""COMPUTED_VALUE"""),45636.66666666667)</f>
        <v>45636.66667</v>
      </c>
      <c r="K238" s="1">
        <f>IFERROR(__xludf.DUMMYFUNCTION("""COMPUTED_VALUE"""),3230.8)</f>
        <v>3230.8</v>
      </c>
      <c r="M238" s="2">
        <f>IFERROR(__xludf.DUMMYFUNCTION("""COMPUTED_VALUE"""),45636.66666666667)</f>
        <v>45636.66667</v>
      </c>
      <c r="N238" s="1">
        <f>IFERROR(__xludf.DUMMYFUNCTION("""COMPUTED_VALUE"""),0.0)</f>
        <v>0</v>
      </c>
    </row>
    <row r="239">
      <c r="A239" s="2">
        <f>IFERROR(__xludf.DUMMYFUNCTION("""COMPUTED_VALUE"""),45637.66666666667)</f>
        <v>45637.66667</v>
      </c>
      <c r="B239" s="1">
        <f>IFERROR(__xludf.DUMMYFUNCTION("""COMPUTED_VALUE"""),3230.8)</f>
        <v>3230.8</v>
      </c>
      <c r="D239" s="2">
        <f>IFERROR(__xludf.DUMMYFUNCTION("""COMPUTED_VALUE"""),45637.66666666667)</f>
        <v>45637.66667</v>
      </c>
      <c r="E239" s="1">
        <f>IFERROR(__xludf.DUMMYFUNCTION("""COMPUTED_VALUE"""),3261.61)</f>
        <v>3261.61</v>
      </c>
      <c r="G239" s="2">
        <f>IFERROR(__xludf.DUMMYFUNCTION("""COMPUTED_VALUE"""),45637.66666666667)</f>
        <v>45637.66667</v>
      </c>
      <c r="H239" s="1">
        <f>IFERROR(__xludf.DUMMYFUNCTION("""COMPUTED_VALUE"""),3230.8)</f>
        <v>3230.8</v>
      </c>
      <c r="J239" s="2">
        <f>IFERROR(__xludf.DUMMYFUNCTION("""COMPUTED_VALUE"""),45637.66666666667)</f>
        <v>45637.66667</v>
      </c>
      <c r="K239" s="1">
        <f>IFERROR(__xludf.DUMMYFUNCTION("""COMPUTED_VALUE"""),3251.4)</f>
        <v>3251.4</v>
      </c>
      <c r="M239" s="2">
        <f>IFERROR(__xludf.DUMMYFUNCTION("""COMPUTED_VALUE"""),45637.66666666667)</f>
        <v>45637.66667</v>
      </c>
      <c r="N239" s="1">
        <f>IFERROR(__xludf.DUMMYFUNCTION("""COMPUTED_VALUE"""),0.0)</f>
        <v>0</v>
      </c>
    </row>
    <row r="240">
      <c r="A240" s="2">
        <f>IFERROR(__xludf.DUMMYFUNCTION("""COMPUTED_VALUE"""),45638.66666666667)</f>
        <v>45638.66667</v>
      </c>
      <c r="B240" s="1">
        <f>IFERROR(__xludf.DUMMYFUNCTION("""COMPUTED_VALUE"""),3251.4)</f>
        <v>3251.4</v>
      </c>
      <c r="D240" s="2">
        <f>IFERROR(__xludf.DUMMYFUNCTION("""COMPUTED_VALUE"""),45638.66666666667)</f>
        <v>45638.66667</v>
      </c>
      <c r="E240" s="1">
        <f>IFERROR(__xludf.DUMMYFUNCTION("""COMPUTED_VALUE"""),3252.65)</f>
        <v>3252.65</v>
      </c>
      <c r="G240" s="2">
        <f>IFERROR(__xludf.DUMMYFUNCTION("""COMPUTED_VALUE"""),45638.66666666667)</f>
        <v>45638.66667</v>
      </c>
      <c r="H240" s="1">
        <f>IFERROR(__xludf.DUMMYFUNCTION("""COMPUTED_VALUE"""),3228.16)</f>
        <v>3228.16</v>
      </c>
      <c r="J240" s="2">
        <f>IFERROR(__xludf.DUMMYFUNCTION("""COMPUTED_VALUE"""),45638.66666666667)</f>
        <v>45638.66667</v>
      </c>
      <c r="K240" s="1">
        <f>IFERROR(__xludf.DUMMYFUNCTION("""COMPUTED_VALUE"""),3228.68)</f>
        <v>3228.68</v>
      </c>
      <c r="M240" s="2">
        <f>IFERROR(__xludf.DUMMYFUNCTION("""COMPUTED_VALUE"""),45638.66666666667)</f>
        <v>45638.66667</v>
      </c>
      <c r="N240" s="1">
        <f>IFERROR(__xludf.DUMMYFUNCTION("""COMPUTED_VALUE"""),0.0)</f>
        <v>0</v>
      </c>
    </row>
    <row r="241">
      <c r="A241" s="2">
        <f>IFERROR(__xludf.DUMMYFUNCTION("""COMPUTED_VALUE"""),45639.66666666667)</f>
        <v>45639.66667</v>
      </c>
      <c r="B241" s="1">
        <f>IFERROR(__xludf.DUMMYFUNCTION("""COMPUTED_VALUE"""),3228.68)</f>
        <v>3228.68</v>
      </c>
      <c r="D241" s="2">
        <f>IFERROR(__xludf.DUMMYFUNCTION("""COMPUTED_VALUE"""),45639.66666666667)</f>
        <v>45639.66667</v>
      </c>
      <c r="E241" s="1">
        <f>IFERROR(__xludf.DUMMYFUNCTION("""COMPUTED_VALUE"""),3230.17)</f>
        <v>3230.17</v>
      </c>
      <c r="G241" s="2">
        <f>IFERROR(__xludf.DUMMYFUNCTION("""COMPUTED_VALUE"""),45639.66666666667)</f>
        <v>45639.66667</v>
      </c>
      <c r="H241" s="1">
        <f>IFERROR(__xludf.DUMMYFUNCTION("""COMPUTED_VALUE"""),3200.11)</f>
        <v>3200.11</v>
      </c>
      <c r="J241" s="2">
        <f>IFERROR(__xludf.DUMMYFUNCTION("""COMPUTED_VALUE"""),45639.66666666667)</f>
        <v>45639.66667</v>
      </c>
      <c r="K241" s="1">
        <f>IFERROR(__xludf.DUMMYFUNCTION("""COMPUTED_VALUE"""),3212.42)</f>
        <v>3212.42</v>
      </c>
      <c r="M241" s="2">
        <f>IFERROR(__xludf.DUMMYFUNCTION("""COMPUTED_VALUE"""),45639.66666666667)</f>
        <v>45639.66667</v>
      </c>
      <c r="N241" s="1">
        <f>IFERROR(__xludf.DUMMYFUNCTION("""COMPUTED_VALUE"""),0.0)</f>
        <v>0</v>
      </c>
    </row>
    <row r="242">
      <c r="A242" s="2">
        <f>IFERROR(__xludf.DUMMYFUNCTION("""COMPUTED_VALUE"""),45642.66666666667)</f>
        <v>45642.66667</v>
      </c>
      <c r="B242" s="1">
        <f>IFERROR(__xludf.DUMMYFUNCTION("""COMPUTED_VALUE"""),3212.42)</f>
        <v>3212.42</v>
      </c>
      <c r="D242" s="2">
        <f>IFERROR(__xludf.DUMMYFUNCTION("""COMPUTED_VALUE"""),45642.66666666667)</f>
        <v>45642.66667</v>
      </c>
      <c r="E242" s="1">
        <f>IFERROR(__xludf.DUMMYFUNCTION("""COMPUTED_VALUE"""),3233.69)</f>
        <v>3233.69</v>
      </c>
      <c r="G242" s="2">
        <f>IFERROR(__xludf.DUMMYFUNCTION("""COMPUTED_VALUE"""),45642.66666666667)</f>
        <v>45642.66667</v>
      </c>
      <c r="H242" s="1">
        <f>IFERROR(__xludf.DUMMYFUNCTION("""COMPUTED_VALUE"""),3204.32)</f>
        <v>3204.32</v>
      </c>
      <c r="J242" s="2">
        <f>IFERROR(__xludf.DUMMYFUNCTION("""COMPUTED_VALUE"""),45642.66666666667)</f>
        <v>45642.66667</v>
      </c>
      <c r="K242" s="1">
        <f>IFERROR(__xludf.DUMMYFUNCTION("""COMPUTED_VALUE"""),3222.2)</f>
        <v>3222.2</v>
      </c>
      <c r="M242" s="2">
        <f>IFERROR(__xludf.DUMMYFUNCTION("""COMPUTED_VALUE"""),45642.66666666667)</f>
        <v>45642.66667</v>
      </c>
      <c r="N242" s="1">
        <f>IFERROR(__xludf.DUMMYFUNCTION("""COMPUTED_VALUE"""),0.0)</f>
        <v>0</v>
      </c>
    </row>
    <row r="243">
      <c r="A243" s="2">
        <f>IFERROR(__xludf.DUMMYFUNCTION("""COMPUTED_VALUE"""),45643.66666666667)</f>
        <v>45643.66667</v>
      </c>
      <c r="B243" s="1">
        <f>IFERROR(__xludf.DUMMYFUNCTION("""COMPUTED_VALUE"""),3222.2)</f>
        <v>3222.2</v>
      </c>
      <c r="D243" s="2">
        <f>IFERROR(__xludf.DUMMYFUNCTION("""COMPUTED_VALUE"""),45643.66666666667)</f>
        <v>45643.66667</v>
      </c>
      <c r="E243" s="1">
        <f>IFERROR(__xludf.DUMMYFUNCTION("""COMPUTED_VALUE"""),3222.2)</f>
        <v>3222.2</v>
      </c>
      <c r="G243" s="2">
        <f>IFERROR(__xludf.DUMMYFUNCTION("""COMPUTED_VALUE"""),45643.66666666667)</f>
        <v>45643.66667</v>
      </c>
      <c r="H243" s="1">
        <f>IFERROR(__xludf.DUMMYFUNCTION("""COMPUTED_VALUE"""),3179.47)</f>
        <v>3179.47</v>
      </c>
      <c r="J243" s="2">
        <f>IFERROR(__xludf.DUMMYFUNCTION("""COMPUTED_VALUE"""),45643.66666666667)</f>
        <v>45643.66667</v>
      </c>
      <c r="K243" s="1">
        <f>IFERROR(__xludf.DUMMYFUNCTION("""COMPUTED_VALUE"""),3185.76)</f>
        <v>3185.76</v>
      </c>
      <c r="M243" s="2">
        <f>IFERROR(__xludf.DUMMYFUNCTION("""COMPUTED_VALUE"""),45643.66666666667)</f>
        <v>45643.66667</v>
      </c>
      <c r="N243" s="1">
        <f>IFERROR(__xludf.DUMMYFUNCTION("""COMPUTED_VALUE"""),0.0)</f>
        <v>0</v>
      </c>
    </row>
    <row r="244">
      <c r="A244" s="2">
        <f>IFERROR(__xludf.DUMMYFUNCTION("""COMPUTED_VALUE"""),45644.66666666667)</f>
        <v>45644.66667</v>
      </c>
      <c r="B244" s="1">
        <f>IFERROR(__xludf.DUMMYFUNCTION("""COMPUTED_VALUE"""),3185.76)</f>
        <v>3185.76</v>
      </c>
      <c r="D244" s="2">
        <f>IFERROR(__xludf.DUMMYFUNCTION("""COMPUTED_VALUE"""),45644.66666666667)</f>
        <v>45644.66667</v>
      </c>
      <c r="E244" s="1">
        <f>IFERROR(__xludf.DUMMYFUNCTION("""COMPUTED_VALUE"""),3198.02)</f>
        <v>3198.02</v>
      </c>
      <c r="G244" s="2">
        <f>IFERROR(__xludf.DUMMYFUNCTION("""COMPUTED_VALUE"""),45644.66666666667)</f>
        <v>45644.66667</v>
      </c>
      <c r="H244" s="1">
        <f>IFERROR(__xludf.DUMMYFUNCTION("""COMPUTED_VALUE"""),3046.86)</f>
        <v>3046.86</v>
      </c>
      <c r="J244" s="2">
        <f>IFERROR(__xludf.DUMMYFUNCTION("""COMPUTED_VALUE"""),45644.66666666667)</f>
        <v>45644.66667</v>
      </c>
      <c r="K244" s="1">
        <f>IFERROR(__xludf.DUMMYFUNCTION("""COMPUTED_VALUE"""),3056.22)</f>
        <v>3056.22</v>
      </c>
      <c r="M244" s="2">
        <f>IFERROR(__xludf.DUMMYFUNCTION("""COMPUTED_VALUE"""),45644.66666666667)</f>
        <v>45644.66667</v>
      </c>
      <c r="N244" s="1">
        <f>IFERROR(__xludf.DUMMYFUNCTION("""COMPUTED_VALUE"""),0.0)</f>
        <v>0</v>
      </c>
    </row>
    <row r="245">
      <c r="A245" s="2">
        <f>IFERROR(__xludf.DUMMYFUNCTION("""COMPUTED_VALUE"""),45645.66666666667)</f>
        <v>45645.66667</v>
      </c>
      <c r="B245" s="1">
        <f>IFERROR(__xludf.DUMMYFUNCTION("""COMPUTED_VALUE"""),3056.22)</f>
        <v>3056.22</v>
      </c>
      <c r="D245" s="2">
        <f>IFERROR(__xludf.DUMMYFUNCTION("""COMPUTED_VALUE"""),45645.66666666667)</f>
        <v>45645.66667</v>
      </c>
      <c r="E245" s="1">
        <f>IFERROR(__xludf.DUMMYFUNCTION("""COMPUTED_VALUE"""),3096.35)</f>
        <v>3096.35</v>
      </c>
      <c r="G245" s="2">
        <f>IFERROR(__xludf.DUMMYFUNCTION("""COMPUTED_VALUE"""),45645.66666666667)</f>
        <v>45645.66667</v>
      </c>
      <c r="H245" s="1">
        <f>IFERROR(__xludf.DUMMYFUNCTION("""COMPUTED_VALUE"""),3041.99)</f>
        <v>3041.99</v>
      </c>
      <c r="J245" s="2">
        <f>IFERROR(__xludf.DUMMYFUNCTION("""COMPUTED_VALUE"""),45645.66666666667)</f>
        <v>45645.66667</v>
      </c>
      <c r="K245" s="1">
        <f>IFERROR(__xludf.DUMMYFUNCTION("""COMPUTED_VALUE"""),3045.16)</f>
        <v>3045.16</v>
      </c>
      <c r="M245" s="2">
        <f>IFERROR(__xludf.DUMMYFUNCTION("""COMPUTED_VALUE"""),45645.66666666667)</f>
        <v>45645.66667</v>
      </c>
      <c r="N245" s="1">
        <f>IFERROR(__xludf.DUMMYFUNCTION("""COMPUTED_VALUE"""),0.0)</f>
        <v>0</v>
      </c>
    </row>
    <row r="246">
      <c r="A246" s="2">
        <f>IFERROR(__xludf.DUMMYFUNCTION("""COMPUTED_VALUE"""),45646.66666666667)</f>
        <v>45646.66667</v>
      </c>
      <c r="B246" s="1">
        <f>IFERROR(__xludf.DUMMYFUNCTION("""COMPUTED_VALUE"""),3045.16)</f>
        <v>3045.16</v>
      </c>
      <c r="D246" s="2">
        <f>IFERROR(__xludf.DUMMYFUNCTION("""COMPUTED_VALUE"""),45646.66666666667)</f>
        <v>45646.66667</v>
      </c>
      <c r="E246" s="1">
        <f>IFERROR(__xludf.DUMMYFUNCTION("""COMPUTED_VALUE"""),3103.04)</f>
        <v>3103.04</v>
      </c>
      <c r="G246" s="2">
        <f>IFERROR(__xludf.DUMMYFUNCTION("""COMPUTED_VALUE"""),45646.66666666667)</f>
        <v>45646.66667</v>
      </c>
      <c r="H246" s="1">
        <f>IFERROR(__xludf.DUMMYFUNCTION("""COMPUTED_VALUE"""),3023.24)</f>
        <v>3023.24</v>
      </c>
      <c r="J246" s="2">
        <f>IFERROR(__xludf.DUMMYFUNCTION("""COMPUTED_VALUE"""),45646.66666666667)</f>
        <v>45646.66667</v>
      </c>
      <c r="K246" s="1">
        <f>IFERROR(__xludf.DUMMYFUNCTION("""COMPUTED_VALUE"""),3078.27)</f>
        <v>3078.27</v>
      </c>
      <c r="M246" s="2">
        <f>IFERROR(__xludf.DUMMYFUNCTION("""COMPUTED_VALUE"""),45646.66666666667)</f>
        <v>45646.66667</v>
      </c>
      <c r="N246" s="1">
        <f>IFERROR(__xludf.DUMMYFUNCTION("""COMPUTED_VALUE"""),0.0)</f>
        <v>0</v>
      </c>
    </row>
    <row r="247">
      <c r="A247" s="2">
        <f>IFERROR(__xludf.DUMMYFUNCTION("""COMPUTED_VALUE"""),45649.66666666667)</f>
        <v>45649.66667</v>
      </c>
      <c r="B247" s="1">
        <f>IFERROR(__xludf.DUMMYFUNCTION("""COMPUTED_VALUE"""),3078.27)</f>
        <v>3078.27</v>
      </c>
      <c r="D247" s="2">
        <f>IFERROR(__xludf.DUMMYFUNCTION("""COMPUTED_VALUE"""),45649.66666666667)</f>
        <v>45649.66667</v>
      </c>
      <c r="E247" s="1">
        <f>IFERROR(__xludf.DUMMYFUNCTION("""COMPUTED_VALUE"""),3081.02)</f>
        <v>3081.02</v>
      </c>
      <c r="G247" s="2">
        <f>IFERROR(__xludf.DUMMYFUNCTION("""COMPUTED_VALUE"""),45649.66666666667)</f>
        <v>45649.66667</v>
      </c>
      <c r="H247" s="1">
        <f>IFERROR(__xludf.DUMMYFUNCTION("""COMPUTED_VALUE"""),3052.81)</f>
        <v>3052.81</v>
      </c>
      <c r="J247" s="2">
        <f>IFERROR(__xludf.DUMMYFUNCTION("""COMPUTED_VALUE"""),45649.66666666667)</f>
        <v>45649.66667</v>
      </c>
      <c r="K247" s="1">
        <f>IFERROR(__xludf.DUMMYFUNCTION("""COMPUTED_VALUE"""),3079.66)</f>
        <v>3079.66</v>
      </c>
      <c r="M247" s="2">
        <f>IFERROR(__xludf.DUMMYFUNCTION("""COMPUTED_VALUE"""),45649.66666666667)</f>
        <v>45649.66667</v>
      </c>
      <c r="N247" s="1">
        <f>IFERROR(__xludf.DUMMYFUNCTION("""COMPUTED_VALUE"""),0.0)</f>
        <v>0</v>
      </c>
    </row>
    <row r="248">
      <c r="A248" s="2">
        <f>IFERROR(__xludf.DUMMYFUNCTION("""COMPUTED_VALUE"""),45650.54513888889)</f>
        <v>45650.54514</v>
      </c>
      <c r="B248" s="1">
        <f>IFERROR(__xludf.DUMMYFUNCTION("""COMPUTED_VALUE"""),3079.66)</f>
        <v>3079.66</v>
      </c>
      <c r="D248" s="2">
        <f>IFERROR(__xludf.DUMMYFUNCTION("""COMPUTED_VALUE"""),45650.54513888889)</f>
        <v>45650.54514</v>
      </c>
      <c r="E248" s="1">
        <f>IFERROR(__xludf.DUMMYFUNCTION("""COMPUTED_VALUE"""),3105.45)</f>
        <v>3105.45</v>
      </c>
      <c r="G248" s="2">
        <f>IFERROR(__xludf.DUMMYFUNCTION("""COMPUTED_VALUE"""),45650.54513888889)</f>
        <v>45650.54514</v>
      </c>
      <c r="H248" s="1">
        <f>IFERROR(__xludf.DUMMYFUNCTION("""COMPUTED_VALUE"""),3076.39)</f>
        <v>3076.39</v>
      </c>
      <c r="J248" s="2">
        <f>IFERROR(__xludf.DUMMYFUNCTION("""COMPUTED_VALUE"""),45650.54513888889)</f>
        <v>45650.54514</v>
      </c>
      <c r="K248" s="1">
        <f>IFERROR(__xludf.DUMMYFUNCTION("""COMPUTED_VALUE"""),3105.45)</f>
        <v>3105.45</v>
      </c>
      <c r="M248" s="2">
        <f>IFERROR(__xludf.DUMMYFUNCTION("""COMPUTED_VALUE"""),45650.54513888889)</f>
        <v>45650.54514</v>
      </c>
      <c r="N248" s="1">
        <f>IFERROR(__xludf.DUMMYFUNCTION("""COMPUTED_VALUE"""),0.0)</f>
        <v>0</v>
      </c>
    </row>
    <row r="249">
      <c r="A249" s="2">
        <f>IFERROR(__xludf.DUMMYFUNCTION("""COMPUTED_VALUE"""),45652.66666666667)</f>
        <v>45652.66667</v>
      </c>
      <c r="B249" s="1">
        <f>IFERROR(__xludf.DUMMYFUNCTION("""COMPUTED_VALUE"""),3105.45)</f>
        <v>3105.45</v>
      </c>
      <c r="D249" s="2">
        <f>IFERROR(__xludf.DUMMYFUNCTION("""COMPUTED_VALUE"""),45652.66666666667)</f>
        <v>45652.66667</v>
      </c>
      <c r="E249" s="1">
        <f>IFERROR(__xludf.DUMMYFUNCTION("""COMPUTED_VALUE"""),3122.08)</f>
        <v>3122.08</v>
      </c>
      <c r="G249" s="2">
        <f>IFERROR(__xludf.DUMMYFUNCTION("""COMPUTED_VALUE"""),45652.66666666667)</f>
        <v>45652.66667</v>
      </c>
      <c r="H249" s="1">
        <f>IFERROR(__xludf.DUMMYFUNCTION("""COMPUTED_VALUE"""),3088.28)</f>
        <v>3088.28</v>
      </c>
      <c r="J249" s="2">
        <f>IFERROR(__xludf.DUMMYFUNCTION("""COMPUTED_VALUE"""),45652.66666666667)</f>
        <v>45652.66667</v>
      </c>
      <c r="K249" s="1">
        <f>IFERROR(__xludf.DUMMYFUNCTION("""COMPUTED_VALUE"""),3118.4)</f>
        <v>3118.4</v>
      </c>
      <c r="M249" s="2">
        <f>IFERROR(__xludf.DUMMYFUNCTION("""COMPUTED_VALUE"""),45652.66666666667)</f>
        <v>45652.66667</v>
      </c>
      <c r="N249" s="1">
        <f>IFERROR(__xludf.DUMMYFUNCTION("""COMPUTED_VALUE"""),0.0)</f>
        <v>0</v>
      </c>
    </row>
    <row r="250">
      <c r="A250" s="2">
        <f>IFERROR(__xludf.DUMMYFUNCTION("""COMPUTED_VALUE"""),45653.66666666667)</f>
        <v>45653.66667</v>
      </c>
      <c r="B250" s="1">
        <f>IFERROR(__xludf.DUMMYFUNCTION("""COMPUTED_VALUE"""),3118.4)</f>
        <v>3118.4</v>
      </c>
      <c r="D250" s="2">
        <f>IFERROR(__xludf.DUMMYFUNCTION("""COMPUTED_VALUE"""),45653.66666666667)</f>
        <v>45653.66667</v>
      </c>
      <c r="E250" s="1">
        <f>IFERROR(__xludf.DUMMYFUNCTION("""COMPUTED_VALUE"""),3118.4)</f>
        <v>3118.4</v>
      </c>
      <c r="G250" s="2">
        <f>IFERROR(__xludf.DUMMYFUNCTION("""COMPUTED_VALUE"""),45653.66666666667)</f>
        <v>45653.66667</v>
      </c>
      <c r="H250" s="1">
        <f>IFERROR(__xludf.DUMMYFUNCTION("""COMPUTED_VALUE"""),3063.69)</f>
        <v>3063.69</v>
      </c>
      <c r="J250" s="2">
        <f>IFERROR(__xludf.DUMMYFUNCTION("""COMPUTED_VALUE"""),45653.66666666667)</f>
        <v>45653.66667</v>
      </c>
      <c r="K250" s="1">
        <f>IFERROR(__xludf.DUMMYFUNCTION("""COMPUTED_VALUE"""),3081.87)</f>
        <v>3081.87</v>
      </c>
      <c r="M250" s="2">
        <f>IFERROR(__xludf.DUMMYFUNCTION("""COMPUTED_VALUE"""),45653.66666666667)</f>
        <v>45653.66667</v>
      </c>
      <c r="N250" s="1">
        <f>IFERROR(__xludf.DUMMYFUNCTION("""COMPUTED_VALUE"""),0.0)</f>
        <v>0</v>
      </c>
    </row>
    <row r="251">
      <c r="A251" s="2">
        <f>IFERROR(__xludf.DUMMYFUNCTION("""COMPUTED_VALUE"""),45656.66666666667)</f>
        <v>45656.66667</v>
      </c>
      <c r="B251" s="1">
        <f>IFERROR(__xludf.DUMMYFUNCTION("""COMPUTED_VALUE"""),3081.87)</f>
        <v>3081.87</v>
      </c>
      <c r="D251" s="2">
        <f>IFERROR(__xludf.DUMMYFUNCTION("""COMPUTED_VALUE"""),45656.66666666667)</f>
        <v>45656.66667</v>
      </c>
      <c r="E251" s="1">
        <f>IFERROR(__xludf.DUMMYFUNCTION("""COMPUTED_VALUE"""),3081.87)</f>
        <v>3081.87</v>
      </c>
      <c r="G251" s="2">
        <f>IFERROR(__xludf.DUMMYFUNCTION("""COMPUTED_VALUE"""),45656.66666666667)</f>
        <v>45656.66667</v>
      </c>
      <c r="H251" s="1">
        <f>IFERROR(__xludf.DUMMYFUNCTION("""COMPUTED_VALUE"""),3027.11)</f>
        <v>3027.11</v>
      </c>
      <c r="J251" s="2">
        <f>IFERROR(__xludf.DUMMYFUNCTION("""COMPUTED_VALUE"""),45656.66666666667)</f>
        <v>45656.66667</v>
      </c>
      <c r="K251" s="1">
        <f>IFERROR(__xludf.DUMMYFUNCTION("""COMPUTED_VALUE"""),3056.03)</f>
        <v>3056.03</v>
      </c>
      <c r="M251" s="2">
        <f>IFERROR(__xludf.DUMMYFUNCTION("""COMPUTED_VALUE"""),45656.66666666667)</f>
        <v>45656.66667</v>
      </c>
      <c r="N251" s="1">
        <f>IFERROR(__xludf.DUMMYFUNCTION("""COMPUTED_VALUE"""),0.0)</f>
        <v>0</v>
      </c>
    </row>
    <row r="252">
      <c r="A252" s="2">
        <f>IFERROR(__xludf.DUMMYFUNCTION("""COMPUTED_VALUE"""),45657.66666666667)</f>
        <v>45657.66667</v>
      </c>
      <c r="B252" s="1">
        <f>IFERROR(__xludf.DUMMYFUNCTION("""COMPUTED_VALUE"""),3056.03)</f>
        <v>3056.03</v>
      </c>
      <c r="D252" s="2">
        <f>IFERROR(__xludf.DUMMYFUNCTION("""COMPUTED_VALUE"""),45657.66666666667)</f>
        <v>45657.66667</v>
      </c>
      <c r="E252" s="1">
        <f>IFERROR(__xludf.DUMMYFUNCTION("""COMPUTED_VALUE"""),3080.81)</f>
        <v>3080.81</v>
      </c>
      <c r="G252" s="2">
        <f>IFERROR(__xludf.DUMMYFUNCTION("""COMPUTED_VALUE"""),45657.66666666667)</f>
        <v>45657.66667</v>
      </c>
      <c r="H252" s="1">
        <f>IFERROR(__xludf.DUMMYFUNCTION("""COMPUTED_VALUE"""),3051.1)</f>
        <v>3051.1</v>
      </c>
      <c r="J252" s="2">
        <f>IFERROR(__xludf.DUMMYFUNCTION("""COMPUTED_VALUE"""),45657.66666666667)</f>
        <v>45657.66667</v>
      </c>
      <c r="K252" s="1">
        <f>IFERROR(__xludf.DUMMYFUNCTION("""COMPUTED_VALUE"""),3057.83)</f>
        <v>3057.83</v>
      </c>
      <c r="M252" s="2">
        <f>IFERROR(__xludf.DUMMYFUNCTION("""COMPUTED_VALUE"""),45657.66666666667)</f>
        <v>45657.66667</v>
      </c>
      <c r="N252" s="1">
        <f>IFERROR(__xludf.DUMMYFUNCTION("""COMPUTED_VALUE"""),0.0)</f>
        <v>0</v>
      </c>
    </row>
    <row r="253">
      <c r="A253" s="2">
        <f>IFERROR(__xludf.DUMMYFUNCTION("""COMPUTED_VALUE"""),45659.66666666667)</f>
        <v>45659.66667</v>
      </c>
      <c r="B253" s="1">
        <f>IFERROR(__xludf.DUMMYFUNCTION("""COMPUTED_VALUE"""),3057.83)</f>
        <v>3057.83</v>
      </c>
      <c r="D253" s="2">
        <f>IFERROR(__xludf.DUMMYFUNCTION("""COMPUTED_VALUE"""),45659.66666666667)</f>
        <v>45659.66667</v>
      </c>
      <c r="E253" s="1">
        <f>IFERROR(__xludf.DUMMYFUNCTION("""COMPUTED_VALUE"""),3092.58)</f>
        <v>3092.58</v>
      </c>
      <c r="G253" s="2">
        <f>IFERROR(__xludf.DUMMYFUNCTION("""COMPUTED_VALUE"""),45659.66666666667)</f>
        <v>45659.66667</v>
      </c>
      <c r="H253" s="1">
        <f>IFERROR(__xludf.DUMMYFUNCTION("""COMPUTED_VALUE"""),3042.28)</f>
        <v>3042.28</v>
      </c>
      <c r="J253" s="2">
        <f>IFERROR(__xludf.DUMMYFUNCTION("""COMPUTED_VALUE"""),45659.66666666667)</f>
        <v>45659.66667</v>
      </c>
      <c r="K253" s="1">
        <f>IFERROR(__xludf.DUMMYFUNCTION("""COMPUTED_VALUE"""),3054.12)</f>
        <v>3054.12</v>
      </c>
      <c r="M253" s="2">
        <f>IFERROR(__xludf.DUMMYFUNCTION("""COMPUTED_VALUE"""),45659.66666666667)</f>
        <v>45659.66667</v>
      </c>
      <c r="N253" s="1">
        <f>IFERROR(__xludf.DUMMYFUNCTION("""COMPUTED_VALUE"""),0.0)</f>
        <v>0</v>
      </c>
    </row>
    <row r="254">
      <c r="A254" s="2">
        <f>IFERROR(__xludf.DUMMYFUNCTION("""COMPUTED_VALUE"""),45660.66666666667)</f>
        <v>45660.66667</v>
      </c>
      <c r="B254" s="1">
        <f>IFERROR(__xludf.DUMMYFUNCTION("""COMPUTED_VALUE"""),3054.12)</f>
        <v>3054.12</v>
      </c>
      <c r="D254" s="2">
        <f>IFERROR(__xludf.DUMMYFUNCTION("""COMPUTED_VALUE"""),45660.66666666667)</f>
        <v>45660.66667</v>
      </c>
      <c r="E254" s="1">
        <f>IFERROR(__xludf.DUMMYFUNCTION("""COMPUTED_VALUE"""),3099.26)</f>
        <v>3099.26</v>
      </c>
      <c r="G254" s="2">
        <f>IFERROR(__xludf.DUMMYFUNCTION("""COMPUTED_VALUE"""),45660.66666666667)</f>
        <v>45660.66667</v>
      </c>
      <c r="H254" s="1">
        <f>IFERROR(__xludf.DUMMYFUNCTION("""COMPUTED_VALUE"""),3054.12)</f>
        <v>3054.12</v>
      </c>
      <c r="J254" s="2">
        <f>IFERROR(__xludf.DUMMYFUNCTION("""COMPUTED_VALUE"""),45660.66666666667)</f>
        <v>45660.66667</v>
      </c>
      <c r="K254" s="1">
        <f>IFERROR(__xludf.DUMMYFUNCTION("""COMPUTED_VALUE"""),3098.76)</f>
        <v>3098.76</v>
      </c>
      <c r="M254" s="2">
        <f>IFERROR(__xludf.DUMMYFUNCTION("""COMPUTED_VALUE"""),45660.66666666667)</f>
        <v>45660.66667</v>
      </c>
      <c r="N254" s="1">
        <f>IFERROR(__xludf.DUMMYFUNCTION("""COMPUTED_VALUE"""),0.0)</f>
        <v>0</v>
      </c>
    </row>
    <row r="255">
      <c r="A255" s="2">
        <f>IFERROR(__xludf.DUMMYFUNCTION("""COMPUTED_VALUE"""),45663.66666666667)</f>
        <v>45663.66667</v>
      </c>
      <c r="B255" s="1">
        <f>IFERROR(__xludf.DUMMYFUNCTION("""COMPUTED_VALUE"""),3098.76)</f>
        <v>3098.76</v>
      </c>
      <c r="D255" s="2">
        <f>IFERROR(__xludf.DUMMYFUNCTION("""COMPUTED_VALUE"""),45663.66666666667)</f>
        <v>45663.66667</v>
      </c>
      <c r="E255" s="1">
        <f>IFERROR(__xludf.DUMMYFUNCTION("""COMPUTED_VALUE"""),3135.4)</f>
        <v>3135.4</v>
      </c>
      <c r="G255" s="2">
        <f>IFERROR(__xludf.DUMMYFUNCTION("""COMPUTED_VALUE"""),45663.66666666667)</f>
        <v>45663.66667</v>
      </c>
      <c r="H255" s="1">
        <f>IFERROR(__xludf.DUMMYFUNCTION("""COMPUTED_VALUE"""),3098.76)</f>
        <v>3098.76</v>
      </c>
      <c r="J255" s="2">
        <f>IFERROR(__xludf.DUMMYFUNCTION("""COMPUTED_VALUE"""),45663.66666666667)</f>
        <v>45663.66667</v>
      </c>
      <c r="K255" s="1">
        <f>IFERROR(__xludf.DUMMYFUNCTION("""COMPUTED_VALUE"""),3103.33)</f>
        <v>3103.33</v>
      </c>
      <c r="M255" s="2">
        <f>IFERROR(__xludf.DUMMYFUNCTION("""COMPUTED_VALUE"""),45663.66666666667)</f>
        <v>45663.66667</v>
      </c>
      <c r="N255" s="1">
        <f>IFERROR(__xludf.DUMMYFUNCTION("""COMPUTED_VALUE"""),0.0)</f>
        <v>0</v>
      </c>
    </row>
    <row r="256">
      <c r="A256" s="2">
        <f>IFERROR(__xludf.DUMMYFUNCTION("""COMPUTED_VALUE"""),45664.66666666667)</f>
        <v>45664.66667</v>
      </c>
      <c r="B256" s="1">
        <f>IFERROR(__xludf.DUMMYFUNCTION("""COMPUTED_VALUE"""),3103.33)</f>
        <v>3103.33</v>
      </c>
      <c r="D256" s="2">
        <f>IFERROR(__xludf.DUMMYFUNCTION("""COMPUTED_VALUE"""),45664.66666666667)</f>
        <v>45664.66667</v>
      </c>
      <c r="E256" s="1">
        <f>IFERROR(__xludf.DUMMYFUNCTION("""COMPUTED_VALUE"""),3122.26)</f>
        <v>3122.26</v>
      </c>
      <c r="G256" s="2">
        <f>IFERROR(__xludf.DUMMYFUNCTION("""COMPUTED_VALUE"""),45664.66666666667)</f>
        <v>45664.66667</v>
      </c>
      <c r="H256" s="1">
        <f>IFERROR(__xludf.DUMMYFUNCTION("""COMPUTED_VALUE"""),3064.48)</f>
        <v>3064.48</v>
      </c>
      <c r="J256" s="2">
        <f>IFERROR(__xludf.DUMMYFUNCTION("""COMPUTED_VALUE"""),45664.66666666667)</f>
        <v>45664.66667</v>
      </c>
      <c r="K256" s="1">
        <f>IFERROR(__xludf.DUMMYFUNCTION("""COMPUTED_VALUE"""),3079.64)</f>
        <v>3079.64</v>
      </c>
      <c r="M256" s="2">
        <f>IFERROR(__xludf.DUMMYFUNCTION("""COMPUTED_VALUE"""),45664.66666666667)</f>
        <v>45664.66667</v>
      </c>
      <c r="N256" s="1">
        <f>IFERROR(__xludf.DUMMYFUNCTION("""COMPUTED_VALUE"""),0.0)</f>
        <v>0</v>
      </c>
    </row>
    <row r="257">
      <c r="A257" s="2">
        <f>IFERROR(__xludf.DUMMYFUNCTION("""COMPUTED_VALUE"""),45665.66666666667)</f>
        <v>45665.66667</v>
      </c>
      <c r="B257" s="1">
        <f>IFERROR(__xludf.DUMMYFUNCTION("""COMPUTED_VALUE"""),3079.64)</f>
        <v>3079.64</v>
      </c>
      <c r="D257" s="2">
        <f>IFERROR(__xludf.DUMMYFUNCTION("""COMPUTED_VALUE"""),45665.66666666667)</f>
        <v>45665.66667</v>
      </c>
      <c r="E257" s="1">
        <f>IFERROR(__xludf.DUMMYFUNCTION("""COMPUTED_VALUE"""),3079.64)</f>
        <v>3079.64</v>
      </c>
      <c r="G257" s="2">
        <f>IFERROR(__xludf.DUMMYFUNCTION("""COMPUTED_VALUE"""),45665.66666666667)</f>
        <v>45665.66667</v>
      </c>
      <c r="H257" s="1">
        <f>IFERROR(__xludf.DUMMYFUNCTION("""COMPUTED_VALUE"""),3043.09)</f>
        <v>3043.09</v>
      </c>
      <c r="J257" s="2">
        <f>IFERROR(__xludf.DUMMYFUNCTION("""COMPUTED_VALUE"""),45665.66666666667)</f>
        <v>45665.66667</v>
      </c>
      <c r="K257" s="1">
        <f>IFERROR(__xludf.DUMMYFUNCTION("""COMPUTED_VALUE"""),3077.77)</f>
        <v>3077.77</v>
      </c>
      <c r="M257" s="2">
        <f>IFERROR(__xludf.DUMMYFUNCTION("""COMPUTED_VALUE"""),45665.66666666667)</f>
        <v>45665.66667</v>
      </c>
      <c r="N257" s="1">
        <f>IFERROR(__xludf.DUMMYFUNCTION("""COMPUTED_VALUE"""),0.0)</f>
        <v>0</v>
      </c>
    </row>
    <row r="258">
      <c r="A258" s="2">
        <f>IFERROR(__xludf.DUMMYFUNCTION("""COMPUTED_VALUE"""),45667.66666666667)</f>
        <v>45667.66667</v>
      </c>
      <c r="B258" s="1">
        <f>IFERROR(__xludf.DUMMYFUNCTION("""COMPUTED_VALUE"""),3077.77)</f>
        <v>3077.77</v>
      </c>
      <c r="D258" s="2">
        <f>IFERROR(__xludf.DUMMYFUNCTION("""COMPUTED_VALUE"""),45667.66666666667)</f>
        <v>45667.66667</v>
      </c>
      <c r="E258" s="1">
        <f>IFERROR(__xludf.DUMMYFUNCTION("""COMPUTED_VALUE"""),3077.77)</f>
        <v>3077.77</v>
      </c>
      <c r="G258" s="2">
        <f>IFERROR(__xludf.DUMMYFUNCTION("""COMPUTED_VALUE"""),45667.66666666667)</f>
        <v>45667.66667</v>
      </c>
      <c r="H258" s="1">
        <f>IFERROR(__xludf.DUMMYFUNCTION("""COMPUTED_VALUE"""),3018.66)</f>
        <v>3018.66</v>
      </c>
      <c r="J258" s="2">
        <f>IFERROR(__xludf.DUMMYFUNCTION("""COMPUTED_VALUE"""),45667.66666666667)</f>
        <v>45667.66667</v>
      </c>
      <c r="K258" s="1">
        <f>IFERROR(__xludf.DUMMYFUNCTION("""COMPUTED_VALUE"""),3030.26)</f>
        <v>3030.26</v>
      </c>
      <c r="M258" s="2">
        <f>IFERROR(__xludf.DUMMYFUNCTION("""COMPUTED_VALUE"""),45667.66666666667)</f>
        <v>45667.66667</v>
      </c>
      <c r="N258" s="1">
        <f>IFERROR(__xludf.DUMMYFUNCTION("""COMPUTED_VALUE"""),0.0)</f>
        <v>0</v>
      </c>
    </row>
    <row r="259">
      <c r="A259" s="2">
        <f>IFERROR(__xludf.DUMMYFUNCTION("""COMPUTED_VALUE"""),45670.66666666667)</f>
        <v>45670.66667</v>
      </c>
      <c r="B259" s="1">
        <f>IFERROR(__xludf.DUMMYFUNCTION("""COMPUTED_VALUE"""),3030.26)</f>
        <v>3030.26</v>
      </c>
      <c r="D259" s="2">
        <f>IFERROR(__xludf.DUMMYFUNCTION("""COMPUTED_VALUE"""),45670.66666666667)</f>
        <v>45670.66667</v>
      </c>
      <c r="E259" s="1">
        <f>IFERROR(__xludf.DUMMYFUNCTION("""COMPUTED_VALUE"""),3050.02)</f>
        <v>3050.02</v>
      </c>
      <c r="G259" s="2">
        <f>IFERROR(__xludf.DUMMYFUNCTION("""COMPUTED_VALUE"""),45670.66666666667)</f>
        <v>45670.66667</v>
      </c>
      <c r="H259" s="1">
        <f>IFERROR(__xludf.DUMMYFUNCTION("""COMPUTED_VALUE"""),3001.17)</f>
        <v>3001.17</v>
      </c>
      <c r="J259" s="2">
        <f>IFERROR(__xludf.DUMMYFUNCTION("""COMPUTED_VALUE"""),45670.66666666667)</f>
        <v>45670.66667</v>
      </c>
      <c r="K259" s="1">
        <f>IFERROR(__xludf.DUMMYFUNCTION("""COMPUTED_VALUE"""),3049.65)</f>
        <v>3049.65</v>
      </c>
      <c r="M259" s="2">
        <f>IFERROR(__xludf.DUMMYFUNCTION("""COMPUTED_VALUE"""),45670.66666666667)</f>
        <v>45670.66667</v>
      </c>
      <c r="N259" s="1">
        <f>IFERROR(__xludf.DUMMYFUNCTION("""COMPUTED_VALUE"""),0.0)</f>
        <v>0</v>
      </c>
    </row>
    <row r="260">
      <c r="A260" s="2">
        <f>IFERROR(__xludf.DUMMYFUNCTION("""COMPUTED_VALUE"""),45671.66666666667)</f>
        <v>45671.66667</v>
      </c>
      <c r="B260" s="1">
        <f>IFERROR(__xludf.DUMMYFUNCTION("""COMPUTED_VALUE"""),3049.65)</f>
        <v>3049.65</v>
      </c>
      <c r="D260" s="2">
        <f>IFERROR(__xludf.DUMMYFUNCTION("""COMPUTED_VALUE"""),45671.66666666667)</f>
        <v>45671.66667</v>
      </c>
      <c r="E260" s="1">
        <f>IFERROR(__xludf.DUMMYFUNCTION("""COMPUTED_VALUE"""),3089.47)</f>
        <v>3089.47</v>
      </c>
      <c r="G260" s="2">
        <f>IFERROR(__xludf.DUMMYFUNCTION("""COMPUTED_VALUE"""),45671.66666666667)</f>
        <v>45671.66667</v>
      </c>
      <c r="H260" s="1">
        <f>IFERROR(__xludf.DUMMYFUNCTION("""COMPUTED_VALUE"""),3049.65)</f>
        <v>3049.65</v>
      </c>
      <c r="J260" s="2">
        <f>IFERROR(__xludf.DUMMYFUNCTION("""COMPUTED_VALUE"""),45671.66666666667)</f>
        <v>45671.66667</v>
      </c>
      <c r="K260" s="1">
        <f>IFERROR(__xludf.DUMMYFUNCTION("""COMPUTED_VALUE"""),3084.19)</f>
        <v>3084.19</v>
      </c>
      <c r="M260" s="2">
        <f>IFERROR(__xludf.DUMMYFUNCTION("""COMPUTED_VALUE"""),45671.66666666667)</f>
        <v>45671.66667</v>
      </c>
      <c r="N260" s="1">
        <f>IFERROR(__xludf.DUMMYFUNCTION("""COMPUTED_VALUE"""),0.0)</f>
        <v>0</v>
      </c>
    </row>
    <row r="261">
      <c r="A261" s="2">
        <f>IFERROR(__xludf.DUMMYFUNCTION("""COMPUTED_VALUE"""),45672.66666666667)</f>
        <v>45672.66667</v>
      </c>
      <c r="B261" s="1">
        <f>IFERROR(__xludf.DUMMYFUNCTION("""COMPUTED_VALUE"""),3084.19)</f>
        <v>3084.19</v>
      </c>
      <c r="D261" s="2">
        <f>IFERROR(__xludf.DUMMYFUNCTION("""COMPUTED_VALUE"""),45672.66666666667)</f>
        <v>45672.66667</v>
      </c>
      <c r="E261" s="1">
        <f>IFERROR(__xludf.DUMMYFUNCTION("""COMPUTED_VALUE"""),3153.58)</f>
        <v>3153.58</v>
      </c>
      <c r="G261" s="2">
        <f>IFERROR(__xludf.DUMMYFUNCTION("""COMPUTED_VALUE"""),45672.66666666667)</f>
        <v>45672.66667</v>
      </c>
      <c r="H261" s="1">
        <f>IFERROR(__xludf.DUMMYFUNCTION("""COMPUTED_VALUE"""),3084.19)</f>
        <v>3084.19</v>
      </c>
      <c r="J261" s="2">
        <f>IFERROR(__xludf.DUMMYFUNCTION("""COMPUTED_VALUE"""),45672.66666666667)</f>
        <v>45672.66667</v>
      </c>
      <c r="K261" s="1">
        <f>IFERROR(__xludf.DUMMYFUNCTION("""COMPUTED_VALUE"""),3128.36)</f>
        <v>3128.36</v>
      </c>
      <c r="M261" s="2">
        <f>IFERROR(__xludf.DUMMYFUNCTION("""COMPUTED_VALUE"""),45672.66666666667)</f>
        <v>45672.66667</v>
      </c>
      <c r="N261" s="1">
        <f>IFERROR(__xludf.DUMMYFUNCTION("""COMPUTED_VALUE"""),0.0)</f>
        <v>0</v>
      </c>
    </row>
    <row r="262">
      <c r="A262" s="2">
        <f>IFERROR(__xludf.DUMMYFUNCTION("""COMPUTED_VALUE"""),45673.66666666667)</f>
        <v>45673.66667</v>
      </c>
      <c r="B262" s="1">
        <f>IFERROR(__xludf.DUMMYFUNCTION("""COMPUTED_VALUE"""),3128.36)</f>
        <v>3128.36</v>
      </c>
      <c r="D262" s="2">
        <f>IFERROR(__xludf.DUMMYFUNCTION("""COMPUTED_VALUE"""),45673.66666666667)</f>
        <v>45673.66667</v>
      </c>
      <c r="E262" s="1">
        <f>IFERROR(__xludf.DUMMYFUNCTION("""COMPUTED_VALUE"""),3153.96)</f>
        <v>3153.96</v>
      </c>
      <c r="G262" s="2">
        <f>IFERROR(__xludf.DUMMYFUNCTION("""COMPUTED_VALUE"""),45673.66666666667)</f>
        <v>45673.66667</v>
      </c>
      <c r="H262" s="1">
        <f>IFERROR(__xludf.DUMMYFUNCTION("""COMPUTED_VALUE"""),3120.17)</f>
        <v>3120.17</v>
      </c>
      <c r="J262" s="2">
        <f>IFERROR(__xludf.DUMMYFUNCTION("""COMPUTED_VALUE"""),45673.66666666667)</f>
        <v>45673.66667</v>
      </c>
      <c r="K262" s="1">
        <f>IFERROR(__xludf.DUMMYFUNCTION("""COMPUTED_VALUE"""),3147.29)</f>
        <v>3147.29</v>
      </c>
      <c r="M262" s="2">
        <f>IFERROR(__xludf.DUMMYFUNCTION("""COMPUTED_VALUE"""),45673.66666666667)</f>
        <v>45673.66667</v>
      </c>
      <c r="N262" s="1">
        <f>IFERROR(__xludf.DUMMYFUNCTION("""COMPUTED_VALUE"""),0.0)</f>
        <v>0</v>
      </c>
    </row>
    <row r="263">
      <c r="A263" s="2">
        <f>IFERROR(__xludf.DUMMYFUNCTION("""COMPUTED_VALUE"""),45674.66666666667)</f>
        <v>45674.66667</v>
      </c>
      <c r="B263" s="1">
        <f>IFERROR(__xludf.DUMMYFUNCTION("""COMPUTED_VALUE"""),3147.29)</f>
        <v>3147.29</v>
      </c>
      <c r="D263" s="2">
        <f>IFERROR(__xludf.DUMMYFUNCTION("""COMPUTED_VALUE"""),45674.66666666667)</f>
        <v>45674.66667</v>
      </c>
      <c r="E263" s="1">
        <f>IFERROR(__xludf.DUMMYFUNCTION("""COMPUTED_VALUE"""),3172.08)</f>
        <v>3172.08</v>
      </c>
      <c r="G263" s="2">
        <f>IFERROR(__xludf.DUMMYFUNCTION("""COMPUTED_VALUE"""),45674.66666666667)</f>
        <v>45674.66667</v>
      </c>
      <c r="H263" s="1">
        <f>IFERROR(__xludf.DUMMYFUNCTION("""COMPUTED_VALUE"""),3147.29)</f>
        <v>3147.29</v>
      </c>
      <c r="J263" s="2">
        <f>IFERROR(__xludf.DUMMYFUNCTION("""COMPUTED_VALUE"""),45674.66666666667)</f>
        <v>45674.66667</v>
      </c>
      <c r="K263" s="1">
        <f>IFERROR(__xludf.DUMMYFUNCTION("""COMPUTED_VALUE"""),3159.85)</f>
        <v>3159.85</v>
      </c>
      <c r="M263" s="2">
        <f>IFERROR(__xludf.DUMMYFUNCTION("""COMPUTED_VALUE"""),45674.66666666667)</f>
        <v>45674.66667</v>
      </c>
      <c r="N263" s="1">
        <f>IFERROR(__xludf.DUMMYFUNCTION("""COMPUTED_VALUE"""),0.0)</f>
        <v>0</v>
      </c>
    </row>
    <row r="264">
      <c r="A264" s="2">
        <f>IFERROR(__xludf.DUMMYFUNCTION("""COMPUTED_VALUE"""),45678.66666666667)</f>
        <v>45678.66667</v>
      </c>
      <c r="B264" s="1">
        <f>IFERROR(__xludf.DUMMYFUNCTION("""COMPUTED_VALUE"""),3159.85)</f>
        <v>3159.85</v>
      </c>
      <c r="D264" s="2">
        <f>IFERROR(__xludf.DUMMYFUNCTION("""COMPUTED_VALUE"""),45678.66666666667)</f>
        <v>45678.66667</v>
      </c>
      <c r="E264" s="1">
        <f>IFERROR(__xludf.DUMMYFUNCTION("""COMPUTED_VALUE"""),3212.9)</f>
        <v>3212.9</v>
      </c>
      <c r="G264" s="2">
        <f>IFERROR(__xludf.DUMMYFUNCTION("""COMPUTED_VALUE"""),45678.66666666667)</f>
        <v>45678.66667</v>
      </c>
      <c r="H264" s="1">
        <f>IFERROR(__xludf.DUMMYFUNCTION("""COMPUTED_VALUE"""),3159.85)</f>
        <v>3159.85</v>
      </c>
      <c r="J264" s="2">
        <f>IFERROR(__xludf.DUMMYFUNCTION("""COMPUTED_VALUE"""),45678.66666666667)</f>
        <v>45678.66667</v>
      </c>
      <c r="K264" s="1">
        <f>IFERROR(__xludf.DUMMYFUNCTION("""COMPUTED_VALUE"""),3212.33)</f>
        <v>3212.33</v>
      </c>
      <c r="M264" s="2">
        <f>IFERROR(__xludf.DUMMYFUNCTION("""COMPUTED_VALUE"""),45678.66666666667)</f>
        <v>45678.66667</v>
      </c>
      <c r="N264" s="1">
        <f>IFERROR(__xludf.DUMMYFUNCTION("""COMPUTED_VALUE"""),0.0)</f>
        <v>0</v>
      </c>
    </row>
    <row r="265">
      <c r="A265" s="2">
        <f>IFERROR(__xludf.DUMMYFUNCTION("""COMPUTED_VALUE"""),45679.66666666667)</f>
        <v>45679.66667</v>
      </c>
      <c r="B265" s="1">
        <f>IFERROR(__xludf.DUMMYFUNCTION("""COMPUTED_VALUE"""),3212.33)</f>
        <v>3212.33</v>
      </c>
      <c r="D265" s="2">
        <f>IFERROR(__xludf.DUMMYFUNCTION("""COMPUTED_VALUE"""),45679.66666666667)</f>
        <v>45679.66667</v>
      </c>
      <c r="E265" s="1">
        <f>IFERROR(__xludf.DUMMYFUNCTION("""COMPUTED_VALUE"""),3215.37)</f>
        <v>3215.37</v>
      </c>
      <c r="G265" s="2">
        <f>IFERROR(__xludf.DUMMYFUNCTION("""COMPUTED_VALUE"""),45679.66666666667)</f>
        <v>45679.66667</v>
      </c>
      <c r="H265" s="1">
        <f>IFERROR(__xludf.DUMMYFUNCTION("""COMPUTED_VALUE"""),3195.72)</f>
        <v>3195.72</v>
      </c>
      <c r="J265" s="2">
        <f>IFERROR(__xludf.DUMMYFUNCTION("""COMPUTED_VALUE"""),45679.66666666667)</f>
        <v>45679.66667</v>
      </c>
      <c r="K265" s="1">
        <f>IFERROR(__xludf.DUMMYFUNCTION("""COMPUTED_VALUE"""),3196.48)</f>
        <v>3196.48</v>
      </c>
      <c r="M265" s="2">
        <f>IFERROR(__xludf.DUMMYFUNCTION("""COMPUTED_VALUE"""),45679.66666666667)</f>
        <v>45679.66667</v>
      </c>
      <c r="N265" s="1">
        <f>IFERROR(__xludf.DUMMYFUNCTION("""COMPUTED_VALUE"""),0.0)</f>
        <v>0</v>
      </c>
    </row>
    <row r="266">
      <c r="A266" s="2">
        <f>IFERROR(__xludf.DUMMYFUNCTION("""COMPUTED_VALUE"""),45680.66666666667)</f>
        <v>45680.66667</v>
      </c>
      <c r="B266" s="1">
        <f>IFERROR(__xludf.DUMMYFUNCTION("""COMPUTED_VALUE"""),3196.48)</f>
        <v>3196.48</v>
      </c>
      <c r="D266" s="2">
        <f>IFERROR(__xludf.DUMMYFUNCTION("""COMPUTED_VALUE"""),45680.66666666667)</f>
        <v>45680.66667</v>
      </c>
      <c r="E266" s="1">
        <f>IFERROR(__xludf.DUMMYFUNCTION("""COMPUTED_VALUE"""),3207.55)</f>
        <v>3207.55</v>
      </c>
      <c r="G266" s="2">
        <f>IFERROR(__xludf.DUMMYFUNCTION("""COMPUTED_VALUE"""),45680.66666666667)</f>
        <v>45680.66667</v>
      </c>
      <c r="H266" s="1">
        <f>IFERROR(__xludf.DUMMYFUNCTION("""COMPUTED_VALUE"""),3177.79)</f>
        <v>3177.79</v>
      </c>
      <c r="J266" s="2">
        <f>IFERROR(__xludf.DUMMYFUNCTION("""COMPUTED_VALUE"""),45680.66666666667)</f>
        <v>45680.66667</v>
      </c>
      <c r="K266" s="1">
        <f>IFERROR(__xludf.DUMMYFUNCTION("""COMPUTED_VALUE"""),3207.27)</f>
        <v>3207.27</v>
      </c>
      <c r="M266" s="2">
        <f>IFERROR(__xludf.DUMMYFUNCTION("""COMPUTED_VALUE"""),45680.66666666667)</f>
        <v>45680.66667</v>
      </c>
      <c r="N266" s="1">
        <f>IFERROR(__xludf.DUMMYFUNCTION("""COMPUTED_VALUE"""),0.0)</f>
        <v>0</v>
      </c>
    </row>
    <row r="267">
      <c r="A267" s="2">
        <f>IFERROR(__xludf.DUMMYFUNCTION("""COMPUTED_VALUE"""),45681.66666666667)</f>
        <v>45681.66667</v>
      </c>
      <c r="B267" s="1">
        <f>IFERROR(__xludf.DUMMYFUNCTION("""COMPUTED_VALUE"""),3207.27)</f>
        <v>3207.27</v>
      </c>
      <c r="D267" s="2">
        <f>IFERROR(__xludf.DUMMYFUNCTION("""COMPUTED_VALUE"""),45681.66666666667)</f>
        <v>45681.66667</v>
      </c>
      <c r="E267" s="1">
        <f>IFERROR(__xludf.DUMMYFUNCTION("""COMPUTED_VALUE"""),3217.4)</f>
        <v>3217.4</v>
      </c>
      <c r="G267" s="2">
        <f>IFERROR(__xludf.DUMMYFUNCTION("""COMPUTED_VALUE"""),45681.66666666667)</f>
        <v>45681.66667</v>
      </c>
      <c r="H267" s="1">
        <f>IFERROR(__xludf.DUMMYFUNCTION("""COMPUTED_VALUE"""),3196.04)</f>
        <v>3196.04</v>
      </c>
      <c r="J267" s="2">
        <f>IFERROR(__xludf.DUMMYFUNCTION("""COMPUTED_VALUE"""),45681.66666666667)</f>
        <v>45681.66667</v>
      </c>
      <c r="K267" s="1">
        <f>IFERROR(__xludf.DUMMYFUNCTION("""COMPUTED_VALUE"""),3202.59)</f>
        <v>3202.59</v>
      </c>
      <c r="M267" s="2">
        <f>IFERROR(__xludf.DUMMYFUNCTION("""COMPUTED_VALUE"""),45681.66666666667)</f>
        <v>45681.66667</v>
      </c>
      <c r="N267" s="1">
        <f>IFERROR(__xludf.DUMMYFUNCTION("""COMPUTED_VALUE"""),0.0)</f>
        <v>0</v>
      </c>
    </row>
    <row r="268">
      <c r="A268" s="2">
        <f>IFERROR(__xludf.DUMMYFUNCTION("""COMPUTED_VALUE"""),45684.66666666667)</f>
        <v>45684.66667</v>
      </c>
      <c r="B268" s="1">
        <f>IFERROR(__xludf.DUMMYFUNCTION("""COMPUTED_VALUE"""),3202.59)</f>
        <v>3202.59</v>
      </c>
      <c r="D268" s="2">
        <f>IFERROR(__xludf.DUMMYFUNCTION("""COMPUTED_VALUE"""),45684.66666666667)</f>
        <v>45684.66667</v>
      </c>
      <c r="E268" s="1">
        <f>IFERROR(__xludf.DUMMYFUNCTION("""COMPUTED_VALUE"""),3202.59)</f>
        <v>3202.59</v>
      </c>
      <c r="G268" s="2">
        <f>IFERROR(__xludf.DUMMYFUNCTION("""COMPUTED_VALUE"""),45684.66666666667)</f>
        <v>45684.66667</v>
      </c>
      <c r="H268" s="1">
        <f>IFERROR(__xludf.DUMMYFUNCTION("""COMPUTED_VALUE"""),3154.2)</f>
        <v>3154.2</v>
      </c>
      <c r="J268" s="2">
        <f>IFERROR(__xludf.DUMMYFUNCTION("""COMPUTED_VALUE"""),45684.66666666667)</f>
        <v>45684.66667</v>
      </c>
      <c r="K268" s="1">
        <f>IFERROR(__xludf.DUMMYFUNCTION("""COMPUTED_VALUE"""),3169.77)</f>
        <v>3169.77</v>
      </c>
      <c r="M268" s="2">
        <f>IFERROR(__xludf.DUMMYFUNCTION("""COMPUTED_VALUE"""),45684.66666666667)</f>
        <v>45684.66667</v>
      </c>
      <c r="N268" s="1">
        <f>IFERROR(__xludf.DUMMYFUNCTION("""COMPUTED_VALUE"""),0.0)</f>
        <v>0</v>
      </c>
    </row>
    <row r="269">
      <c r="A269" s="2">
        <f>IFERROR(__xludf.DUMMYFUNCTION("""COMPUTED_VALUE"""),45685.66666666667)</f>
        <v>45685.66667</v>
      </c>
      <c r="B269" s="1">
        <f>IFERROR(__xludf.DUMMYFUNCTION("""COMPUTED_VALUE"""),3169.77)</f>
        <v>3169.77</v>
      </c>
      <c r="D269" s="2">
        <f>IFERROR(__xludf.DUMMYFUNCTION("""COMPUTED_VALUE"""),45685.66666666667)</f>
        <v>45685.66667</v>
      </c>
      <c r="E269" s="1">
        <f>IFERROR(__xludf.DUMMYFUNCTION("""COMPUTED_VALUE"""),3187.82)</f>
        <v>3187.82</v>
      </c>
      <c r="G269" s="2">
        <f>IFERROR(__xludf.DUMMYFUNCTION("""COMPUTED_VALUE"""),45685.66666666667)</f>
        <v>45685.66667</v>
      </c>
      <c r="H269" s="1">
        <f>IFERROR(__xludf.DUMMYFUNCTION("""COMPUTED_VALUE"""),3164.99)</f>
        <v>3164.99</v>
      </c>
      <c r="J269" s="2">
        <f>IFERROR(__xludf.DUMMYFUNCTION("""COMPUTED_VALUE"""),45685.66666666667)</f>
        <v>45685.66667</v>
      </c>
      <c r="K269" s="1">
        <f>IFERROR(__xludf.DUMMYFUNCTION("""COMPUTED_VALUE"""),3181.21)</f>
        <v>3181.21</v>
      </c>
      <c r="M269" s="2">
        <f>IFERROR(__xludf.DUMMYFUNCTION("""COMPUTED_VALUE"""),45685.66666666667)</f>
        <v>45685.66667</v>
      </c>
      <c r="N269" s="1">
        <f>IFERROR(__xludf.DUMMYFUNCTION("""COMPUTED_VALUE"""),0.0)</f>
        <v>0</v>
      </c>
    </row>
    <row r="270">
      <c r="A270" s="2">
        <f>IFERROR(__xludf.DUMMYFUNCTION("""COMPUTED_VALUE"""),45686.66666666667)</f>
        <v>45686.66667</v>
      </c>
      <c r="B270" s="1">
        <f>IFERROR(__xludf.DUMMYFUNCTION("""COMPUTED_VALUE"""),3181.21)</f>
        <v>3181.21</v>
      </c>
      <c r="D270" s="2">
        <f>IFERROR(__xludf.DUMMYFUNCTION("""COMPUTED_VALUE"""),45686.66666666667)</f>
        <v>45686.66667</v>
      </c>
      <c r="E270" s="1">
        <f>IFERROR(__xludf.DUMMYFUNCTION("""COMPUTED_VALUE"""),3192.8)</f>
        <v>3192.8</v>
      </c>
      <c r="G270" s="2">
        <f>IFERROR(__xludf.DUMMYFUNCTION("""COMPUTED_VALUE"""),45686.66666666667)</f>
        <v>45686.66667</v>
      </c>
      <c r="H270" s="1">
        <f>IFERROR(__xludf.DUMMYFUNCTION("""COMPUTED_VALUE"""),3154.54)</f>
        <v>3154.54</v>
      </c>
      <c r="J270" s="2">
        <f>IFERROR(__xludf.DUMMYFUNCTION("""COMPUTED_VALUE"""),45686.66666666667)</f>
        <v>45686.66667</v>
      </c>
      <c r="K270" s="1">
        <f>IFERROR(__xludf.DUMMYFUNCTION("""COMPUTED_VALUE"""),3167.61)</f>
        <v>3167.61</v>
      </c>
      <c r="M270" s="2">
        <f>IFERROR(__xludf.DUMMYFUNCTION("""COMPUTED_VALUE"""),45686.66666666667)</f>
        <v>45686.66667</v>
      </c>
      <c r="N270" s="1">
        <f>IFERROR(__xludf.DUMMYFUNCTION("""COMPUTED_VALUE"""),0.0)</f>
        <v>0</v>
      </c>
    </row>
    <row r="271">
      <c r="A271" s="2">
        <f>IFERROR(__xludf.DUMMYFUNCTION("""COMPUTED_VALUE"""),45687.66666666667)</f>
        <v>45687.66667</v>
      </c>
      <c r="B271" s="1">
        <f>IFERROR(__xludf.DUMMYFUNCTION("""COMPUTED_VALUE"""),3167.61)</f>
        <v>3167.61</v>
      </c>
      <c r="D271" s="2">
        <f>IFERROR(__xludf.DUMMYFUNCTION("""COMPUTED_VALUE"""),45687.66666666667)</f>
        <v>45687.66667</v>
      </c>
      <c r="E271" s="1">
        <f>IFERROR(__xludf.DUMMYFUNCTION("""COMPUTED_VALUE"""),3218.6)</f>
        <v>3218.6</v>
      </c>
      <c r="G271" s="2">
        <f>IFERROR(__xludf.DUMMYFUNCTION("""COMPUTED_VALUE"""),45687.66666666667)</f>
        <v>45687.66667</v>
      </c>
      <c r="H271" s="1">
        <f>IFERROR(__xludf.DUMMYFUNCTION("""COMPUTED_VALUE"""),3167.61)</f>
        <v>3167.61</v>
      </c>
      <c r="J271" s="2">
        <f>IFERROR(__xludf.DUMMYFUNCTION("""COMPUTED_VALUE"""),45687.66666666667)</f>
        <v>45687.66667</v>
      </c>
      <c r="K271" s="1">
        <f>IFERROR(__xludf.DUMMYFUNCTION("""COMPUTED_VALUE"""),3205.18)</f>
        <v>3205.18</v>
      </c>
      <c r="M271" s="2">
        <f>IFERROR(__xludf.DUMMYFUNCTION("""COMPUTED_VALUE"""),45687.66666666667)</f>
        <v>45687.66667</v>
      </c>
      <c r="N271" s="1">
        <f>IFERROR(__xludf.DUMMYFUNCTION("""COMPUTED_VALUE"""),0.0)</f>
        <v>0</v>
      </c>
    </row>
    <row r="272">
      <c r="A272" s="2">
        <f>IFERROR(__xludf.DUMMYFUNCTION("""COMPUTED_VALUE"""),45688.66666666667)</f>
        <v>45688.66667</v>
      </c>
      <c r="B272" s="1">
        <f>IFERROR(__xludf.DUMMYFUNCTION("""COMPUTED_VALUE"""),3205.18)</f>
        <v>3205.18</v>
      </c>
      <c r="D272" s="2">
        <f>IFERROR(__xludf.DUMMYFUNCTION("""COMPUTED_VALUE"""),45688.66666666667)</f>
        <v>45688.66667</v>
      </c>
      <c r="E272" s="1">
        <f>IFERROR(__xludf.DUMMYFUNCTION("""COMPUTED_VALUE"""),3217.86)</f>
        <v>3217.86</v>
      </c>
      <c r="G272" s="2">
        <f>IFERROR(__xludf.DUMMYFUNCTION("""COMPUTED_VALUE"""),45688.66666666667)</f>
        <v>45688.66667</v>
      </c>
      <c r="H272" s="1">
        <f>IFERROR(__xludf.DUMMYFUNCTION("""COMPUTED_VALUE"""),3168.07)</f>
        <v>3168.07</v>
      </c>
      <c r="J272" s="2">
        <f>IFERROR(__xludf.DUMMYFUNCTION("""COMPUTED_VALUE"""),45688.66666666667)</f>
        <v>45688.66667</v>
      </c>
      <c r="K272" s="1">
        <f>IFERROR(__xludf.DUMMYFUNCTION("""COMPUTED_VALUE"""),3174.98)</f>
        <v>3174.98</v>
      </c>
      <c r="M272" s="2">
        <f>IFERROR(__xludf.DUMMYFUNCTION("""COMPUTED_VALUE"""),45688.66666666667)</f>
        <v>45688.66667</v>
      </c>
      <c r="N272" s="1">
        <f>IFERROR(__xludf.DUMMYFUNCTION("""COMPUTED_VALUE"""),0.0)</f>
        <v>0</v>
      </c>
    </row>
    <row r="273">
      <c r="A273" s="2">
        <f>IFERROR(__xludf.DUMMYFUNCTION("""COMPUTED_VALUE"""),45691.66666666667)</f>
        <v>45691.66667</v>
      </c>
      <c r="B273" s="1">
        <f>IFERROR(__xludf.DUMMYFUNCTION("""COMPUTED_VALUE"""),3174.95)</f>
        <v>3174.95</v>
      </c>
      <c r="D273" s="2">
        <f>IFERROR(__xludf.DUMMYFUNCTION("""COMPUTED_VALUE"""),45691.66666666667)</f>
        <v>45691.66667</v>
      </c>
      <c r="E273" s="1">
        <f>IFERROR(__xludf.DUMMYFUNCTION("""COMPUTED_VALUE"""),3174.95)</f>
        <v>3174.95</v>
      </c>
      <c r="G273" s="2">
        <f>IFERROR(__xludf.DUMMYFUNCTION("""COMPUTED_VALUE"""),45691.66666666667)</f>
        <v>45691.66667</v>
      </c>
      <c r="H273" s="1">
        <f>IFERROR(__xludf.DUMMYFUNCTION("""COMPUTED_VALUE"""),3095.31)</f>
        <v>3095.31</v>
      </c>
      <c r="J273" s="2">
        <f>IFERROR(__xludf.DUMMYFUNCTION("""COMPUTED_VALUE"""),45691.66666666667)</f>
        <v>45691.66667</v>
      </c>
      <c r="K273" s="1">
        <f>IFERROR(__xludf.DUMMYFUNCTION("""COMPUTED_VALUE"""),3136.35)</f>
        <v>3136.35</v>
      </c>
      <c r="M273" s="2">
        <f>IFERROR(__xludf.DUMMYFUNCTION("""COMPUTED_VALUE"""),45691.66666666667)</f>
        <v>45691.66667</v>
      </c>
      <c r="N273" s="1">
        <f>IFERROR(__xludf.DUMMYFUNCTION("""COMPUTED_VALUE"""),0.0)</f>
        <v>0</v>
      </c>
    </row>
    <row r="274">
      <c r="A274" s="2">
        <f>IFERROR(__xludf.DUMMYFUNCTION("""COMPUTED_VALUE"""),45692.66666666667)</f>
        <v>45692.66667</v>
      </c>
      <c r="B274" s="1">
        <f>IFERROR(__xludf.DUMMYFUNCTION("""COMPUTED_VALUE"""),3136.35)</f>
        <v>3136.35</v>
      </c>
      <c r="D274" s="2">
        <f>IFERROR(__xludf.DUMMYFUNCTION("""COMPUTED_VALUE"""),45692.66666666667)</f>
        <v>45692.66667</v>
      </c>
      <c r="E274" s="1">
        <f>IFERROR(__xludf.DUMMYFUNCTION("""COMPUTED_VALUE"""),3162.85)</f>
        <v>3162.85</v>
      </c>
      <c r="G274" s="2">
        <f>IFERROR(__xludf.DUMMYFUNCTION("""COMPUTED_VALUE"""),45692.66666666667)</f>
        <v>45692.66667</v>
      </c>
      <c r="H274" s="1">
        <f>IFERROR(__xludf.DUMMYFUNCTION("""COMPUTED_VALUE"""),3134.09)</f>
        <v>3134.09</v>
      </c>
      <c r="J274" s="2">
        <f>IFERROR(__xludf.DUMMYFUNCTION("""COMPUTED_VALUE"""),45692.66666666667)</f>
        <v>45692.66667</v>
      </c>
      <c r="K274" s="1">
        <f>IFERROR(__xludf.DUMMYFUNCTION("""COMPUTED_VALUE"""),3161.03)</f>
        <v>3161.03</v>
      </c>
      <c r="M274" s="2">
        <f>IFERROR(__xludf.DUMMYFUNCTION("""COMPUTED_VALUE"""),45692.66666666667)</f>
        <v>45692.66667</v>
      </c>
      <c r="N274" s="1">
        <f>IFERROR(__xludf.DUMMYFUNCTION("""COMPUTED_VALUE"""),0.0)</f>
        <v>0</v>
      </c>
    </row>
    <row r="275">
      <c r="A275" s="2">
        <f>IFERROR(__xludf.DUMMYFUNCTION("""COMPUTED_VALUE"""),45693.66666666667)</f>
        <v>45693.66667</v>
      </c>
      <c r="B275" s="1">
        <f>IFERROR(__xludf.DUMMYFUNCTION("""COMPUTED_VALUE"""),3161.03)</f>
        <v>3161.03</v>
      </c>
      <c r="D275" s="2">
        <f>IFERROR(__xludf.DUMMYFUNCTION("""COMPUTED_VALUE"""),45693.66666666667)</f>
        <v>45693.66667</v>
      </c>
      <c r="E275" s="1">
        <f>IFERROR(__xludf.DUMMYFUNCTION("""COMPUTED_VALUE"""),3186.23)</f>
        <v>3186.23</v>
      </c>
      <c r="G275" s="2">
        <f>IFERROR(__xludf.DUMMYFUNCTION("""COMPUTED_VALUE"""),45693.66666666667)</f>
        <v>45693.66667</v>
      </c>
      <c r="H275" s="1">
        <f>IFERROR(__xludf.DUMMYFUNCTION("""COMPUTED_VALUE"""),3156.99)</f>
        <v>3156.99</v>
      </c>
      <c r="J275" s="2">
        <f>IFERROR(__xludf.DUMMYFUNCTION("""COMPUTED_VALUE"""),45693.66666666667)</f>
        <v>45693.66667</v>
      </c>
      <c r="K275" s="1">
        <f>IFERROR(__xludf.DUMMYFUNCTION("""COMPUTED_VALUE"""),3186.1)</f>
        <v>3186.1</v>
      </c>
      <c r="M275" s="2">
        <f>IFERROR(__xludf.DUMMYFUNCTION("""COMPUTED_VALUE"""),45693.66666666667)</f>
        <v>45693.66667</v>
      </c>
      <c r="N275" s="1">
        <f>IFERROR(__xludf.DUMMYFUNCTION("""COMPUTED_VALUE"""),0.0)</f>
        <v>0</v>
      </c>
    </row>
    <row r="276">
      <c r="A276" s="2">
        <f>IFERROR(__xludf.DUMMYFUNCTION("""COMPUTED_VALUE"""),45694.66666666667)</f>
        <v>45694.66667</v>
      </c>
      <c r="B276" s="1">
        <f>IFERROR(__xludf.DUMMYFUNCTION("""COMPUTED_VALUE"""),3186.1)</f>
        <v>3186.1</v>
      </c>
      <c r="D276" s="2">
        <f>IFERROR(__xludf.DUMMYFUNCTION("""COMPUTED_VALUE"""),45694.66666666667)</f>
        <v>45694.66667</v>
      </c>
      <c r="E276" s="1">
        <f>IFERROR(__xludf.DUMMYFUNCTION("""COMPUTED_VALUE"""),3202.39)</f>
        <v>3202.39</v>
      </c>
      <c r="G276" s="2">
        <f>IFERROR(__xludf.DUMMYFUNCTION("""COMPUTED_VALUE"""),45694.66666666667)</f>
        <v>45694.66667</v>
      </c>
      <c r="H276" s="1">
        <f>IFERROR(__xludf.DUMMYFUNCTION("""COMPUTED_VALUE"""),3161.52)</f>
        <v>3161.52</v>
      </c>
      <c r="J276" s="2">
        <f>IFERROR(__xludf.DUMMYFUNCTION("""COMPUTED_VALUE"""),45694.66666666667)</f>
        <v>45694.66667</v>
      </c>
      <c r="K276" s="1">
        <f>IFERROR(__xludf.DUMMYFUNCTION("""COMPUTED_VALUE"""),3180.94)</f>
        <v>3180.94</v>
      </c>
      <c r="M276" s="2">
        <f>IFERROR(__xludf.DUMMYFUNCTION("""COMPUTED_VALUE"""),45694.66666666667)</f>
        <v>45694.66667</v>
      </c>
      <c r="N276" s="1">
        <f>IFERROR(__xludf.DUMMYFUNCTION("""COMPUTED_VALUE"""),0.0)</f>
        <v>0</v>
      </c>
    </row>
    <row r="277">
      <c r="A277" s="2">
        <f>IFERROR(__xludf.DUMMYFUNCTION("""COMPUTED_VALUE"""),45695.66666666667)</f>
        <v>45695.66667</v>
      </c>
      <c r="B277" s="1">
        <f>IFERROR(__xludf.DUMMYFUNCTION("""COMPUTED_VALUE"""),3180.94)</f>
        <v>3180.94</v>
      </c>
      <c r="D277" s="2">
        <f>IFERROR(__xludf.DUMMYFUNCTION("""COMPUTED_VALUE"""),45695.66666666667)</f>
        <v>45695.66667</v>
      </c>
      <c r="E277" s="1">
        <f>IFERROR(__xludf.DUMMYFUNCTION("""COMPUTED_VALUE"""),3186.18)</f>
        <v>3186.18</v>
      </c>
      <c r="G277" s="2">
        <f>IFERROR(__xludf.DUMMYFUNCTION("""COMPUTED_VALUE"""),45695.66666666667)</f>
        <v>45695.66667</v>
      </c>
      <c r="H277" s="1">
        <f>IFERROR(__xludf.DUMMYFUNCTION("""COMPUTED_VALUE"""),3143.99)</f>
        <v>3143.99</v>
      </c>
      <c r="J277" s="2">
        <f>IFERROR(__xludf.DUMMYFUNCTION("""COMPUTED_VALUE"""),45695.66666666667)</f>
        <v>45695.66667</v>
      </c>
      <c r="K277" s="1">
        <f>IFERROR(__xludf.DUMMYFUNCTION("""COMPUTED_VALUE"""),3148.69)</f>
        <v>3148.69</v>
      </c>
      <c r="M277" s="2">
        <f>IFERROR(__xludf.DUMMYFUNCTION("""COMPUTED_VALUE"""),45695.66666666667)</f>
        <v>45695.66667</v>
      </c>
      <c r="N277" s="1">
        <f>IFERROR(__xludf.DUMMYFUNCTION("""COMPUTED_VALUE"""),0.0)</f>
        <v>0</v>
      </c>
    </row>
    <row r="278">
      <c r="A278" s="2">
        <f>IFERROR(__xludf.DUMMYFUNCTION("""COMPUTED_VALUE"""),45698.66666666667)</f>
        <v>45698.66667</v>
      </c>
      <c r="B278" s="1">
        <f>IFERROR(__xludf.DUMMYFUNCTION("""COMPUTED_VALUE"""),3148.69)</f>
        <v>3148.69</v>
      </c>
      <c r="D278" s="2">
        <f>IFERROR(__xludf.DUMMYFUNCTION("""COMPUTED_VALUE"""),45698.66666666667)</f>
        <v>45698.66667</v>
      </c>
      <c r="E278" s="1">
        <f>IFERROR(__xludf.DUMMYFUNCTION("""COMPUTED_VALUE"""),3164.72)</f>
        <v>3164.72</v>
      </c>
      <c r="G278" s="2">
        <f>IFERROR(__xludf.DUMMYFUNCTION("""COMPUTED_VALUE"""),45698.66666666667)</f>
        <v>45698.66667</v>
      </c>
      <c r="H278" s="1">
        <f>IFERROR(__xludf.DUMMYFUNCTION("""COMPUTED_VALUE"""),3146.81)</f>
        <v>3146.81</v>
      </c>
      <c r="J278" s="2">
        <f>IFERROR(__xludf.DUMMYFUNCTION("""COMPUTED_VALUE"""),45698.66666666667)</f>
        <v>45698.66667</v>
      </c>
      <c r="K278" s="1">
        <f>IFERROR(__xludf.DUMMYFUNCTION("""COMPUTED_VALUE"""),3154.15)</f>
        <v>3154.15</v>
      </c>
      <c r="M278" s="2">
        <f>IFERROR(__xludf.DUMMYFUNCTION("""COMPUTED_VALUE"""),45698.66666666667)</f>
        <v>45698.66667</v>
      </c>
      <c r="N278" s="1">
        <f>IFERROR(__xludf.DUMMYFUNCTION("""COMPUTED_VALUE"""),0.0)</f>
        <v>0</v>
      </c>
    </row>
    <row r="279">
      <c r="A279" s="2">
        <f>IFERROR(__xludf.DUMMYFUNCTION("""COMPUTED_VALUE"""),45699.66666666667)</f>
        <v>45699.66667</v>
      </c>
      <c r="B279" s="1">
        <f>IFERROR(__xludf.DUMMYFUNCTION("""COMPUTED_VALUE"""),3154.15)</f>
        <v>3154.15</v>
      </c>
      <c r="D279" s="2">
        <f>IFERROR(__xludf.DUMMYFUNCTION("""COMPUTED_VALUE"""),45699.66666666667)</f>
        <v>45699.66667</v>
      </c>
      <c r="E279" s="1">
        <f>IFERROR(__xludf.DUMMYFUNCTION("""COMPUTED_VALUE"""),3154.15)</f>
        <v>3154.15</v>
      </c>
      <c r="G279" s="2">
        <f>IFERROR(__xludf.DUMMYFUNCTION("""COMPUTED_VALUE"""),45699.66666666667)</f>
        <v>45699.66667</v>
      </c>
      <c r="H279" s="1">
        <f>IFERROR(__xludf.DUMMYFUNCTION("""COMPUTED_VALUE"""),3130.54)</f>
        <v>3130.54</v>
      </c>
      <c r="J279" s="2">
        <f>IFERROR(__xludf.DUMMYFUNCTION("""COMPUTED_VALUE"""),45699.66666666667)</f>
        <v>45699.66667</v>
      </c>
      <c r="K279" s="1">
        <f>IFERROR(__xludf.DUMMYFUNCTION("""COMPUTED_VALUE"""),3138.0)</f>
        <v>3138</v>
      </c>
      <c r="M279" s="2">
        <f>IFERROR(__xludf.DUMMYFUNCTION("""COMPUTED_VALUE"""),45699.66666666667)</f>
        <v>45699.66667</v>
      </c>
      <c r="N279" s="1">
        <f>IFERROR(__xludf.DUMMYFUNCTION("""COMPUTED_VALUE"""),0.0)</f>
        <v>0</v>
      </c>
    </row>
    <row r="280">
      <c r="A280" s="2">
        <f>IFERROR(__xludf.DUMMYFUNCTION("""COMPUTED_VALUE"""),45700.66666666667)</f>
        <v>45700.66667</v>
      </c>
      <c r="B280" s="1">
        <f>IFERROR(__xludf.DUMMYFUNCTION("""COMPUTED_VALUE"""),3138.0)</f>
        <v>3138</v>
      </c>
      <c r="D280" s="2">
        <f>IFERROR(__xludf.DUMMYFUNCTION("""COMPUTED_VALUE"""),45700.66666666667)</f>
        <v>45700.66667</v>
      </c>
      <c r="E280" s="1">
        <f>IFERROR(__xludf.DUMMYFUNCTION("""COMPUTED_VALUE"""),3138.0)</f>
        <v>3138</v>
      </c>
      <c r="G280" s="2">
        <f>IFERROR(__xludf.DUMMYFUNCTION("""COMPUTED_VALUE"""),45700.66666666667)</f>
        <v>45700.66667</v>
      </c>
      <c r="H280" s="1">
        <f>IFERROR(__xludf.DUMMYFUNCTION("""COMPUTED_VALUE"""),3092.61)</f>
        <v>3092.61</v>
      </c>
      <c r="J280" s="2">
        <f>IFERROR(__xludf.DUMMYFUNCTION("""COMPUTED_VALUE"""),45700.66666666667)</f>
        <v>45700.66667</v>
      </c>
      <c r="K280" s="1">
        <f>IFERROR(__xludf.DUMMYFUNCTION("""COMPUTED_VALUE"""),3115.25)</f>
        <v>3115.25</v>
      </c>
      <c r="M280" s="2">
        <f>IFERROR(__xludf.DUMMYFUNCTION("""COMPUTED_VALUE"""),45700.66666666667)</f>
        <v>45700.66667</v>
      </c>
      <c r="N280" s="1">
        <f>IFERROR(__xludf.DUMMYFUNCTION("""COMPUTED_VALUE"""),0.0)</f>
        <v>0</v>
      </c>
    </row>
    <row r="281">
      <c r="A281" s="2">
        <f>IFERROR(__xludf.DUMMYFUNCTION("""COMPUTED_VALUE"""),45701.66666666667)</f>
        <v>45701.66667</v>
      </c>
      <c r="B281" s="1">
        <f>IFERROR(__xludf.DUMMYFUNCTION("""COMPUTED_VALUE"""),3115.25)</f>
        <v>3115.25</v>
      </c>
      <c r="D281" s="2">
        <f>IFERROR(__xludf.DUMMYFUNCTION("""COMPUTED_VALUE"""),45701.66666666667)</f>
        <v>45701.66667</v>
      </c>
      <c r="E281" s="1">
        <f>IFERROR(__xludf.DUMMYFUNCTION("""COMPUTED_VALUE"""),3151.75)</f>
        <v>3151.75</v>
      </c>
      <c r="G281" s="2">
        <f>IFERROR(__xludf.DUMMYFUNCTION("""COMPUTED_VALUE"""),45701.66666666667)</f>
        <v>45701.66667</v>
      </c>
      <c r="H281" s="1">
        <f>IFERROR(__xludf.DUMMYFUNCTION("""COMPUTED_VALUE"""),3115.25)</f>
        <v>3115.25</v>
      </c>
      <c r="J281" s="2">
        <f>IFERROR(__xludf.DUMMYFUNCTION("""COMPUTED_VALUE"""),45701.66666666667)</f>
        <v>45701.66667</v>
      </c>
      <c r="K281" s="1">
        <f>IFERROR(__xludf.DUMMYFUNCTION("""COMPUTED_VALUE"""),3151.28)</f>
        <v>3151.28</v>
      </c>
      <c r="M281" s="2">
        <f>IFERROR(__xludf.DUMMYFUNCTION("""COMPUTED_VALUE"""),45701.66666666667)</f>
        <v>45701.66667</v>
      </c>
      <c r="N281" s="1">
        <f>IFERROR(__xludf.DUMMYFUNCTION("""COMPUTED_VALUE"""),0.0)</f>
        <v>0</v>
      </c>
    </row>
    <row r="282">
      <c r="A282" s="2">
        <f>IFERROR(__xludf.DUMMYFUNCTION("""COMPUTED_VALUE"""),45702.66666666667)</f>
        <v>45702.66667</v>
      </c>
      <c r="B282" s="1">
        <f>IFERROR(__xludf.DUMMYFUNCTION("""COMPUTED_VALUE"""),3151.28)</f>
        <v>3151.28</v>
      </c>
      <c r="D282" s="2">
        <f>IFERROR(__xludf.DUMMYFUNCTION("""COMPUTED_VALUE"""),45702.66666666667)</f>
        <v>45702.66667</v>
      </c>
      <c r="E282" s="1">
        <f>IFERROR(__xludf.DUMMYFUNCTION("""COMPUTED_VALUE"""),3167.43)</f>
        <v>3167.43</v>
      </c>
      <c r="G282" s="2">
        <f>IFERROR(__xludf.DUMMYFUNCTION("""COMPUTED_VALUE"""),45702.66666666667)</f>
        <v>45702.66667</v>
      </c>
      <c r="H282" s="1">
        <f>IFERROR(__xludf.DUMMYFUNCTION("""COMPUTED_VALUE"""),3147.72)</f>
        <v>3147.72</v>
      </c>
      <c r="J282" s="2">
        <f>IFERROR(__xludf.DUMMYFUNCTION("""COMPUTED_VALUE"""),45702.66666666667)</f>
        <v>45702.66667</v>
      </c>
      <c r="K282" s="1">
        <f>IFERROR(__xludf.DUMMYFUNCTION("""COMPUTED_VALUE"""),3152.29)</f>
        <v>3152.29</v>
      </c>
      <c r="M282" s="2">
        <f>IFERROR(__xludf.DUMMYFUNCTION("""COMPUTED_VALUE"""),45702.66666666667)</f>
        <v>45702.66667</v>
      </c>
      <c r="N282" s="1">
        <f>IFERROR(__xludf.DUMMYFUNCTION("""COMPUTED_VALUE"""),0.0)</f>
        <v>0</v>
      </c>
    </row>
    <row r="283">
      <c r="A283" s="2">
        <f>IFERROR(__xludf.DUMMYFUNCTION("""COMPUTED_VALUE"""),45706.66666666667)</f>
        <v>45706.66667</v>
      </c>
      <c r="B283" s="1">
        <f>IFERROR(__xludf.DUMMYFUNCTION("""COMPUTED_VALUE"""),3152.29)</f>
        <v>3152.29</v>
      </c>
      <c r="D283" s="2">
        <f>IFERROR(__xludf.DUMMYFUNCTION("""COMPUTED_VALUE"""),45706.66666666667)</f>
        <v>45706.66667</v>
      </c>
      <c r="E283" s="1">
        <f>IFERROR(__xludf.DUMMYFUNCTION("""COMPUTED_VALUE"""),3173.37)</f>
        <v>3173.37</v>
      </c>
      <c r="G283" s="2">
        <f>IFERROR(__xludf.DUMMYFUNCTION("""COMPUTED_VALUE"""),45706.66666666667)</f>
        <v>45706.66667</v>
      </c>
      <c r="H283" s="1">
        <f>IFERROR(__xludf.DUMMYFUNCTION("""COMPUTED_VALUE"""),3152.29)</f>
        <v>3152.29</v>
      </c>
      <c r="J283" s="2">
        <f>IFERROR(__xludf.DUMMYFUNCTION("""COMPUTED_VALUE"""),45706.66666666667)</f>
        <v>45706.66667</v>
      </c>
      <c r="K283" s="1">
        <f>IFERROR(__xludf.DUMMYFUNCTION("""COMPUTED_VALUE"""),3173.32)</f>
        <v>3173.32</v>
      </c>
      <c r="M283" s="2">
        <f>IFERROR(__xludf.DUMMYFUNCTION("""COMPUTED_VALUE"""),45706.66666666667)</f>
        <v>45706.66667</v>
      </c>
      <c r="N283" s="1">
        <f>IFERROR(__xludf.DUMMYFUNCTION("""COMPUTED_VALUE"""),0.0)</f>
        <v>0</v>
      </c>
    </row>
    <row r="284">
      <c r="A284" s="2">
        <f>IFERROR(__xludf.DUMMYFUNCTION("""COMPUTED_VALUE"""),45707.66666666667)</f>
        <v>45707.66667</v>
      </c>
      <c r="B284" s="1">
        <f>IFERROR(__xludf.DUMMYFUNCTION("""COMPUTED_VALUE"""),3173.32)</f>
        <v>3173.32</v>
      </c>
      <c r="D284" s="2">
        <f>IFERROR(__xludf.DUMMYFUNCTION("""COMPUTED_VALUE"""),45707.66666666667)</f>
        <v>45707.66667</v>
      </c>
      <c r="E284" s="1">
        <f>IFERROR(__xludf.DUMMYFUNCTION("""COMPUTED_VALUE"""),3173.32)</f>
        <v>3173.32</v>
      </c>
      <c r="G284" s="2">
        <f>IFERROR(__xludf.DUMMYFUNCTION("""COMPUTED_VALUE"""),45707.66666666667)</f>
        <v>45707.66667</v>
      </c>
      <c r="H284" s="1">
        <f>IFERROR(__xludf.DUMMYFUNCTION("""COMPUTED_VALUE"""),3148.13)</f>
        <v>3148.13</v>
      </c>
      <c r="J284" s="2">
        <f>IFERROR(__xludf.DUMMYFUNCTION("""COMPUTED_VALUE"""),45707.66666666667)</f>
        <v>45707.66667</v>
      </c>
      <c r="K284" s="1">
        <f>IFERROR(__xludf.DUMMYFUNCTION("""COMPUTED_VALUE"""),3156.56)</f>
        <v>3156.56</v>
      </c>
      <c r="M284" s="2">
        <f>IFERROR(__xludf.DUMMYFUNCTION("""COMPUTED_VALUE"""),45707.66666666667)</f>
        <v>45707.66667</v>
      </c>
      <c r="N284" s="1">
        <f>IFERROR(__xludf.DUMMYFUNCTION("""COMPUTED_VALUE"""),0.0)</f>
        <v>0</v>
      </c>
    </row>
    <row r="285">
      <c r="A285" s="2">
        <f>IFERROR(__xludf.DUMMYFUNCTION("""COMPUTED_VALUE"""),45708.66666666667)</f>
        <v>45708.66667</v>
      </c>
      <c r="B285" s="1">
        <f>IFERROR(__xludf.DUMMYFUNCTION("""COMPUTED_VALUE"""),3156.56)</f>
        <v>3156.56</v>
      </c>
      <c r="D285" s="2">
        <f>IFERROR(__xludf.DUMMYFUNCTION("""COMPUTED_VALUE"""),45708.66666666667)</f>
        <v>45708.66667</v>
      </c>
      <c r="E285" s="1">
        <f>IFERROR(__xludf.DUMMYFUNCTION("""COMPUTED_VALUE"""),3156.56)</f>
        <v>3156.56</v>
      </c>
      <c r="G285" s="2">
        <f>IFERROR(__xludf.DUMMYFUNCTION("""COMPUTED_VALUE"""),45708.66666666667)</f>
        <v>45708.66667</v>
      </c>
      <c r="H285" s="1">
        <f>IFERROR(__xludf.DUMMYFUNCTION("""COMPUTED_VALUE"""),3108.05)</f>
        <v>3108.05</v>
      </c>
      <c r="J285" s="2">
        <f>IFERROR(__xludf.DUMMYFUNCTION("""COMPUTED_VALUE"""),45708.66666666667)</f>
        <v>45708.66667</v>
      </c>
      <c r="K285" s="1">
        <f>IFERROR(__xludf.DUMMYFUNCTION("""COMPUTED_VALUE"""),3127.05)</f>
        <v>3127.05</v>
      </c>
      <c r="M285" s="2">
        <f>IFERROR(__xludf.DUMMYFUNCTION("""COMPUTED_VALUE"""),45708.66666666667)</f>
        <v>45708.66667</v>
      </c>
      <c r="N285" s="1">
        <f>IFERROR(__xludf.DUMMYFUNCTION("""COMPUTED_VALUE"""),0.0)</f>
        <v>0</v>
      </c>
    </row>
    <row r="286">
      <c r="A286" s="2">
        <f>IFERROR(__xludf.DUMMYFUNCTION("""COMPUTED_VALUE"""),45709.66666666667)</f>
        <v>45709.66667</v>
      </c>
      <c r="B286" s="1">
        <f>IFERROR(__xludf.DUMMYFUNCTION("""COMPUTED_VALUE"""),3127.05)</f>
        <v>3127.05</v>
      </c>
      <c r="D286" s="2">
        <f>IFERROR(__xludf.DUMMYFUNCTION("""COMPUTED_VALUE"""),45709.66666666667)</f>
        <v>45709.66667</v>
      </c>
      <c r="E286" s="1">
        <f>IFERROR(__xludf.DUMMYFUNCTION("""COMPUTED_VALUE"""),3142.78)</f>
        <v>3142.78</v>
      </c>
      <c r="G286" s="2">
        <f>IFERROR(__xludf.DUMMYFUNCTION("""COMPUTED_VALUE"""),45709.66666666667)</f>
        <v>45709.66667</v>
      </c>
      <c r="H286" s="1">
        <f>IFERROR(__xludf.DUMMYFUNCTION("""COMPUTED_VALUE"""),3037.62)</f>
        <v>3037.62</v>
      </c>
      <c r="J286" s="2">
        <f>IFERROR(__xludf.DUMMYFUNCTION("""COMPUTED_VALUE"""),45709.66666666667)</f>
        <v>45709.66667</v>
      </c>
      <c r="K286" s="1">
        <f>IFERROR(__xludf.DUMMYFUNCTION("""COMPUTED_VALUE"""),3044.5)</f>
        <v>3044.5</v>
      </c>
      <c r="M286" s="2">
        <f>IFERROR(__xludf.DUMMYFUNCTION("""COMPUTED_VALUE"""),45709.66666666667)</f>
        <v>45709.66667</v>
      </c>
      <c r="N286" s="1">
        <f>IFERROR(__xludf.DUMMYFUNCTION("""COMPUTED_VALUE"""),0.0)</f>
        <v>0</v>
      </c>
    </row>
    <row r="287">
      <c r="A287" s="2">
        <f>IFERROR(__xludf.DUMMYFUNCTION("""COMPUTED_VALUE"""),45712.66666666667)</f>
        <v>45712.66667</v>
      </c>
      <c r="B287" s="1">
        <f>IFERROR(__xludf.DUMMYFUNCTION("""COMPUTED_VALUE"""),3044.5)</f>
        <v>3044.5</v>
      </c>
      <c r="D287" s="2">
        <f>IFERROR(__xludf.DUMMYFUNCTION("""COMPUTED_VALUE"""),45712.66666666667)</f>
        <v>45712.66667</v>
      </c>
      <c r="E287" s="1">
        <f>IFERROR(__xludf.DUMMYFUNCTION("""COMPUTED_VALUE"""),3055.31)</f>
        <v>3055.31</v>
      </c>
      <c r="G287" s="2">
        <f>IFERROR(__xludf.DUMMYFUNCTION("""COMPUTED_VALUE"""),45712.66666666667)</f>
        <v>45712.66667</v>
      </c>
      <c r="H287" s="1">
        <f>IFERROR(__xludf.DUMMYFUNCTION("""COMPUTED_VALUE"""),3013.95)</f>
        <v>3013.95</v>
      </c>
      <c r="J287" s="2">
        <f>IFERROR(__xludf.DUMMYFUNCTION("""COMPUTED_VALUE"""),45712.66666666667)</f>
        <v>45712.66667</v>
      </c>
      <c r="K287" s="1">
        <f>IFERROR(__xludf.DUMMYFUNCTION("""COMPUTED_VALUE"""),3033.88)</f>
        <v>3033.88</v>
      </c>
      <c r="M287" s="2">
        <f>IFERROR(__xludf.DUMMYFUNCTION("""COMPUTED_VALUE"""),45712.66666666667)</f>
        <v>45712.66667</v>
      </c>
      <c r="N287" s="1">
        <f>IFERROR(__xludf.DUMMYFUNCTION("""COMPUTED_VALUE"""),0.0)</f>
        <v>0</v>
      </c>
    </row>
    <row r="288">
      <c r="A288" s="2">
        <f>IFERROR(__xludf.DUMMYFUNCTION("""COMPUTED_VALUE"""),45713.66666666667)</f>
        <v>45713.66667</v>
      </c>
      <c r="B288" s="1">
        <f>IFERROR(__xludf.DUMMYFUNCTION("""COMPUTED_VALUE"""),3033.88)</f>
        <v>3033.88</v>
      </c>
      <c r="D288" s="2">
        <f>IFERROR(__xludf.DUMMYFUNCTION("""COMPUTED_VALUE"""),45713.66666666667)</f>
        <v>45713.66667</v>
      </c>
      <c r="E288" s="1">
        <f>IFERROR(__xludf.DUMMYFUNCTION("""COMPUTED_VALUE"""),3043.49)</f>
        <v>3043.49</v>
      </c>
      <c r="G288" s="2">
        <f>IFERROR(__xludf.DUMMYFUNCTION("""COMPUTED_VALUE"""),45713.66666666667)</f>
        <v>45713.66667</v>
      </c>
      <c r="H288" s="1">
        <f>IFERROR(__xludf.DUMMYFUNCTION("""COMPUTED_VALUE"""),3000.51)</f>
        <v>3000.51</v>
      </c>
      <c r="J288" s="2">
        <f>IFERROR(__xludf.DUMMYFUNCTION("""COMPUTED_VALUE"""),45713.66666666667)</f>
        <v>45713.66667</v>
      </c>
      <c r="K288" s="1">
        <f>IFERROR(__xludf.DUMMYFUNCTION("""COMPUTED_VALUE"""),3025.26)</f>
        <v>3025.26</v>
      </c>
      <c r="M288" s="2">
        <f>IFERROR(__xludf.DUMMYFUNCTION("""COMPUTED_VALUE"""),45713.66666666667)</f>
        <v>45713.66667</v>
      </c>
      <c r="N288" s="1">
        <f>IFERROR(__xludf.DUMMYFUNCTION("""COMPUTED_VALUE"""),0.0)</f>
        <v>0</v>
      </c>
    </row>
    <row r="289">
      <c r="A289" s="2">
        <f>IFERROR(__xludf.DUMMYFUNCTION("""COMPUTED_VALUE"""),45714.66666666667)</f>
        <v>45714.66667</v>
      </c>
      <c r="B289" s="1">
        <f>IFERROR(__xludf.DUMMYFUNCTION("""COMPUTED_VALUE"""),3025.26)</f>
        <v>3025.26</v>
      </c>
      <c r="D289" s="2">
        <f>IFERROR(__xludf.DUMMYFUNCTION("""COMPUTED_VALUE"""),45714.66666666667)</f>
        <v>45714.66667</v>
      </c>
      <c r="E289" s="1">
        <f>IFERROR(__xludf.DUMMYFUNCTION("""COMPUTED_VALUE"""),3064.35)</f>
        <v>3064.35</v>
      </c>
      <c r="G289" s="2">
        <f>IFERROR(__xludf.DUMMYFUNCTION("""COMPUTED_VALUE"""),45714.66666666667)</f>
        <v>45714.66667</v>
      </c>
      <c r="H289" s="1">
        <f>IFERROR(__xludf.DUMMYFUNCTION("""COMPUTED_VALUE"""),3025.26)</f>
        <v>3025.26</v>
      </c>
      <c r="J289" s="2">
        <f>IFERROR(__xludf.DUMMYFUNCTION("""COMPUTED_VALUE"""),45714.66666666667)</f>
        <v>45714.66667</v>
      </c>
      <c r="K289" s="1">
        <f>IFERROR(__xludf.DUMMYFUNCTION("""COMPUTED_VALUE"""),3031.53)</f>
        <v>3031.53</v>
      </c>
      <c r="M289" s="2">
        <f>IFERROR(__xludf.DUMMYFUNCTION("""COMPUTED_VALUE"""),45714.66666666667)</f>
        <v>45714.66667</v>
      </c>
      <c r="N289" s="1">
        <f>IFERROR(__xludf.DUMMYFUNCTION("""COMPUTED_VALUE"""),0.0)</f>
        <v>0</v>
      </c>
    </row>
    <row r="290">
      <c r="A290" s="2">
        <f>IFERROR(__xludf.DUMMYFUNCTION("""COMPUTED_VALUE"""),45715.66666666667)</f>
        <v>45715.66667</v>
      </c>
      <c r="B290" s="1">
        <f>IFERROR(__xludf.DUMMYFUNCTION("""COMPUTED_VALUE"""),3031.53)</f>
        <v>3031.53</v>
      </c>
      <c r="D290" s="2">
        <f>IFERROR(__xludf.DUMMYFUNCTION("""COMPUTED_VALUE"""),45715.66666666667)</f>
        <v>45715.66667</v>
      </c>
      <c r="E290" s="1">
        <f>IFERROR(__xludf.DUMMYFUNCTION("""COMPUTED_VALUE"""),3039.0)</f>
        <v>3039</v>
      </c>
      <c r="G290" s="2">
        <f>IFERROR(__xludf.DUMMYFUNCTION("""COMPUTED_VALUE"""),45715.66666666667)</f>
        <v>45715.66667</v>
      </c>
      <c r="H290" s="1">
        <f>IFERROR(__xludf.DUMMYFUNCTION("""COMPUTED_VALUE"""),2987.88)</f>
        <v>2987.88</v>
      </c>
      <c r="J290" s="2">
        <f>IFERROR(__xludf.DUMMYFUNCTION("""COMPUTED_VALUE"""),45715.66666666667)</f>
        <v>45715.66667</v>
      </c>
      <c r="K290" s="1">
        <f>IFERROR(__xludf.DUMMYFUNCTION("""COMPUTED_VALUE"""),2988.57)</f>
        <v>2988.57</v>
      </c>
      <c r="M290" s="2">
        <f>IFERROR(__xludf.DUMMYFUNCTION("""COMPUTED_VALUE"""),45715.66666666667)</f>
        <v>45715.66667</v>
      </c>
      <c r="N290" s="1">
        <f>IFERROR(__xludf.DUMMYFUNCTION("""COMPUTED_VALUE"""),0.0)</f>
        <v>0</v>
      </c>
    </row>
    <row r="291">
      <c r="A291" s="2">
        <f>IFERROR(__xludf.DUMMYFUNCTION("""COMPUTED_VALUE"""),45716.66666666667)</f>
        <v>45716.66667</v>
      </c>
      <c r="B291" s="1">
        <f>IFERROR(__xludf.DUMMYFUNCTION("""COMPUTED_VALUE"""),2988.59)</f>
        <v>2988.59</v>
      </c>
      <c r="D291" s="2">
        <f>IFERROR(__xludf.DUMMYFUNCTION("""COMPUTED_VALUE"""),45716.66666666667)</f>
        <v>45716.66667</v>
      </c>
      <c r="E291" s="1">
        <f>IFERROR(__xludf.DUMMYFUNCTION("""COMPUTED_VALUE"""),3018.43)</f>
        <v>3018.43</v>
      </c>
      <c r="G291" s="2">
        <f>IFERROR(__xludf.DUMMYFUNCTION("""COMPUTED_VALUE"""),45716.66666666667)</f>
        <v>45716.66667</v>
      </c>
      <c r="H291" s="1">
        <f>IFERROR(__xludf.DUMMYFUNCTION("""COMPUTED_VALUE"""),2973.33)</f>
        <v>2973.33</v>
      </c>
      <c r="J291" s="2">
        <f>IFERROR(__xludf.DUMMYFUNCTION("""COMPUTED_VALUE"""),45716.66666666667)</f>
        <v>45716.66667</v>
      </c>
      <c r="K291" s="1">
        <f>IFERROR(__xludf.DUMMYFUNCTION("""COMPUTED_VALUE"""),3018.09)</f>
        <v>3018.09</v>
      </c>
      <c r="M291" s="2">
        <f>IFERROR(__xludf.DUMMYFUNCTION("""COMPUTED_VALUE"""),45716.66666666667)</f>
        <v>45716.66667</v>
      </c>
      <c r="N291" s="1">
        <f>IFERROR(__xludf.DUMMYFUNCTION("""COMPUTED_VALUE"""),0.0)</f>
        <v>0</v>
      </c>
    </row>
    <row r="292">
      <c r="A292" s="2">
        <f>IFERROR(__xludf.DUMMYFUNCTION("""COMPUTED_VALUE"""),45719.66666666667)</f>
        <v>45719.66667</v>
      </c>
      <c r="B292" s="1">
        <f>IFERROR(__xludf.DUMMYFUNCTION("""COMPUTED_VALUE"""),3018.15)</f>
        <v>3018.15</v>
      </c>
      <c r="D292" s="2">
        <f>IFERROR(__xludf.DUMMYFUNCTION("""COMPUTED_VALUE"""),45719.66666666667)</f>
        <v>45719.66667</v>
      </c>
      <c r="E292" s="1">
        <f>IFERROR(__xludf.DUMMYFUNCTION("""COMPUTED_VALUE"""),3034.44)</f>
        <v>3034.44</v>
      </c>
      <c r="G292" s="2">
        <f>IFERROR(__xludf.DUMMYFUNCTION("""COMPUTED_VALUE"""),45719.66666666667)</f>
        <v>45719.66667</v>
      </c>
      <c r="H292" s="1">
        <f>IFERROR(__xludf.DUMMYFUNCTION("""COMPUTED_VALUE"""),2929.81)</f>
        <v>2929.81</v>
      </c>
      <c r="J292" s="2">
        <f>IFERROR(__xludf.DUMMYFUNCTION("""COMPUTED_VALUE"""),45719.66666666667)</f>
        <v>45719.66667</v>
      </c>
      <c r="K292" s="1">
        <f>IFERROR(__xludf.DUMMYFUNCTION("""COMPUTED_VALUE"""),2943.88)</f>
        <v>2943.88</v>
      </c>
      <c r="M292" s="2">
        <f>IFERROR(__xludf.DUMMYFUNCTION("""COMPUTED_VALUE"""),45719.66666666667)</f>
        <v>45719.66667</v>
      </c>
      <c r="N292" s="1">
        <f>IFERROR(__xludf.DUMMYFUNCTION("""COMPUTED_VALUE"""),0.0)</f>
        <v>0</v>
      </c>
    </row>
    <row r="293">
      <c r="A293" s="2">
        <f>IFERROR(__xludf.DUMMYFUNCTION("""COMPUTED_VALUE"""),45720.66666666667)</f>
        <v>45720.66667</v>
      </c>
      <c r="B293" s="1">
        <f>IFERROR(__xludf.DUMMYFUNCTION("""COMPUTED_VALUE"""),2943.88)</f>
        <v>2943.88</v>
      </c>
      <c r="D293" s="2">
        <f>IFERROR(__xludf.DUMMYFUNCTION("""COMPUTED_VALUE"""),45720.66666666667)</f>
        <v>45720.66667</v>
      </c>
      <c r="E293" s="1">
        <f>IFERROR(__xludf.DUMMYFUNCTION("""COMPUTED_VALUE"""),2947.72)</f>
        <v>2947.72</v>
      </c>
      <c r="G293" s="2">
        <f>IFERROR(__xludf.DUMMYFUNCTION("""COMPUTED_VALUE"""),45720.66666666667)</f>
        <v>45720.66667</v>
      </c>
      <c r="H293" s="1">
        <f>IFERROR(__xludf.DUMMYFUNCTION("""COMPUTED_VALUE"""),2861.82)</f>
        <v>2861.82</v>
      </c>
      <c r="J293" s="2">
        <f>IFERROR(__xludf.DUMMYFUNCTION("""COMPUTED_VALUE"""),45720.66666666667)</f>
        <v>45720.66667</v>
      </c>
      <c r="K293" s="1">
        <f>IFERROR(__xludf.DUMMYFUNCTION("""COMPUTED_VALUE"""),2901.54)</f>
        <v>2901.54</v>
      </c>
      <c r="M293" s="2">
        <f>IFERROR(__xludf.DUMMYFUNCTION("""COMPUTED_VALUE"""),45720.66666666667)</f>
        <v>45720.66667</v>
      </c>
      <c r="N293" s="1">
        <f>IFERROR(__xludf.DUMMYFUNCTION("""COMPUTED_VALUE"""),0.0)</f>
        <v>0</v>
      </c>
    </row>
    <row r="294">
      <c r="A294" s="2">
        <f>IFERROR(__xludf.DUMMYFUNCTION("""COMPUTED_VALUE"""),45721.66666666667)</f>
        <v>45721.66667</v>
      </c>
      <c r="B294" s="1">
        <f>IFERROR(__xludf.DUMMYFUNCTION("""COMPUTED_VALUE"""),2901.54)</f>
        <v>2901.54</v>
      </c>
      <c r="D294" s="2">
        <f>IFERROR(__xludf.DUMMYFUNCTION("""COMPUTED_VALUE"""),45721.66666666667)</f>
        <v>45721.66667</v>
      </c>
      <c r="E294" s="1">
        <f>IFERROR(__xludf.DUMMYFUNCTION("""COMPUTED_VALUE"""),2941.2)</f>
        <v>2941.2</v>
      </c>
      <c r="G294" s="2">
        <f>IFERROR(__xludf.DUMMYFUNCTION("""COMPUTED_VALUE"""),45721.66666666667)</f>
        <v>45721.66667</v>
      </c>
      <c r="H294" s="1">
        <f>IFERROR(__xludf.DUMMYFUNCTION("""COMPUTED_VALUE"""),2887.25)</f>
        <v>2887.25</v>
      </c>
      <c r="J294" s="2">
        <f>IFERROR(__xludf.DUMMYFUNCTION("""COMPUTED_VALUE"""),45721.66666666667)</f>
        <v>45721.66667</v>
      </c>
      <c r="K294" s="1">
        <f>IFERROR(__xludf.DUMMYFUNCTION("""COMPUTED_VALUE"""),2938.03)</f>
        <v>2938.03</v>
      </c>
      <c r="M294" s="2">
        <f>IFERROR(__xludf.DUMMYFUNCTION("""COMPUTED_VALUE"""),45721.66666666667)</f>
        <v>45721.66667</v>
      </c>
      <c r="N294" s="1">
        <f>IFERROR(__xludf.DUMMYFUNCTION("""COMPUTED_VALUE"""),0.0)</f>
        <v>0</v>
      </c>
    </row>
    <row r="295">
      <c r="A295" s="2">
        <f>IFERROR(__xludf.DUMMYFUNCTION("""COMPUTED_VALUE"""),45722.66666666667)</f>
        <v>45722.66667</v>
      </c>
      <c r="B295" s="1">
        <f>IFERROR(__xludf.DUMMYFUNCTION("""COMPUTED_VALUE"""),2938.03)</f>
        <v>2938.03</v>
      </c>
      <c r="D295" s="2">
        <f>IFERROR(__xludf.DUMMYFUNCTION("""COMPUTED_VALUE"""),45722.66666666667)</f>
        <v>45722.66667</v>
      </c>
      <c r="E295" s="1">
        <f>IFERROR(__xludf.DUMMYFUNCTION("""COMPUTED_VALUE"""),2938.03)</f>
        <v>2938.03</v>
      </c>
      <c r="G295" s="2">
        <f>IFERROR(__xludf.DUMMYFUNCTION("""COMPUTED_VALUE"""),45722.66666666667)</f>
        <v>45722.66667</v>
      </c>
      <c r="H295" s="1">
        <f>IFERROR(__xludf.DUMMYFUNCTION("""COMPUTED_VALUE"""),2871.98)</f>
        <v>2871.98</v>
      </c>
      <c r="J295" s="2">
        <f>IFERROR(__xludf.DUMMYFUNCTION("""COMPUTED_VALUE"""),45722.66666666667)</f>
        <v>45722.66667</v>
      </c>
      <c r="K295" s="1">
        <f>IFERROR(__xludf.DUMMYFUNCTION("""COMPUTED_VALUE"""),2883.77)</f>
        <v>2883.77</v>
      </c>
      <c r="M295" s="2">
        <f>IFERROR(__xludf.DUMMYFUNCTION("""COMPUTED_VALUE"""),45722.66666666667)</f>
        <v>45722.66667</v>
      </c>
      <c r="N295" s="1">
        <f>IFERROR(__xludf.DUMMYFUNCTION("""COMPUTED_VALUE"""),0.0)</f>
        <v>0</v>
      </c>
    </row>
    <row r="296">
      <c r="A296" s="2">
        <f>IFERROR(__xludf.DUMMYFUNCTION("""COMPUTED_VALUE"""),45723.66666666667)</f>
        <v>45723.66667</v>
      </c>
      <c r="B296" s="1">
        <f>IFERROR(__xludf.DUMMYFUNCTION("""COMPUTED_VALUE"""),2883.77)</f>
        <v>2883.77</v>
      </c>
      <c r="D296" s="2">
        <f>IFERROR(__xludf.DUMMYFUNCTION("""COMPUTED_VALUE"""),45723.66666666667)</f>
        <v>45723.66667</v>
      </c>
      <c r="E296" s="1">
        <f>IFERROR(__xludf.DUMMYFUNCTION("""COMPUTED_VALUE"""),2910.11)</f>
        <v>2910.11</v>
      </c>
      <c r="G296" s="2">
        <f>IFERROR(__xludf.DUMMYFUNCTION("""COMPUTED_VALUE"""),45723.66666666667)</f>
        <v>45723.66667</v>
      </c>
      <c r="H296" s="1">
        <f>IFERROR(__xludf.DUMMYFUNCTION("""COMPUTED_VALUE"""),2835.59)</f>
        <v>2835.59</v>
      </c>
      <c r="J296" s="2">
        <f>IFERROR(__xludf.DUMMYFUNCTION("""COMPUTED_VALUE"""),45723.66666666667)</f>
        <v>45723.66667</v>
      </c>
      <c r="K296" s="1">
        <f>IFERROR(__xludf.DUMMYFUNCTION("""COMPUTED_VALUE"""),2900.68)</f>
        <v>2900.68</v>
      </c>
      <c r="M296" s="2">
        <f>IFERROR(__xludf.DUMMYFUNCTION("""COMPUTED_VALUE"""),45723.66666666667)</f>
        <v>45723.66667</v>
      </c>
      <c r="N296" s="1">
        <f>IFERROR(__xludf.DUMMYFUNCTION("""COMPUTED_VALUE"""),0.0)</f>
        <v>0</v>
      </c>
    </row>
    <row r="297">
      <c r="A297" s="2">
        <f>IFERROR(__xludf.DUMMYFUNCTION("""COMPUTED_VALUE"""),45726.66666666667)</f>
        <v>45726.66667</v>
      </c>
      <c r="B297" s="1">
        <f>IFERROR(__xludf.DUMMYFUNCTION("""COMPUTED_VALUE"""),2900.68)</f>
        <v>2900.68</v>
      </c>
      <c r="D297" s="2">
        <f>IFERROR(__xludf.DUMMYFUNCTION("""COMPUTED_VALUE"""),45726.66666666667)</f>
        <v>45726.66667</v>
      </c>
      <c r="E297" s="1">
        <f>IFERROR(__xludf.DUMMYFUNCTION("""COMPUTED_VALUE"""),2900.68)</f>
        <v>2900.68</v>
      </c>
      <c r="G297" s="2">
        <f>IFERROR(__xludf.DUMMYFUNCTION("""COMPUTED_VALUE"""),45726.66666666667)</f>
        <v>45726.66667</v>
      </c>
      <c r="H297" s="1">
        <f>IFERROR(__xludf.DUMMYFUNCTION("""COMPUTED_VALUE"""),2805.56)</f>
        <v>2805.56</v>
      </c>
      <c r="J297" s="2">
        <f>IFERROR(__xludf.DUMMYFUNCTION("""COMPUTED_VALUE"""),45726.66666666667)</f>
        <v>45726.66667</v>
      </c>
      <c r="K297" s="1">
        <f>IFERROR(__xludf.DUMMYFUNCTION("""COMPUTED_VALUE"""),2826.72)</f>
        <v>2826.72</v>
      </c>
      <c r="M297" s="2">
        <f>IFERROR(__xludf.DUMMYFUNCTION("""COMPUTED_VALUE"""),45726.66666666667)</f>
        <v>45726.66667</v>
      </c>
      <c r="N297" s="1">
        <f>IFERROR(__xludf.DUMMYFUNCTION("""COMPUTED_VALUE"""),0.0)</f>
        <v>0</v>
      </c>
    </row>
    <row r="298">
      <c r="A298" s="2">
        <f>IFERROR(__xludf.DUMMYFUNCTION("""COMPUTED_VALUE"""),45727.66666666667)</f>
        <v>45727.66667</v>
      </c>
      <c r="B298" s="1">
        <f>IFERROR(__xludf.DUMMYFUNCTION("""COMPUTED_VALUE"""),2826.72)</f>
        <v>2826.72</v>
      </c>
      <c r="D298" s="2">
        <f>IFERROR(__xludf.DUMMYFUNCTION("""COMPUTED_VALUE"""),45727.66666666667)</f>
        <v>45727.66667</v>
      </c>
      <c r="E298" s="1">
        <f>IFERROR(__xludf.DUMMYFUNCTION("""COMPUTED_VALUE"""),2846.36)</f>
        <v>2846.36</v>
      </c>
      <c r="G298" s="2">
        <f>IFERROR(__xludf.DUMMYFUNCTION("""COMPUTED_VALUE"""),45727.66666666667)</f>
        <v>45727.66667</v>
      </c>
      <c r="H298" s="1">
        <f>IFERROR(__xludf.DUMMYFUNCTION("""COMPUTED_VALUE"""),2790.12)</f>
        <v>2790.12</v>
      </c>
      <c r="J298" s="2">
        <f>IFERROR(__xludf.DUMMYFUNCTION("""COMPUTED_VALUE"""),45727.66666666667)</f>
        <v>45727.66667</v>
      </c>
      <c r="K298" s="1">
        <f>IFERROR(__xludf.DUMMYFUNCTION("""COMPUTED_VALUE"""),2815.82)</f>
        <v>2815.82</v>
      </c>
      <c r="M298" s="2">
        <f>IFERROR(__xludf.DUMMYFUNCTION("""COMPUTED_VALUE"""),45727.66666666667)</f>
        <v>45727.66667</v>
      </c>
      <c r="N298" s="1">
        <f>IFERROR(__xludf.DUMMYFUNCTION("""COMPUTED_VALUE"""),0.0)</f>
        <v>0</v>
      </c>
    </row>
    <row r="299">
      <c r="A299" s="2">
        <f>IFERROR(__xludf.DUMMYFUNCTION("""COMPUTED_VALUE"""),45728.66666666667)</f>
        <v>45728.66667</v>
      </c>
      <c r="B299" s="1">
        <f>IFERROR(__xludf.DUMMYFUNCTION("""COMPUTED_VALUE"""),2815.82)</f>
        <v>2815.82</v>
      </c>
      <c r="D299" s="2">
        <f>IFERROR(__xludf.DUMMYFUNCTION("""COMPUTED_VALUE"""),45728.66666666667)</f>
        <v>45728.66667</v>
      </c>
      <c r="E299" s="1">
        <f>IFERROR(__xludf.DUMMYFUNCTION("""COMPUTED_VALUE"""),2853.96)</f>
        <v>2853.96</v>
      </c>
      <c r="G299" s="2">
        <f>IFERROR(__xludf.DUMMYFUNCTION("""COMPUTED_VALUE"""),45728.66666666667)</f>
        <v>45728.66667</v>
      </c>
      <c r="H299" s="1">
        <f>IFERROR(__xludf.DUMMYFUNCTION("""COMPUTED_VALUE"""),2798.73)</f>
        <v>2798.73</v>
      </c>
      <c r="J299" s="2">
        <f>IFERROR(__xludf.DUMMYFUNCTION("""COMPUTED_VALUE"""),45728.66666666667)</f>
        <v>45728.66667</v>
      </c>
      <c r="K299" s="1">
        <f>IFERROR(__xludf.DUMMYFUNCTION("""COMPUTED_VALUE"""),2816.74)</f>
        <v>2816.74</v>
      </c>
      <c r="M299" s="2">
        <f>IFERROR(__xludf.DUMMYFUNCTION("""COMPUTED_VALUE"""),45728.66666666667)</f>
        <v>45728.66667</v>
      </c>
      <c r="N299" s="1">
        <f>IFERROR(__xludf.DUMMYFUNCTION("""COMPUTED_VALUE"""),0.0)</f>
        <v>0</v>
      </c>
    </row>
    <row r="300">
      <c r="A300" s="2">
        <f>IFERROR(__xludf.DUMMYFUNCTION("""COMPUTED_VALUE"""),45729.66666666667)</f>
        <v>45729.66667</v>
      </c>
      <c r="B300" s="1">
        <f>IFERROR(__xludf.DUMMYFUNCTION("""COMPUTED_VALUE"""),2816.74)</f>
        <v>2816.74</v>
      </c>
      <c r="D300" s="2">
        <f>IFERROR(__xludf.DUMMYFUNCTION("""COMPUTED_VALUE"""),45729.66666666667)</f>
        <v>45729.66667</v>
      </c>
      <c r="E300" s="1">
        <f>IFERROR(__xludf.DUMMYFUNCTION("""COMPUTED_VALUE"""),2816.74)</f>
        <v>2816.74</v>
      </c>
      <c r="G300" s="2">
        <f>IFERROR(__xludf.DUMMYFUNCTION("""COMPUTED_VALUE"""),45729.66666666667)</f>
        <v>45729.66667</v>
      </c>
      <c r="H300" s="1">
        <f>IFERROR(__xludf.DUMMYFUNCTION("""COMPUTED_VALUE"""),2753.14)</f>
        <v>2753.14</v>
      </c>
      <c r="J300" s="2">
        <f>IFERROR(__xludf.DUMMYFUNCTION("""COMPUTED_VALUE"""),45729.66666666667)</f>
        <v>45729.66667</v>
      </c>
      <c r="K300" s="1">
        <f>IFERROR(__xludf.DUMMYFUNCTION("""COMPUTED_VALUE"""),2765.79)</f>
        <v>2765.79</v>
      </c>
      <c r="M300" s="2">
        <f>IFERROR(__xludf.DUMMYFUNCTION("""COMPUTED_VALUE"""),45729.66666666667)</f>
        <v>45729.66667</v>
      </c>
      <c r="N300" s="1">
        <f>IFERROR(__xludf.DUMMYFUNCTION("""COMPUTED_VALUE"""),0.0)</f>
        <v>0</v>
      </c>
    </row>
    <row r="301">
      <c r="A301" s="2">
        <f>IFERROR(__xludf.DUMMYFUNCTION("""COMPUTED_VALUE"""),45730.66666666667)</f>
        <v>45730.66667</v>
      </c>
      <c r="B301" s="1">
        <f>IFERROR(__xludf.DUMMYFUNCTION("""COMPUTED_VALUE"""),2765.79)</f>
        <v>2765.79</v>
      </c>
      <c r="D301" s="2">
        <f>IFERROR(__xludf.DUMMYFUNCTION("""COMPUTED_VALUE"""),45730.66666666667)</f>
        <v>45730.66667</v>
      </c>
      <c r="E301" s="1">
        <f>IFERROR(__xludf.DUMMYFUNCTION("""COMPUTED_VALUE"""),2837.89)</f>
        <v>2837.89</v>
      </c>
      <c r="G301" s="2">
        <f>IFERROR(__xludf.DUMMYFUNCTION("""COMPUTED_VALUE"""),45730.66666666667)</f>
        <v>45730.66667</v>
      </c>
      <c r="H301" s="1">
        <f>IFERROR(__xludf.DUMMYFUNCTION("""COMPUTED_VALUE"""),2765.79)</f>
        <v>2765.79</v>
      </c>
      <c r="J301" s="2">
        <f>IFERROR(__xludf.DUMMYFUNCTION("""COMPUTED_VALUE"""),45730.66666666667)</f>
        <v>45730.66667</v>
      </c>
      <c r="K301" s="1">
        <f>IFERROR(__xludf.DUMMYFUNCTION("""COMPUTED_VALUE"""),2836.79)</f>
        <v>2836.79</v>
      </c>
      <c r="M301" s="2">
        <f>IFERROR(__xludf.DUMMYFUNCTION("""COMPUTED_VALUE"""),45730.66666666667)</f>
        <v>45730.66667</v>
      </c>
      <c r="N301" s="1">
        <f>IFERROR(__xludf.DUMMYFUNCTION("""COMPUTED_VALUE"""),0.0)</f>
        <v>0</v>
      </c>
    </row>
    <row r="302">
      <c r="A302" s="2">
        <f>IFERROR(__xludf.DUMMYFUNCTION("""COMPUTED_VALUE"""),45733.66666666667)</f>
        <v>45733.66667</v>
      </c>
      <c r="B302" s="1">
        <f>IFERROR(__xludf.DUMMYFUNCTION("""COMPUTED_VALUE"""),2836.79)</f>
        <v>2836.79</v>
      </c>
      <c r="D302" s="2">
        <f>IFERROR(__xludf.DUMMYFUNCTION("""COMPUTED_VALUE"""),45733.66666666667)</f>
        <v>45733.66667</v>
      </c>
      <c r="E302" s="1">
        <f>IFERROR(__xludf.DUMMYFUNCTION("""COMPUTED_VALUE"""),2887.68)</f>
        <v>2887.68</v>
      </c>
      <c r="G302" s="2">
        <f>IFERROR(__xludf.DUMMYFUNCTION("""COMPUTED_VALUE"""),45733.66666666667)</f>
        <v>45733.66667</v>
      </c>
      <c r="H302" s="1">
        <f>IFERROR(__xludf.DUMMYFUNCTION("""COMPUTED_VALUE"""),2832.41)</f>
        <v>2832.41</v>
      </c>
      <c r="J302" s="2">
        <f>IFERROR(__xludf.DUMMYFUNCTION("""COMPUTED_VALUE"""),45733.66666666667)</f>
        <v>45733.66667</v>
      </c>
      <c r="K302" s="1">
        <f>IFERROR(__xludf.DUMMYFUNCTION("""COMPUTED_VALUE"""),2876.22)</f>
        <v>2876.22</v>
      </c>
      <c r="M302" s="2">
        <f>IFERROR(__xludf.DUMMYFUNCTION("""COMPUTED_VALUE"""),45733.66666666667)</f>
        <v>45733.66667</v>
      </c>
      <c r="N302" s="1">
        <f>IFERROR(__xludf.DUMMYFUNCTION("""COMPUTED_VALUE"""),0.0)</f>
        <v>0</v>
      </c>
    </row>
    <row r="303">
      <c r="A303" s="2">
        <f>IFERROR(__xludf.DUMMYFUNCTION("""COMPUTED_VALUE"""),45734.66666666667)</f>
        <v>45734.66667</v>
      </c>
      <c r="B303" s="1">
        <f>IFERROR(__xludf.DUMMYFUNCTION("""COMPUTED_VALUE"""),2876.22)</f>
        <v>2876.22</v>
      </c>
      <c r="D303" s="2">
        <f>IFERROR(__xludf.DUMMYFUNCTION("""COMPUTED_VALUE"""),45734.66666666667)</f>
        <v>45734.66667</v>
      </c>
      <c r="E303" s="1">
        <f>IFERROR(__xludf.DUMMYFUNCTION("""COMPUTED_VALUE"""),2876.22)</f>
        <v>2876.22</v>
      </c>
      <c r="G303" s="2">
        <f>IFERROR(__xludf.DUMMYFUNCTION("""COMPUTED_VALUE"""),45734.66666666667)</f>
        <v>45734.66667</v>
      </c>
      <c r="H303" s="1">
        <f>IFERROR(__xludf.DUMMYFUNCTION("""COMPUTED_VALUE"""),2840.64)</f>
        <v>2840.64</v>
      </c>
      <c r="J303" s="2">
        <f>IFERROR(__xludf.DUMMYFUNCTION("""COMPUTED_VALUE"""),45734.66666666667)</f>
        <v>45734.66667</v>
      </c>
      <c r="K303" s="1">
        <f>IFERROR(__xludf.DUMMYFUNCTION("""COMPUTED_VALUE"""),2850.77)</f>
        <v>2850.77</v>
      </c>
      <c r="M303" s="2">
        <f>IFERROR(__xludf.DUMMYFUNCTION("""COMPUTED_VALUE"""),45734.66666666667)</f>
        <v>45734.66667</v>
      </c>
      <c r="N303" s="1">
        <f>IFERROR(__xludf.DUMMYFUNCTION("""COMPUTED_VALUE"""),0.0)</f>
        <v>0</v>
      </c>
    </row>
    <row r="304">
      <c r="A304" s="2">
        <f>IFERROR(__xludf.DUMMYFUNCTION("""COMPUTED_VALUE"""),45735.66666666667)</f>
        <v>45735.66667</v>
      </c>
      <c r="B304" s="1">
        <f>IFERROR(__xludf.DUMMYFUNCTION("""COMPUTED_VALUE"""),2850.77)</f>
        <v>2850.77</v>
      </c>
      <c r="D304" s="2">
        <f>IFERROR(__xludf.DUMMYFUNCTION("""COMPUTED_VALUE"""),45735.66666666667)</f>
        <v>45735.66667</v>
      </c>
      <c r="E304" s="1">
        <f>IFERROR(__xludf.DUMMYFUNCTION("""COMPUTED_VALUE"""),2905.66)</f>
        <v>2905.66</v>
      </c>
      <c r="G304" s="2">
        <f>IFERROR(__xludf.DUMMYFUNCTION("""COMPUTED_VALUE"""),45735.66666666667)</f>
        <v>45735.66667</v>
      </c>
      <c r="H304" s="1">
        <f>IFERROR(__xludf.DUMMYFUNCTION("""COMPUTED_VALUE"""),2850.77)</f>
        <v>2850.77</v>
      </c>
      <c r="J304" s="2">
        <f>IFERROR(__xludf.DUMMYFUNCTION("""COMPUTED_VALUE"""),45735.66666666667)</f>
        <v>45735.66667</v>
      </c>
      <c r="K304" s="1">
        <f>IFERROR(__xludf.DUMMYFUNCTION("""COMPUTED_VALUE"""),2889.91)</f>
        <v>2889.91</v>
      </c>
      <c r="M304" s="2">
        <f>IFERROR(__xludf.DUMMYFUNCTION("""COMPUTED_VALUE"""),45735.66666666667)</f>
        <v>45735.66667</v>
      </c>
      <c r="N304" s="1">
        <f>IFERROR(__xludf.DUMMYFUNCTION("""COMPUTED_VALUE"""),0.0)</f>
        <v>0</v>
      </c>
    </row>
    <row r="305">
      <c r="A305" s="2">
        <f>IFERROR(__xludf.DUMMYFUNCTION("""COMPUTED_VALUE"""),45736.66666666667)</f>
        <v>45736.66667</v>
      </c>
      <c r="B305" s="1">
        <f>IFERROR(__xludf.DUMMYFUNCTION("""COMPUTED_VALUE"""),2889.91)</f>
        <v>2889.91</v>
      </c>
      <c r="D305" s="2">
        <f>IFERROR(__xludf.DUMMYFUNCTION("""COMPUTED_VALUE"""),45736.66666666667)</f>
        <v>45736.66667</v>
      </c>
      <c r="E305" s="1">
        <f>IFERROR(__xludf.DUMMYFUNCTION("""COMPUTED_VALUE"""),2899.35)</f>
        <v>2899.35</v>
      </c>
      <c r="G305" s="2">
        <f>IFERROR(__xludf.DUMMYFUNCTION("""COMPUTED_VALUE"""),45736.66666666667)</f>
        <v>45736.66667</v>
      </c>
      <c r="H305" s="1">
        <f>IFERROR(__xludf.DUMMYFUNCTION("""COMPUTED_VALUE"""),2865.12)</f>
        <v>2865.12</v>
      </c>
      <c r="J305" s="2">
        <f>IFERROR(__xludf.DUMMYFUNCTION("""COMPUTED_VALUE"""),45736.66666666667)</f>
        <v>45736.66667</v>
      </c>
      <c r="K305" s="1">
        <f>IFERROR(__xludf.DUMMYFUNCTION("""COMPUTED_VALUE"""),2870.82)</f>
        <v>2870.82</v>
      </c>
      <c r="M305" s="2">
        <f>IFERROR(__xludf.DUMMYFUNCTION("""COMPUTED_VALUE"""),45736.66666666667)</f>
        <v>45736.66667</v>
      </c>
      <c r="N305" s="1">
        <f>IFERROR(__xludf.DUMMYFUNCTION("""COMPUTED_VALUE"""),0.0)</f>
        <v>0</v>
      </c>
    </row>
    <row r="306">
      <c r="A306" s="2">
        <f>IFERROR(__xludf.DUMMYFUNCTION("""COMPUTED_VALUE"""),45737.66666666667)</f>
        <v>45737.66667</v>
      </c>
      <c r="B306" s="1">
        <f>IFERROR(__xludf.DUMMYFUNCTION("""COMPUTED_VALUE"""),2870.82)</f>
        <v>2870.82</v>
      </c>
      <c r="D306" s="2">
        <f>IFERROR(__xludf.DUMMYFUNCTION("""COMPUTED_VALUE"""),45737.66666666667)</f>
        <v>45737.66667</v>
      </c>
      <c r="E306" s="1">
        <f>IFERROR(__xludf.DUMMYFUNCTION("""COMPUTED_VALUE"""),2870.82)</f>
        <v>2870.82</v>
      </c>
      <c r="G306" s="2">
        <f>IFERROR(__xludf.DUMMYFUNCTION("""COMPUTED_VALUE"""),45737.66666666667)</f>
        <v>45737.66667</v>
      </c>
      <c r="H306" s="1">
        <f>IFERROR(__xludf.DUMMYFUNCTION("""COMPUTED_VALUE"""),2832.27)</f>
        <v>2832.27</v>
      </c>
      <c r="J306" s="2">
        <f>IFERROR(__xludf.DUMMYFUNCTION("""COMPUTED_VALUE"""),45737.66666666667)</f>
        <v>45737.66667</v>
      </c>
      <c r="K306" s="1">
        <f>IFERROR(__xludf.DUMMYFUNCTION("""COMPUTED_VALUE"""),2859.44)</f>
        <v>2859.44</v>
      </c>
      <c r="M306" s="2">
        <f>IFERROR(__xludf.DUMMYFUNCTION("""COMPUTED_VALUE"""),45737.66666666667)</f>
        <v>45737.66667</v>
      </c>
      <c r="N306" s="1">
        <f>IFERROR(__xludf.DUMMYFUNCTION("""COMPUTED_VALUE"""),0.0)</f>
        <v>0</v>
      </c>
    </row>
    <row r="307">
      <c r="A307" s="2">
        <f>IFERROR(__xludf.DUMMYFUNCTION("""COMPUTED_VALUE"""),45740.66666666667)</f>
        <v>45740.66667</v>
      </c>
      <c r="B307" s="1">
        <f>IFERROR(__xludf.DUMMYFUNCTION("""COMPUTED_VALUE"""),2859.44)</f>
        <v>2859.44</v>
      </c>
      <c r="D307" s="2">
        <f>IFERROR(__xludf.DUMMYFUNCTION("""COMPUTED_VALUE"""),45740.66666666667)</f>
        <v>45740.66667</v>
      </c>
      <c r="E307" s="1">
        <f>IFERROR(__xludf.DUMMYFUNCTION("""COMPUTED_VALUE"""),2933.36)</f>
        <v>2933.36</v>
      </c>
      <c r="G307" s="2">
        <f>IFERROR(__xludf.DUMMYFUNCTION("""COMPUTED_VALUE"""),45740.66666666667)</f>
        <v>45740.66667</v>
      </c>
      <c r="H307" s="1">
        <f>IFERROR(__xludf.DUMMYFUNCTION("""COMPUTED_VALUE"""),2859.44)</f>
        <v>2859.44</v>
      </c>
      <c r="J307" s="2">
        <f>IFERROR(__xludf.DUMMYFUNCTION("""COMPUTED_VALUE"""),45740.66666666667)</f>
        <v>45740.66667</v>
      </c>
      <c r="K307" s="1">
        <f>IFERROR(__xludf.DUMMYFUNCTION("""COMPUTED_VALUE"""),2931.08)</f>
        <v>2931.08</v>
      </c>
      <c r="M307" s="2">
        <f>IFERROR(__xludf.DUMMYFUNCTION("""COMPUTED_VALUE"""),45740.66666666667)</f>
        <v>45740.66667</v>
      </c>
      <c r="N307" s="1">
        <f>IFERROR(__xludf.DUMMYFUNCTION("""COMPUTED_VALUE"""),0.0)</f>
        <v>0</v>
      </c>
    </row>
    <row r="308">
      <c r="A308" s="2">
        <f>IFERROR(__xludf.DUMMYFUNCTION("""COMPUTED_VALUE"""),45741.66666666667)</f>
        <v>45741.66667</v>
      </c>
      <c r="B308" s="1">
        <f>IFERROR(__xludf.DUMMYFUNCTION("""COMPUTED_VALUE"""),2931.08)</f>
        <v>2931.08</v>
      </c>
      <c r="D308" s="2">
        <f>IFERROR(__xludf.DUMMYFUNCTION("""COMPUTED_VALUE"""),45741.66666666667)</f>
        <v>45741.66667</v>
      </c>
      <c r="E308" s="1">
        <f>IFERROR(__xludf.DUMMYFUNCTION("""COMPUTED_VALUE"""),2938.12)</f>
        <v>2938.12</v>
      </c>
      <c r="G308" s="2">
        <f>IFERROR(__xludf.DUMMYFUNCTION("""COMPUTED_VALUE"""),45741.66666666667)</f>
        <v>45741.66667</v>
      </c>
      <c r="H308" s="1">
        <f>IFERROR(__xludf.DUMMYFUNCTION("""COMPUTED_VALUE"""),2907.3)</f>
        <v>2907.3</v>
      </c>
      <c r="J308" s="2">
        <f>IFERROR(__xludf.DUMMYFUNCTION("""COMPUTED_VALUE"""),45741.66666666667)</f>
        <v>45741.66667</v>
      </c>
      <c r="K308" s="1">
        <f>IFERROR(__xludf.DUMMYFUNCTION("""COMPUTED_VALUE"""),2920.13)</f>
        <v>2920.13</v>
      </c>
      <c r="M308" s="2">
        <f>IFERROR(__xludf.DUMMYFUNCTION("""COMPUTED_VALUE"""),45741.66666666667)</f>
        <v>45741.66667</v>
      </c>
      <c r="N308" s="1">
        <f>IFERROR(__xludf.DUMMYFUNCTION("""COMPUTED_VALUE"""),0.0)</f>
        <v>0</v>
      </c>
    </row>
    <row r="309">
      <c r="A309" s="2">
        <f>IFERROR(__xludf.DUMMYFUNCTION("""COMPUTED_VALUE"""),45742.66666666667)</f>
        <v>45742.66667</v>
      </c>
      <c r="B309" s="1">
        <f>IFERROR(__xludf.DUMMYFUNCTION("""COMPUTED_VALUE"""),2920.13)</f>
        <v>2920.13</v>
      </c>
      <c r="D309" s="2">
        <f>IFERROR(__xludf.DUMMYFUNCTION("""COMPUTED_VALUE"""),45742.66666666667)</f>
        <v>45742.66667</v>
      </c>
      <c r="E309" s="1">
        <f>IFERROR(__xludf.DUMMYFUNCTION("""COMPUTED_VALUE"""),2931.49)</f>
        <v>2931.49</v>
      </c>
      <c r="G309" s="2">
        <f>IFERROR(__xludf.DUMMYFUNCTION("""COMPUTED_VALUE"""),45742.66666666667)</f>
        <v>45742.66667</v>
      </c>
      <c r="H309" s="1">
        <f>IFERROR(__xludf.DUMMYFUNCTION("""COMPUTED_VALUE"""),2888.66)</f>
        <v>2888.66</v>
      </c>
      <c r="J309" s="2">
        <f>IFERROR(__xludf.DUMMYFUNCTION("""COMPUTED_VALUE"""),45742.66666666667)</f>
        <v>45742.66667</v>
      </c>
      <c r="K309" s="1">
        <f>IFERROR(__xludf.DUMMYFUNCTION("""COMPUTED_VALUE"""),2897.07)</f>
        <v>2897.07</v>
      </c>
      <c r="M309" s="2">
        <f>IFERROR(__xludf.DUMMYFUNCTION("""COMPUTED_VALUE"""),45742.66666666667)</f>
        <v>45742.66667</v>
      </c>
      <c r="N309" s="1">
        <f>IFERROR(__xludf.DUMMYFUNCTION("""COMPUTED_VALUE"""),0.0)</f>
        <v>0</v>
      </c>
    </row>
    <row r="310">
      <c r="A310" s="2">
        <f>IFERROR(__xludf.DUMMYFUNCTION("""COMPUTED_VALUE"""),45743.66666666667)</f>
        <v>45743.66667</v>
      </c>
      <c r="B310" s="1">
        <f>IFERROR(__xludf.DUMMYFUNCTION("""COMPUTED_VALUE"""),2897.07)</f>
        <v>2897.07</v>
      </c>
      <c r="D310" s="2">
        <f>IFERROR(__xludf.DUMMYFUNCTION("""COMPUTED_VALUE"""),45743.66666666667)</f>
        <v>45743.66667</v>
      </c>
      <c r="E310" s="1">
        <f>IFERROR(__xludf.DUMMYFUNCTION("""COMPUTED_VALUE"""),2901.24)</f>
        <v>2901.24</v>
      </c>
      <c r="G310" s="2">
        <f>IFERROR(__xludf.DUMMYFUNCTION("""COMPUTED_VALUE"""),45743.66666666667)</f>
        <v>45743.66667</v>
      </c>
      <c r="H310" s="1">
        <f>IFERROR(__xludf.DUMMYFUNCTION("""COMPUTED_VALUE"""),2867.18)</f>
        <v>2867.18</v>
      </c>
      <c r="J310" s="2">
        <f>IFERROR(__xludf.DUMMYFUNCTION("""COMPUTED_VALUE"""),45743.66666666667)</f>
        <v>45743.66667</v>
      </c>
      <c r="K310" s="1">
        <f>IFERROR(__xludf.DUMMYFUNCTION("""COMPUTED_VALUE"""),2879.38)</f>
        <v>2879.38</v>
      </c>
      <c r="M310" s="2">
        <f>IFERROR(__xludf.DUMMYFUNCTION("""COMPUTED_VALUE"""),45743.66666666667)</f>
        <v>45743.66667</v>
      </c>
      <c r="N310" s="1">
        <f>IFERROR(__xludf.DUMMYFUNCTION("""COMPUTED_VALUE"""),0.0)</f>
        <v>0</v>
      </c>
    </row>
    <row r="311">
      <c r="A311" s="2">
        <f>IFERROR(__xludf.DUMMYFUNCTION("""COMPUTED_VALUE"""),45744.66666666667)</f>
        <v>45744.66667</v>
      </c>
      <c r="B311" s="1">
        <f>IFERROR(__xludf.DUMMYFUNCTION("""COMPUTED_VALUE"""),2879.38)</f>
        <v>2879.38</v>
      </c>
      <c r="D311" s="2">
        <f>IFERROR(__xludf.DUMMYFUNCTION("""COMPUTED_VALUE"""),45744.66666666667)</f>
        <v>45744.66667</v>
      </c>
      <c r="E311" s="1">
        <f>IFERROR(__xludf.DUMMYFUNCTION("""COMPUTED_VALUE"""),2879.38)</f>
        <v>2879.38</v>
      </c>
      <c r="G311" s="2">
        <f>IFERROR(__xludf.DUMMYFUNCTION("""COMPUTED_VALUE"""),45744.66666666667)</f>
        <v>45744.66667</v>
      </c>
      <c r="H311" s="1">
        <f>IFERROR(__xludf.DUMMYFUNCTION("""COMPUTED_VALUE"""),2810.04)</f>
        <v>2810.04</v>
      </c>
      <c r="J311" s="2">
        <f>IFERROR(__xludf.DUMMYFUNCTION("""COMPUTED_VALUE"""),45744.66666666667)</f>
        <v>45744.66667</v>
      </c>
      <c r="K311" s="1">
        <f>IFERROR(__xludf.DUMMYFUNCTION("""COMPUTED_VALUE"""),2823.57)</f>
        <v>2823.57</v>
      </c>
      <c r="M311" s="2">
        <f>IFERROR(__xludf.DUMMYFUNCTION("""COMPUTED_VALUE"""),45744.66666666667)</f>
        <v>45744.66667</v>
      </c>
      <c r="N311" s="1">
        <f>IFERROR(__xludf.DUMMYFUNCTION("""COMPUTED_VALUE"""),0.0)</f>
        <v>0</v>
      </c>
    </row>
    <row r="312">
      <c r="A312" s="2">
        <f>IFERROR(__xludf.DUMMYFUNCTION("""COMPUTED_VALUE"""),45747.66666666667)</f>
        <v>45747.66667</v>
      </c>
      <c r="B312" s="1">
        <f>IFERROR(__xludf.DUMMYFUNCTION("""COMPUTED_VALUE"""),2823.57)</f>
        <v>2823.57</v>
      </c>
      <c r="D312" s="2">
        <f>IFERROR(__xludf.DUMMYFUNCTION("""COMPUTED_VALUE"""),45747.66666666667)</f>
        <v>45747.66667</v>
      </c>
      <c r="E312" s="1">
        <f>IFERROR(__xludf.DUMMYFUNCTION("""COMPUTED_VALUE"""),2835.84)</f>
        <v>2835.84</v>
      </c>
      <c r="G312" s="2">
        <f>IFERROR(__xludf.DUMMYFUNCTION("""COMPUTED_VALUE"""),45747.66666666667)</f>
        <v>45747.66667</v>
      </c>
      <c r="H312" s="1">
        <f>IFERROR(__xludf.DUMMYFUNCTION("""COMPUTED_VALUE"""),2764.06)</f>
        <v>2764.06</v>
      </c>
      <c r="J312" s="2">
        <f>IFERROR(__xludf.DUMMYFUNCTION("""COMPUTED_VALUE"""),45747.66666666667)</f>
        <v>45747.66667</v>
      </c>
      <c r="K312" s="1">
        <f>IFERROR(__xludf.DUMMYFUNCTION("""COMPUTED_VALUE"""),2822.08)</f>
        <v>2822.08</v>
      </c>
      <c r="M312" s="2">
        <f>IFERROR(__xludf.DUMMYFUNCTION("""COMPUTED_VALUE"""),45747.66666666667)</f>
        <v>45747.66667</v>
      </c>
      <c r="N312" s="1">
        <f>IFERROR(__xludf.DUMMYFUNCTION("""COMPUTED_VALUE"""),0.0)</f>
        <v>0</v>
      </c>
    </row>
    <row r="313">
      <c r="A313" s="2">
        <f>IFERROR(__xludf.DUMMYFUNCTION("""COMPUTED_VALUE"""),45748.66666666667)</f>
        <v>45748.66667</v>
      </c>
      <c r="B313" s="1">
        <f>IFERROR(__xludf.DUMMYFUNCTION("""COMPUTED_VALUE"""),2822.08)</f>
        <v>2822.08</v>
      </c>
      <c r="D313" s="2">
        <f>IFERROR(__xludf.DUMMYFUNCTION("""COMPUTED_VALUE"""),45748.66666666667)</f>
        <v>45748.66667</v>
      </c>
      <c r="E313" s="1">
        <f>IFERROR(__xludf.DUMMYFUNCTION("""COMPUTED_VALUE"""),2845.86)</f>
        <v>2845.86</v>
      </c>
      <c r="G313" s="2">
        <f>IFERROR(__xludf.DUMMYFUNCTION("""COMPUTED_VALUE"""),45748.66666666667)</f>
        <v>45748.66667</v>
      </c>
      <c r="H313" s="1">
        <f>IFERROR(__xludf.DUMMYFUNCTION("""COMPUTED_VALUE"""),2789.4)</f>
        <v>2789.4</v>
      </c>
      <c r="J313" s="2">
        <f>IFERROR(__xludf.DUMMYFUNCTION("""COMPUTED_VALUE"""),45748.66666666667)</f>
        <v>45748.66667</v>
      </c>
      <c r="K313" s="1">
        <f>IFERROR(__xludf.DUMMYFUNCTION("""COMPUTED_VALUE"""),2832.34)</f>
        <v>2832.34</v>
      </c>
      <c r="M313" s="2">
        <f>IFERROR(__xludf.DUMMYFUNCTION("""COMPUTED_VALUE"""),45748.66666666667)</f>
        <v>45748.66667</v>
      </c>
      <c r="N313" s="1">
        <f>IFERROR(__xludf.DUMMYFUNCTION("""COMPUTED_VALUE"""),0.0)</f>
        <v>0</v>
      </c>
    </row>
    <row r="314">
      <c r="A314" s="2">
        <f>IFERROR(__xludf.DUMMYFUNCTION("""COMPUTED_VALUE"""),45749.66666666667)</f>
        <v>45749.66667</v>
      </c>
      <c r="B314" s="1">
        <f>IFERROR(__xludf.DUMMYFUNCTION("""COMPUTED_VALUE"""),2832.34)</f>
        <v>2832.34</v>
      </c>
      <c r="D314" s="2">
        <f>IFERROR(__xludf.DUMMYFUNCTION("""COMPUTED_VALUE"""),45749.66666666667)</f>
        <v>45749.66667</v>
      </c>
      <c r="E314" s="1">
        <f>IFERROR(__xludf.DUMMYFUNCTION("""COMPUTED_VALUE"""),2884.25)</f>
        <v>2884.25</v>
      </c>
      <c r="G314" s="2">
        <f>IFERROR(__xludf.DUMMYFUNCTION("""COMPUTED_VALUE"""),45749.66666666667)</f>
        <v>45749.66667</v>
      </c>
      <c r="H314" s="1">
        <f>IFERROR(__xludf.DUMMYFUNCTION("""COMPUTED_VALUE"""),2798.55)</f>
        <v>2798.55</v>
      </c>
      <c r="J314" s="2">
        <f>IFERROR(__xludf.DUMMYFUNCTION("""COMPUTED_VALUE"""),45749.66666666667)</f>
        <v>45749.66667</v>
      </c>
      <c r="K314" s="1">
        <f>IFERROR(__xludf.DUMMYFUNCTION("""COMPUTED_VALUE"""),2877.76)</f>
        <v>2877.76</v>
      </c>
      <c r="M314" s="2">
        <f>IFERROR(__xludf.DUMMYFUNCTION("""COMPUTED_VALUE"""),45749.66666666667)</f>
        <v>45749.66667</v>
      </c>
      <c r="N314" s="1">
        <f>IFERROR(__xludf.DUMMYFUNCTION("""COMPUTED_VALUE"""),0.0)</f>
        <v>0</v>
      </c>
    </row>
    <row r="315">
      <c r="A315" s="2">
        <f>IFERROR(__xludf.DUMMYFUNCTION("""COMPUTED_VALUE"""),45750.66666666667)</f>
        <v>45750.66667</v>
      </c>
      <c r="B315" s="1">
        <f>IFERROR(__xludf.DUMMYFUNCTION("""COMPUTED_VALUE"""),2877.76)</f>
        <v>2877.76</v>
      </c>
      <c r="D315" s="2">
        <f>IFERROR(__xludf.DUMMYFUNCTION("""COMPUTED_VALUE"""),45750.66666666667)</f>
        <v>45750.66667</v>
      </c>
      <c r="E315" s="1">
        <f>IFERROR(__xludf.DUMMYFUNCTION("""COMPUTED_VALUE"""),2877.76)</f>
        <v>2877.76</v>
      </c>
      <c r="G315" s="2">
        <f>IFERROR(__xludf.DUMMYFUNCTION("""COMPUTED_VALUE"""),45750.66666666667)</f>
        <v>45750.66667</v>
      </c>
      <c r="H315" s="1">
        <f>IFERROR(__xludf.DUMMYFUNCTION("""COMPUTED_VALUE"""),2684.5)</f>
        <v>2684.5</v>
      </c>
      <c r="J315" s="2">
        <f>IFERROR(__xludf.DUMMYFUNCTION("""COMPUTED_VALUE"""),45750.66666666667)</f>
        <v>45750.66667</v>
      </c>
      <c r="K315" s="1">
        <f>IFERROR(__xludf.DUMMYFUNCTION("""COMPUTED_VALUE"""),2685.16)</f>
        <v>2685.16</v>
      </c>
      <c r="M315" s="2">
        <f>IFERROR(__xludf.DUMMYFUNCTION("""COMPUTED_VALUE"""),45750.66666666667)</f>
        <v>45750.66667</v>
      </c>
      <c r="N315" s="1">
        <f>IFERROR(__xludf.DUMMYFUNCTION("""COMPUTED_VALUE"""),0.0)</f>
        <v>0</v>
      </c>
    </row>
    <row r="316">
      <c r="A316" s="2">
        <f>IFERROR(__xludf.DUMMYFUNCTION("""COMPUTED_VALUE"""),45751.66666666667)</f>
        <v>45751.66667</v>
      </c>
      <c r="B316" s="1">
        <f>IFERROR(__xludf.DUMMYFUNCTION("""COMPUTED_VALUE"""),2685.16)</f>
        <v>2685.16</v>
      </c>
      <c r="D316" s="2">
        <f>IFERROR(__xludf.DUMMYFUNCTION("""COMPUTED_VALUE"""),45751.66666666667)</f>
        <v>45751.66667</v>
      </c>
      <c r="E316" s="1">
        <f>IFERROR(__xludf.DUMMYFUNCTION("""COMPUTED_VALUE"""),2685.16)</f>
        <v>2685.16</v>
      </c>
      <c r="G316" s="2">
        <f>IFERROR(__xludf.DUMMYFUNCTION("""COMPUTED_VALUE"""),45751.66666666667)</f>
        <v>45751.66667</v>
      </c>
      <c r="H316" s="1">
        <f>IFERROR(__xludf.DUMMYFUNCTION("""COMPUTED_VALUE"""),2501.6)</f>
        <v>2501.6</v>
      </c>
      <c r="J316" s="2">
        <f>IFERROR(__xludf.DUMMYFUNCTION("""COMPUTED_VALUE"""),45751.66666666667)</f>
        <v>45751.66667</v>
      </c>
      <c r="K316" s="1">
        <f>IFERROR(__xludf.DUMMYFUNCTION("""COMPUTED_VALUE"""),2555.0)</f>
        <v>2555</v>
      </c>
      <c r="M316" s="2">
        <f>IFERROR(__xludf.DUMMYFUNCTION("""COMPUTED_VALUE"""),45751.66666666667)</f>
        <v>45751.66667</v>
      </c>
      <c r="N316" s="1">
        <f>IFERROR(__xludf.DUMMYFUNCTION("""COMPUTED_VALUE"""),0.0)</f>
        <v>0</v>
      </c>
    </row>
    <row r="317">
      <c r="A317" s="2">
        <f>IFERROR(__xludf.DUMMYFUNCTION("""COMPUTED_VALUE"""),45754.66666666667)</f>
        <v>45754.66667</v>
      </c>
      <c r="B317" s="1">
        <f>IFERROR(__xludf.DUMMYFUNCTION("""COMPUTED_VALUE"""),2555.0)</f>
        <v>2555</v>
      </c>
      <c r="D317" s="2">
        <f>IFERROR(__xludf.DUMMYFUNCTION("""COMPUTED_VALUE"""),45754.66666666667)</f>
        <v>45754.66667</v>
      </c>
      <c r="E317" s="1">
        <f>IFERROR(__xludf.DUMMYFUNCTION("""COMPUTED_VALUE"""),2636.66)</f>
        <v>2636.66</v>
      </c>
      <c r="G317" s="2">
        <f>IFERROR(__xludf.DUMMYFUNCTION("""COMPUTED_VALUE"""),45754.66666666667)</f>
        <v>45754.66667</v>
      </c>
      <c r="H317" s="1">
        <f>IFERROR(__xludf.DUMMYFUNCTION("""COMPUTED_VALUE"""),2425.83)</f>
        <v>2425.83</v>
      </c>
      <c r="J317" s="2">
        <f>IFERROR(__xludf.DUMMYFUNCTION("""COMPUTED_VALUE"""),45754.66666666667)</f>
        <v>45754.66667</v>
      </c>
      <c r="K317" s="1">
        <f>IFERROR(__xludf.DUMMYFUNCTION("""COMPUTED_VALUE"""),2531.15)</f>
        <v>2531.15</v>
      </c>
      <c r="M317" s="2">
        <f>IFERROR(__xludf.DUMMYFUNCTION("""COMPUTED_VALUE"""),45754.66666666667)</f>
        <v>45754.66667</v>
      </c>
      <c r="N317" s="1">
        <f>IFERROR(__xludf.DUMMYFUNCTION("""COMPUTED_VALUE"""),0.0)</f>
        <v>0</v>
      </c>
    </row>
    <row r="318">
      <c r="A318" s="2">
        <f>IFERROR(__xludf.DUMMYFUNCTION("""COMPUTED_VALUE"""),45755.66666666667)</f>
        <v>45755.66667</v>
      </c>
      <c r="B318" s="1">
        <f>IFERROR(__xludf.DUMMYFUNCTION("""COMPUTED_VALUE"""),2531.15)</f>
        <v>2531.15</v>
      </c>
      <c r="D318" s="2">
        <f>IFERROR(__xludf.DUMMYFUNCTION("""COMPUTED_VALUE"""),45755.66666666667)</f>
        <v>45755.66667</v>
      </c>
      <c r="E318" s="1">
        <f>IFERROR(__xludf.DUMMYFUNCTION("""COMPUTED_VALUE"""),2613.34)</f>
        <v>2613.34</v>
      </c>
      <c r="G318" s="2">
        <f>IFERROR(__xludf.DUMMYFUNCTION("""COMPUTED_VALUE"""),45755.66666666667)</f>
        <v>45755.66667</v>
      </c>
      <c r="H318" s="1">
        <f>IFERROR(__xludf.DUMMYFUNCTION("""COMPUTED_VALUE"""),2434.43)</f>
        <v>2434.43</v>
      </c>
      <c r="J318" s="2">
        <f>IFERROR(__xludf.DUMMYFUNCTION("""COMPUTED_VALUE"""),45755.66666666667)</f>
        <v>45755.66667</v>
      </c>
      <c r="K318" s="1">
        <f>IFERROR(__xludf.DUMMYFUNCTION("""COMPUTED_VALUE"""),2466.03)</f>
        <v>2466.03</v>
      </c>
      <c r="M318" s="2">
        <f>IFERROR(__xludf.DUMMYFUNCTION("""COMPUTED_VALUE"""),45755.66666666667)</f>
        <v>45755.66667</v>
      </c>
      <c r="N318" s="1">
        <f>IFERROR(__xludf.DUMMYFUNCTION("""COMPUTED_VALUE"""),0.0)</f>
        <v>0</v>
      </c>
    </row>
    <row r="319">
      <c r="A319" s="2">
        <f>IFERROR(__xludf.DUMMYFUNCTION("""COMPUTED_VALUE"""),45756.66666666667)</f>
        <v>45756.66667</v>
      </c>
      <c r="B319" s="1">
        <f>IFERROR(__xludf.DUMMYFUNCTION("""COMPUTED_VALUE"""),2466.03)</f>
        <v>2466.03</v>
      </c>
      <c r="D319" s="2">
        <f>IFERROR(__xludf.DUMMYFUNCTION("""COMPUTED_VALUE"""),45756.66666666667)</f>
        <v>45756.66667</v>
      </c>
      <c r="E319" s="1">
        <f>IFERROR(__xludf.DUMMYFUNCTION("""COMPUTED_VALUE"""),2710.55)</f>
        <v>2710.55</v>
      </c>
      <c r="G319" s="2">
        <f>IFERROR(__xludf.DUMMYFUNCTION("""COMPUTED_VALUE"""),45756.66666666667)</f>
        <v>45756.66667</v>
      </c>
      <c r="H319" s="1">
        <f>IFERROR(__xludf.DUMMYFUNCTION("""COMPUTED_VALUE"""),2432.06)</f>
        <v>2432.06</v>
      </c>
      <c r="J319" s="2">
        <f>IFERROR(__xludf.DUMMYFUNCTION("""COMPUTED_VALUE"""),45756.66666666667)</f>
        <v>45756.66667</v>
      </c>
      <c r="K319" s="1">
        <f>IFERROR(__xludf.DUMMYFUNCTION("""COMPUTED_VALUE"""),2696.93)</f>
        <v>2696.93</v>
      </c>
      <c r="M319" s="2">
        <f>IFERROR(__xludf.DUMMYFUNCTION("""COMPUTED_VALUE"""),45756.66666666667)</f>
        <v>45756.66667</v>
      </c>
      <c r="N319" s="1">
        <f>IFERROR(__xludf.DUMMYFUNCTION("""COMPUTED_VALUE"""),0.0)</f>
        <v>0</v>
      </c>
    </row>
    <row r="320">
      <c r="A320" s="2">
        <f>IFERROR(__xludf.DUMMYFUNCTION("""COMPUTED_VALUE"""),45757.66666666667)</f>
        <v>45757.66667</v>
      </c>
      <c r="B320" s="1">
        <f>IFERROR(__xludf.DUMMYFUNCTION("""COMPUTED_VALUE"""),2696.93)</f>
        <v>2696.93</v>
      </c>
      <c r="D320" s="2">
        <f>IFERROR(__xludf.DUMMYFUNCTION("""COMPUTED_VALUE"""),45757.66666666667)</f>
        <v>45757.66667</v>
      </c>
      <c r="E320" s="1">
        <f>IFERROR(__xludf.DUMMYFUNCTION("""COMPUTED_VALUE"""),2696.93)</f>
        <v>2696.93</v>
      </c>
      <c r="G320" s="2">
        <f>IFERROR(__xludf.DUMMYFUNCTION("""COMPUTED_VALUE"""),45757.66666666667)</f>
        <v>45757.66667</v>
      </c>
      <c r="H320" s="1">
        <f>IFERROR(__xludf.DUMMYFUNCTION("""COMPUTED_VALUE"""),2518.79)</f>
        <v>2518.79</v>
      </c>
      <c r="J320" s="2">
        <f>IFERROR(__xludf.DUMMYFUNCTION("""COMPUTED_VALUE"""),45757.66666666667)</f>
        <v>45757.66667</v>
      </c>
      <c r="K320" s="1">
        <f>IFERROR(__xludf.DUMMYFUNCTION("""COMPUTED_VALUE"""),2581.64)</f>
        <v>2581.64</v>
      </c>
      <c r="M320" s="2">
        <f>IFERROR(__xludf.DUMMYFUNCTION("""COMPUTED_VALUE"""),45757.66666666667)</f>
        <v>45757.66667</v>
      </c>
      <c r="N320" s="1">
        <f>IFERROR(__xludf.DUMMYFUNCTION("""COMPUTED_VALUE"""),0.0)</f>
        <v>0</v>
      </c>
    </row>
    <row r="321">
      <c r="A321" s="2">
        <f>IFERROR(__xludf.DUMMYFUNCTION("""COMPUTED_VALUE"""),45758.66666666667)</f>
        <v>45758.66667</v>
      </c>
      <c r="B321" s="1">
        <f>IFERROR(__xludf.DUMMYFUNCTION("""COMPUTED_VALUE"""),2581.64)</f>
        <v>2581.64</v>
      </c>
      <c r="D321" s="2">
        <f>IFERROR(__xludf.DUMMYFUNCTION("""COMPUTED_VALUE"""),45758.66666666667)</f>
        <v>45758.66667</v>
      </c>
      <c r="E321" s="1">
        <f>IFERROR(__xludf.DUMMYFUNCTION("""COMPUTED_VALUE"""),2620.48)</f>
        <v>2620.48</v>
      </c>
      <c r="G321" s="2">
        <f>IFERROR(__xludf.DUMMYFUNCTION("""COMPUTED_VALUE"""),45758.66666666667)</f>
        <v>45758.66667</v>
      </c>
      <c r="H321" s="1">
        <f>IFERROR(__xludf.DUMMYFUNCTION("""COMPUTED_VALUE"""),2537.84)</f>
        <v>2537.84</v>
      </c>
      <c r="J321" s="2">
        <f>IFERROR(__xludf.DUMMYFUNCTION("""COMPUTED_VALUE"""),45758.66666666667)</f>
        <v>45758.66667</v>
      </c>
      <c r="K321" s="1">
        <f>IFERROR(__xludf.DUMMYFUNCTION("""COMPUTED_VALUE"""),2618.28)</f>
        <v>2618.28</v>
      </c>
      <c r="M321" s="2">
        <f>IFERROR(__xludf.DUMMYFUNCTION("""COMPUTED_VALUE"""),45758.66666666667)</f>
        <v>45758.66667</v>
      </c>
      <c r="N321" s="1">
        <f>IFERROR(__xludf.DUMMYFUNCTION("""COMPUTED_VALUE"""),0.0)</f>
        <v>0</v>
      </c>
    </row>
    <row r="322">
      <c r="A322" s="2">
        <f>IFERROR(__xludf.DUMMYFUNCTION("""COMPUTED_VALUE"""),45761.66666666667)</f>
        <v>45761.66667</v>
      </c>
      <c r="B322" s="1">
        <f>IFERROR(__xludf.DUMMYFUNCTION("""COMPUTED_VALUE"""),2618.28)</f>
        <v>2618.28</v>
      </c>
      <c r="D322" s="2">
        <f>IFERROR(__xludf.DUMMYFUNCTION("""COMPUTED_VALUE"""),45761.66666666667)</f>
        <v>45761.66667</v>
      </c>
      <c r="E322" s="1">
        <f>IFERROR(__xludf.DUMMYFUNCTION("""COMPUTED_VALUE"""),2664.82)</f>
        <v>2664.82</v>
      </c>
      <c r="G322" s="2">
        <f>IFERROR(__xludf.DUMMYFUNCTION("""COMPUTED_VALUE"""),45761.66666666667)</f>
        <v>45761.66667</v>
      </c>
      <c r="H322" s="1">
        <f>IFERROR(__xludf.DUMMYFUNCTION("""COMPUTED_VALUE"""),2610.48)</f>
        <v>2610.48</v>
      </c>
      <c r="J322" s="2">
        <f>IFERROR(__xludf.DUMMYFUNCTION("""COMPUTED_VALUE"""),45761.66666666667)</f>
        <v>45761.66667</v>
      </c>
      <c r="K322" s="1">
        <f>IFERROR(__xludf.DUMMYFUNCTION("""COMPUTED_VALUE"""),2647.6)</f>
        <v>2647.6</v>
      </c>
      <c r="M322" s="2">
        <f>IFERROR(__xludf.DUMMYFUNCTION("""COMPUTED_VALUE"""),45761.66666666667)</f>
        <v>45761.66667</v>
      </c>
      <c r="N322" s="1">
        <f>IFERROR(__xludf.DUMMYFUNCTION("""COMPUTED_VALUE"""),0.0)</f>
        <v>0</v>
      </c>
    </row>
    <row r="323">
      <c r="A323" s="2">
        <f>IFERROR(__xludf.DUMMYFUNCTION("""COMPUTED_VALUE"""),45762.66666666667)</f>
        <v>45762.66667</v>
      </c>
      <c r="B323" s="1">
        <f>IFERROR(__xludf.DUMMYFUNCTION("""COMPUTED_VALUE"""),2647.6)</f>
        <v>2647.6</v>
      </c>
      <c r="D323" s="2">
        <f>IFERROR(__xludf.DUMMYFUNCTION("""COMPUTED_VALUE"""),45762.66666666667)</f>
        <v>45762.66667</v>
      </c>
      <c r="E323" s="1">
        <f>IFERROR(__xludf.DUMMYFUNCTION("""COMPUTED_VALUE"""),2673.04)</f>
        <v>2673.04</v>
      </c>
      <c r="G323" s="2">
        <f>IFERROR(__xludf.DUMMYFUNCTION("""COMPUTED_VALUE"""),45762.66666666667)</f>
        <v>45762.66667</v>
      </c>
      <c r="H323" s="1">
        <f>IFERROR(__xludf.DUMMYFUNCTION("""COMPUTED_VALUE"""),2635.8)</f>
        <v>2635.8</v>
      </c>
      <c r="J323" s="2">
        <f>IFERROR(__xludf.DUMMYFUNCTION("""COMPUTED_VALUE"""),45762.66666666667)</f>
        <v>45762.66667</v>
      </c>
      <c r="K323" s="1">
        <f>IFERROR(__xludf.DUMMYFUNCTION("""COMPUTED_VALUE"""),2644.05)</f>
        <v>2644.05</v>
      </c>
      <c r="M323" s="2">
        <f>IFERROR(__xludf.DUMMYFUNCTION("""COMPUTED_VALUE"""),45762.66666666667)</f>
        <v>45762.66667</v>
      </c>
      <c r="N323" s="1">
        <f>IFERROR(__xludf.DUMMYFUNCTION("""COMPUTED_VALUE"""),0.0)</f>
        <v>0</v>
      </c>
    </row>
    <row r="324">
      <c r="A324" s="2">
        <f>IFERROR(__xludf.DUMMYFUNCTION("""COMPUTED_VALUE"""),45763.66666666667)</f>
        <v>45763.66667</v>
      </c>
      <c r="B324" s="1">
        <f>IFERROR(__xludf.DUMMYFUNCTION("""COMPUTED_VALUE"""),2644.05)</f>
        <v>2644.05</v>
      </c>
      <c r="D324" s="2">
        <f>IFERROR(__xludf.DUMMYFUNCTION("""COMPUTED_VALUE"""),45763.66666666667)</f>
        <v>45763.66667</v>
      </c>
      <c r="E324" s="1">
        <f>IFERROR(__xludf.DUMMYFUNCTION("""COMPUTED_VALUE"""),2644.97)</f>
        <v>2644.97</v>
      </c>
      <c r="G324" s="2">
        <f>IFERROR(__xludf.DUMMYFUNCTION("""COMPUTED_VALUE"""),45763.66666666667)</f>
        <v>45763.66667</v>
      </c>
      <c r="H324" s="1">
        <f>IFERROR(__xludf.DUMMYFUNCTION("""COMPUTED_VALUE"""),2585.41)</f>
        <v>2585.41</v>
      </c>
      <c r="J324" s="2">
        <f>IFERROR(__xludf.DUMMYFUNCTION("""COMPUTED_VALUE"""),45763.66666666667)</f>
        <v>45763.66667</v>
      </c>
      <c r="K324" s="1">
        <f>IFERROR(__xludf.DUMMYFUNCTION("""COMPUTED_VALUE"""),2613.21)</f>
        <v>2613.21</v>
      </c>
      <c r="M324" s="2">
        <f>IFERROR(__xludf.DUMMYFUNCTION("""COMPUTED_VALUE"""),45763.66666666667)</f>
        <v>45763.66667</v>
      </c>
      <c r="N324" s="1">
        <f>IFERROR(__xludf.DUMMYFUNCTION("""COMPUTED_VALUE"""),0.0)</f>
        <v>0</v>
      </c>
    </row>
    <row r="325">
      <c r="A325" s="2">
        <f>IFERROR(__xludf.DUMMYFUNCTION("""COMPUTED_VALUE"""),45764.66666666667)</f>
        <v>45764.66667</v>
      </c>
      <c r="B325" s="1">
        <f>IFERROR(__xludf.DUMMYFUNCTION("""COMPUTED_VALUE"""),2613.21)</f>
        <v>2613.21</v>
      </c>
      <c r="D325" s="2">
        <f>IFERROR(__xludf.DUMMYFUNCTION("""COMPUTED_VALUE"""),45764.66666666667)</f>
        <v>45764.66667</v>
      </c>
      <c r="E325" s="1">
        <f>IFERROR(__xludf.DUMMYFUNCTION("""COMPUTED_VALUE"""),2648.54)</f>
        <v>2648.54</v>
      </c>
      <c r="G325" s="2">
        <f>IFERROR(__xludf.DUMMYFUNCTION("""COMPUTED_VALUE"""),45764.66666666667)</f>
        <v>45764.66667</v>
      </c>
      <c r="H325" s="1">
        <f>IFERROR(__xludf.DUMMYFUNCTION("""COMPUTED_VALUE"""),2613.21)</f>
        <v>2613.21</v>
      </c>
      <c r="J325" s="2">
        <f>IFERROR(__xludf.DUMMYFUNCTION("""COMPUTED_VALUE"""),45764.66666666667)</f>
        <v>45764.66667</v>
      </c>
      <c r="K325" s="1">
        <f>IFERROR(__xludf.DUMMYFUNCTION("""COMPUTED_VALUE"""),2635.5)</f>
        <v>2635.5</v>
      </c>
      <c r="M325" s="2">
        <f>IFERROR(__xludf.DUMMYFUNCTION("""COMPUTED_VALUE"""),45764.66666666667)</f>
        <v>45764.66667</v>
      </c>
      <c r="N325" s="1">
        <f>IFERROR(__xludf.DUMMYFUNCTION("""COMPUTED_VALUE"""),0.0)</f>
        <v>0</v>
      </c>
    </row>
    <row r="326">
      <c r="A326" s="2">
        <f>IFERROR(__xludf.DUMMYFUNCTION("""COMPUTED_VALUE"""),45768.66666666667)</f>
        <v>45768.66667</v>
      </c>
      <c r="B326" s="1">
        <f>IFERROR(__xludf.DUMMYFUNCTION("""COMPUTED_VALUE"""),2635.5)</f>
        <v>2635.5</v>
      </c>
      <c r="D326" s="2">
        <f>IFERROR(__xludf.DUMMYFUNCTION("""COMPUTED_VALUE"""),45768.66666666667)</f>
        <v>45768.66667</v>
      </c>
      <c r="E326" s="1">
        <f>IFERROR(__xludf.DUMMYFUNCTION("""COMPUTED_VALUE"""),2635.5)</f>
        <v>2635.5</v>
      </c>
      <c r="G326" s="2">
        <f>IFERROR(__xludf.DUMMYFUNCTION("""COMPUTED_VALUE"""),45768.66666666667)</f>
        <v>45768.66667</v>
      </c>
      <c r="H326" s="1">
        <f>IFERROR(__xludf.DUMMYFUNCTION("""COMPUTED_VALUE"""),2549.72)</f>
        <v>2549.72</v>
      </c>
      <c r="J326" s="2">
        <f>IFERROR(__xludf.DUMMYFUNCTION("""COMPUTED_VALUE"""),45768.66666666667)</f>
        <v>45768.66667</v>
      </c>
      <c r="K326" s="1">
        <f>IFERROR(__xludf.DUMMYFUNCTION("""COMPUTED_VALUE"""),2574.3)</f>
        <v>2574.3</v>
      </c>
      <c r="M326" s="2">
        <f>IFERROR(__xludf.DUMMYFUNCTION("""COMPUTED_VALUE"""),45768.66666666667)</f>
        <v>45768.66667</v>
      </c>
      <c r="N326" s="1">
        <f>IFERROR(__xludf.DUMMYFUNCTION("""COMPUTED_VALUE"""),0.0)</f>
        <v>0</v>
      </c>
    </row>
    <row r="327">
      <c r="A327" s="2">
        <f>IFERROR(__xludf.DUMMYFUNCTION("""COMPUTED_VALUE"""),45769.66666666667)</f>
        <v>45769.66667</v>
      </c>
      <c r="B327" s="1">
        <f>IFERROR(__xludf.DUMMYFUNCTION("""COMPUTED_VALUE"""),2574.3)</f>
        <v>2574.3</v>
      </c>
      <c r="D327" s="2">
        <f>IFERROR(__xludf.DUMMYFUNCTION("""COMPUTED_VALUE"""),45769.66666666667)</f>
        <v>45769.66667</v>
      </c>
      <c r="E327" s="1">
        <f>IFERROR(__xludf.DUMMYFUNCTION("""COMPUTED_VALUE"""),2648.17)</f>
        <v>2648.17</v>
      </c>
      <c r="G327" s="2">
        <f>IFERROR(__xludf.DUMMYFUNCTION("""COMPUTED_VALUE"""),45769.66666666667)</f>
        <v>45769.66667</v>
      </c>
      <c r="H327" s="1">
        <f>IFERROR(__xludf.DUMMYFUNCTION("""COMPUTED_VALUE"""),2574.3)</f>
        <v>2574.3</v>
      </c>
      <c r="J327" s="2">
        <f>IFERROR(__xludf.DUMMYFUNCTION("""COMPUTED_VALUE"""),45769.66666666667)</f>
        <v>45769.66667</v>
      </c>
      <c r="K327" s="1">
        <f>IFERROR(__xludf.DUMMYFUNCTION("""COMPUTED_VALUE"""),2641.28)</f>
        <v>2641.28</v>
      </c>
      <c r="M327" s="2">
        <f>IFERROR(__xludf.DUMMYFUNCTION("""COMPUTED_VALUE"""),45769.66666666667)</f>
        <v>45769.66667</v>
      </c>
      <c r="N327" s="1">
        <f>IFERROR(__xludf.DUMMYFUNCTION("""COMPUTED_VALUE"""),0.0)</f>
        <v>0</v>
      </c>
    </row>
    <row r="328">
      <c r="A328" s="2">
        <f>IFERROR(__xludf.DUMMYFUNCTION("""COMPUTED_VALUE"""),45770.66666666667)</f>
        <v>45770.66667</v>
      </c>
      <c r="B328" s="1">
        <f>IFERROR(__xludf.DUMMYFUNCTION("""COMPUTED_VALUE"""),2641.28)</f>
        <v>2641.28</v>
      </c>
      <c r="D328" s="2">
        <f>IFERROR(__xludf.DUMMYFUNCTION("""COMPUTED_VALUE"""),45770.66666666667)</f>
        <v>45770.66667</v>
      </c>
      <c r="E328" s="1">
        <f>IFERROR(__xludf.DUMMYFUNCTION("""COMPUTED_VALUE"""),2755.78)</f>
        <v>2755.78</v>
      </c>
      <c r="G328" s="2">
        <f>IFERROR(__xludf.DUMMYFUNCTION("""COMPUTED_VALUE"""),45770.66666666667)</f>
        <v>45770.66667</v>
      </c>
      <c r="H328" s="1">
        <f>IFERROR(__xludf.DUMMYFUNCTION("""COMPUTED_VALUE"""),2641.28)</f>
        <v>2641.28</v>
      </c>
      <c r="J328" s="2">
        <f>IFERROR(__xludf.DUMMYFUNCTION("""COMPUTED_VALUE"""),45770.66666666667)</f>
        <v>45770.66667</v>
      </c>
      <c r="K328" s="1">
        <f>IFERROR(__xludf.DUMMYFUNCTION("""COMPUTED_VALUE"""),2680.59)</f>
        <v>2680.59</v>
      </c>
      <c r="M328" s="2">
        <f>IFERROR(__xludf.DUMMYFUNCTION("""COMPUTED_VALUE"""),45770.66666666667)</f>
        <v>45770.66667</v>
      </c>
      <c r="N328" s="1">
        <f>IFERROR(__xludf.DUMMYFUNCTION("""COMPUTED_VALUE"""),0.0)</f>
        <v>0</v>
      </c>
    </row>
    <row r="329">
      <c r="A329" s="2">
        <f>IFERROR(__xludf.DUMMYFUNCTION("""COMPUTED_VALUE"""),45771.66666666667)</f>
        <v>45771.66667</v>
      </c>
      <c r="B329" s="1">
        <f>IFERROR(__xludf.DUMMYFUNCTION("""COMPUTED_VALUE"""),2680.59)</f>
        <v>2680.59</v>
      </c>
      <c r="D329" s="2">
        <f>IFERROR(__xludf.DUMMYFUNCTION("""COMPUTED_VALUE"""),45771.66666666667)</f>
        <v>45771.66667</v>
      </c>
      <c r="E329" s="1">
        <f>IFERROR(__xludf.DUMMYFUNCTION("""COMPUTED_VALUE"""),2740.9)</f>
        <v>2740.9</v>
      </c>
      <c r="G329" s="2">
        <f>IFERROR(__xludf.DUMMYFUNCTION("""COMPUTED_VALUE"""),45771.66666666667)</f>
        <v>45771.66667</v>
      </c>
      <c r="H329" s="1">
        <f>IFERROR(__xludf.DUMMYFUNCTION("""COMPUTED_VALUE"""),2680.59)</f>
        <v>2680.59</v>
      </c>
      <c r="J329" s="2">
        <f>IFERROR(__xludf.DUMMYFUNCTION("""COMPUTED_VALUE"""),45771.66666666667)</f>
        <v>45771.66667</v>
      </c>
      <c r="K329" s="1">
        <f>IFERROR(__xludf.DUMMYFUNCTION("""COMPUTED_VALUE"""),2738.45)</f>
        <v>2738.45</v>
      </c>
      <c r="M329" s="2">
        <f>IFERROR(__xludf.DUMMYFUNCTION("""COMPUTED_VALUE"""),45771.66666666667)</f>
        <v>45771.66667</v>
      </c>
      <c r="N329" s="1">
        <f>IFERROR(__xludf.DUMMYFUNCTION("""COMPUTED_VALUE"""),0.0)</f>
        <v>0</v>
      </c>
    </row>
    <row r="330">
      <c r="A330" s="2">
        <f>IFERROR(__xludf.DUMMYFUNCTION("""COMPUTED_VALUE"""),45772.66666666667)</f>
        <v>45772.66667</v>
      </c>
      <c r="B330" s="1">
        <f>IFERROR(__xludf.DUMMYFUNCTION("""COMPUTED_VALUE"""),2738.45)</f>
        <v>2738.45</v>
      </c>
      <c r="D330" s="2">
        <f>IFERROR(__xludf.DUMMYFUNCTION("""COMPUTED_VALUE"""),45772.66666666667)</f>
        <v>45772.66667</v>
      </c>
      <c r="E330" s="1">
        <f>IFERROR(__xludf.DUMMYFUNCTION("""COMPUTED_VALUE"""),2738.45)</f>
        <v>2738.45</v>
      </c>
      <c r="G330" s="2">
        <f>IFERROR(__xludf.DUMMYFUNCTION("""COMPUTED_VALUE"""),45772.66666666667)</f>
        <v>45772.66667</v>
      </c>
      <c r="H330" s="1">
        <f>IFERROR(__xludf.DUMMYFUNCTION("""COMPUTED_VALUE"""),2710.88)</f>
        <v>2710.88</v>
      </c>
      <c r="J330" s="2">
        <f>IFERROR(__xludf.DUMMYFUNCTION("""COMPUTED_VALUE"""),45772.66666666667)</f>
        <v>45772.66667</v>
      </c>
      <c r="K330" s="1">
        <f>IFERROR(__xludf.DUMMYFUNCTION("""COMPUTED_VALUE"""),2735.0)</f>
        <v>2735</v>
      </c>
      <c r="M330" s="2">
        <f>IFERROR(__xludf.DUMMYFUNCTION("""COMPUTED_VALUE"""),45772.66666666667)</f>
        <v>45772.66667</v>
      </c>
      <c r="N330" s="1">
        <f>IFERROR(__xludf.DUMMYFUNCTION("""COMPUTED_VALUE"""),0.0)</f>
        <v>0</v>
      </c>
    </row>
    <row r="331">
      <c r="A331" s="2">
        <f>IFERROR(__xludf.DUMMYFUNCTION("""COMPUTED_VALUE"""),45775.66666666667)</f>
        <v>45775.66667</v>
      </c>
      <c r="B331" s="1">
        <f>IFERROR(__xludf.DUMMYFUNCTION("""COMPUTED_VALUE"""),2735.0)</f>
        <v>2735</v>
      </c>
      <c r="D331" s="2">
        <f>IFERROR(__xludf.DUMMYFUNCTION("""COMPUTED_VALUE"""),45775.66666666667)</f>
        <v>45775.66667</v>
      </c>
      <c r="E331" s="1">
        <f>IFERROR(__xludf.DUMMYFUNCTION("""COMPUTED_VALUE"""),2759.68)</f>
        <v>2759.68</v>
      </c>
      <c r="G331" s="2">
        <f>IFERROR(__xludf.DUMMYFUNCTION("""COMPUTED_VALUE"""),45775.66666666667)</f>
        <v>45775.66667</v>
      </c>
      <c r="H331" s="1">
        <f>IFERROR(__xludf.DUMMYFUNCTION("""COMPUTED_VALUE"""),2717.32)</f>
        <v>2717.32</v>
      </c>
      <c r="J331" s="2">
        <f>IFERROR(__xludf.DUMMYFUNCTION("""COMPUTED_VALUE"""),45775.66666666667)</f>
        <v>45775.66667</v>
      </c>
      <c r="K331" s="1">
        <f>IFERROR(__xludf.DUMMYFUNCTION("""COMPUTED_VALUE"""),2746.19)</f>
        <v>2746.19</v>
      </c>
      <c r="M331" s="2">
        <f>IFERROR(__xludf.DUMMYFUNCTION("""COMPUTED_VALUE"""),45775.66666666667)</f>
        <v>45775.66667</v>
      </c>
      <c r="N331" s="1">
        <f>IFERROR(__xludf.DUMMYFUNCTION("""COMPUTED_VALUE"""),0.0)</f>
        <v>0</v>
      </c>
    </row>
    <row r="332">
      <c r="A332" s="2">
        <f>IFERROR(__xludf.DUMMYFUNCTION("""COMPUTED_VALUE"""),45776.66666666667)</f>
        <v>45776.66667</v>
      </c>
      <c r="B332" s="1">
        <f>IFERROR(__xludf.DUMMYFUNCTION("""COMPUTED_VALUE"""),2746.19)</f>
        <v>2746.19</v>
      </c>
      <c r="D332" s="2">
        <f>IFERROR(__xludf.DUMMYFUNCTION("""COMPUTED_VALUE"""),45776.66666666667)</f>
        <v>45776.66667</v>
      </c>
      <c r="E332" s="1">
        <f>IFERROR(__xludf.DUMMYFUNCTION("""COMPUTED_VALUE"""),2768.84)</f>
        <v>2768.84</v>
      </c>
      <c r="G332" s="2">
        <f>IFERROR(__xludf.DUMMYFUNCTION("""COMPUTED_VALUE"""),45776.66666666667)</f>
        <v>45776.66667</v>
      </c>
      <c r="H332" s="1">
        <f>IFERROR(__xludf.DUMMYFUNCTION("""COMPUTED_VALUE"""),2726.95)</f>
        <v>2726.95</v>
      </c>
      <c r="J332" s="2">
        <f>IFERROR(__xludf.DUMMYFUNCTION("""COMPUTED_VALUE"""),45776.66666666667)</f>
        <v>45776.66667</v>
      </c>
      <c r="K332" s="1">
        <f>IFERROR(__xludf.DUMMYFUNCTION("""COMPUTED_VALUE"""),2759.64)</f>
        <v>2759.64</v>
      </c>
      <c r="M332" s="2">
        <f>IFERROR(__xludf.DUMMYFUNCTION("""COMPUTED_VALUE"""),45776.66666666667)</f>
        <v>45776.66667</v>
      </c>
      <c r="N332" s="1">
        <f>IFERROR(__xludf.DUMMYFUNCTION("""COMPUTED_VALUE"""),0.0)</f>
        <v>0</v>
      </c>
    </row>
    <row r="333">
      <c r="A333" s="2">
        <f>IFERROR(__xludf.DUMMYFUNCTION("""COMPUTED_VALUE"""),45777.66666666667)</f>
        <v>45777.66667</v>
      </c>
      <c r="B333" s="1">
        <f>IFERROR(__xludf.DUMMYFUNCTION("""COMPUTED_VALUE"""),2759.64)</f>
        <v>2759.64</v>
      </c>
      <c r="D333" s="2">
        <f>IFERROR(__xludf.DUMMYFUNCTION("""COMPUTED_VALUE"""),45777.66666666667)</f>
        <v>45777.66667</v>
      </c>
      <c r="E333" s="1">
        <f>IFERROR(__xludf.DUMMYFUNCTION("""COMPUTED_VALUE"""),2759.64)</f>
        <v>2759.64</v>
      </c>
      <c r="G333" s="2">
        <f>IFERROR(__xludf.DUMMYFUNCTION("""COMPUTED_VALUE"""),45777.66666666667)</f>
        <v>45777.66667</v>
      </c>
      <c r="H333" s="1">
        <f>IFERROR(__xludf.DUMMYFUNCTION("""COMPUTED_VALUE"""),2689.5)</f>
        <v>2689.5</v>
      </c>
      <c r="J333" s="2">
        <f>IFERROR(__xludf.DUMMYFUNCTION("""COMPUTED_VALUE"""),45777.66666666667)</f>
        <v>45777.66667</v>
      </c>
      <c r="K333" s="1">
        <f>IFERROR(__xludf.DUMMYFUNCTION("""COMPUTED_VALUE"""),2749.9)</f>
        <v>2749.9</v>
      </c>
      <c r="M333" s="2">
        <f>IFERROR(__xludf.DUMMYFUNCTION("""COMPUTED_VALUE"""),45777.66666666667)</f>
        <v>45777.66667</v>
      </c>
      <c r="N333" s="1">
        <f>IFERROR(__xludf.DUMMYFUNCTION("""COMPUTED_VALUE"""),0.0)</f>
        <v>0</v>
      </c>
    </row>
    <row r="334">
      <c r="A334" s="2">
        <f>IFERROR(__xludf.DUMMYFUNCTION("""COMPUTED_VALUE"""),45778.66666666667)</f>
        <v>45778.66667</v>
      </c>
      <c r="B334" s="1">
        <f>IFERROR(__xludf.DUMMYFUNCTION("""COMPUTED_VALUE"""),2749.9)</f>
        <v>2749.9</v>
      </c>
      <c r="D334" s="2">
        <f>IFERROR(__xludf.DUMMYFUNCTION("""COMPUTED_VALUE"""),45778.66666666667)</f>
        <v>45778.66667</v>
      </c>
      <c r="E334" s="1">
        <f>IFERROR(__xludf.DUMMYFUNCTION("""COMPUTED_VALUE"""),2788.5)</f>
        <v>2788.5</v>
      </c>
      <c r="G334" s="2">
        <f>IFERROR(__xludf.DUMMYFUNCTION("""COMPUTED_VALUE"""),45778.66666666667)</f>
        <v>45778.66667</v>
      </c>
      <c r="H334" s="1">
        <f>IFERROR(__xludf.DUMMYFUNCTION("""COMPUTED_VALUE"""),2749.12)</f>
        <v>2749.12</v>
      </c>
      <c r="J334" s="2">
        <f>IFERROR(__xludf.DUMMYFUNCTION("""COMPUTED_VALUE"""),45778.66666666667)</f>
        <v>45778.66667</v>
      </c>
      <c r="K334" s="1">
        <f>IFERROR(__xludf.DUMMYFUNCTION("""COMPUTED_VALUE"""),2759.68)</f>
        <v>2759.68</v>
      </c>
      <c r="M334" s="2">
        <f>IFERROR(__xludf.DUMMYFUNCTION("""COMPUTED_VALUE"""),45778.66666666667)</f>
        <v>45778.66667</v>
      </c>
      <c r="N334" s="1">
        <f>IFERROR(__xludf.DUMMYFUNCTION("""COMPUTED_VALUE"""),0.0)</f>
        <v>0</v>
      </c>
    </row>
    <row r="335">
      <c r="A335" s="2">
        <f>IFERROR(__xludf.DUMMYFUNCTION("""COMPUTED_VALUE"""),45779.66666666667)</f>
        <v>45779.66667</v>
      </c>
      <c r="B335" s="1">
        <f>IFERROR(__xludf.DUMMYFUNCTION("""COMPUTED_VALUE"""),2759.68)</f>
        <v>2759.68</v>
      </c>
      <c r="D335" s="2">
        <f>IFERROR(__xludf.DUMMYFUNCTION("""COMPUTED_VALUE"""),45779.66666666667)</f>
        <v>45779.66667</v>
      </c>
      <c r="E335" s="1">
        <f>IFERROR(__xludf.DUMMYFUNCTION("""COMPUTED_VALUE"""),2828.9)</f>
        <v>2828.9</v>
      </c>
      <c r="G335" s="2">
        <f>IFERROR(__xludf.DUMMYFUNCTION("""COMPUTED_VALUE"""),45779.66666666667)</f>
        <v>45779.66667</v>
      </c>
      <c r="H335" s="1">
        <f>IFERROR(__xludf.DUMMYFUNCTION("""COMPUTED_VALUE"""),2759.68)</f>
        <v>2759.68</v>
      </c>
      <c r="J335" s="2">
        <f>IFERROR(__xludf.DUMMYFUNCTION("""COMPUTED_VALUE"""),45779.66666666667)</f>
        <v>45779.66667</v>
      </c>
      <c r="K335" s="1">
        <f>IFERROR(__xludf.DUMMYFUNCTION("""COMPUTED_VALUE"""),2821.22)</f>
        <v>2821.22</v>
      </c>
      <c r="M335" s="2">
        <f>IFERROR(__xludf.DUMMYFUNCTION("""COMPUTED_VALUE"""),45779.66666666667)</f>
        <v>45779.66667</v>
      </c>
      <c r="N335" s="1">
        <f>IFERROR(__xludf.DUMMYFUNCTION("""COMPUTED_VALUE"""),0.0)</f>
        <v>0</v>
      </c>
    </row>
    <row r="336">
      <c r="A336" s="2">
        <f>IFERROR(__xludf.DUMMYFUNCTION("""COMPUTED_VALUE"""),45782.66666666667)</f>
        <v>45782.66667</v>
      </c>
      <c r="B336" s="1">
        <f>IFERROR(__xludf.DUMMYFUNCTION("""COMPUTED_VALUE"""),2821.22)</f>
        <v>2821.22</v>
      </c>
      <c r="D336" s="2">
        <f>IFERROR(__xludf.DUMMYFUNCTION("""COMPUTED_VALUE"""),45782.66666666667)</f>
        <v>45782.66667</v>
      </c>
      <c r="E336" s="1">
        <f>IFERROR(__xludf.DUMMYFUNCTION("""COMPUTED_VALUE"""),2828.64)</f>
        <v>2828.64</v>
      </c>
      <c r="G336" s="2">
        <f>IFERROR(__xludf.DUMMYFUNCTION("""COMPUTED_VALUE"""),45782.66666666667)</f>
        <v>45782.66667</v>
      </c>
      <c r="H336" s="1">
        <f>IFERROR(__xludf.DUMMYFUNCTION("""COMPUTED_VALUE"""),2797.61)</f>
        <v>2797.61</v>
      </c>
      <c r="J336" s="2">
        <f>IFERROR(__xludf.DUMMYFUNCTION("""COMPUTED_VALUE"""),45782.66666666667)</f>
        <v>45782.66667</v>
      </c>
      <c r="K336" s="1">
        <f>IFERROR(__xludf.DUMMYFUNCTION("""COMPUTED_VALUE"""),2809.13)</f>
        <v>2809.13</v>
      </c>
      <c r="M336" s="2">
        <f>IFERROR(__xludf.DUMMYFUNCTION("""COMPUTED_VALUE"""),45782.66666666667)</f>
        <v>45782.66667</v>
      </c>
      <c r="N336" s="1">
        <f>IFERROR(__xludf.DUMMYFUNCTION("""COMPUTED_VALUE"""),0.0)</f>
        <v>0</v>
      </c>
    </row>
    <row r="337">
      <c r="A337" s="2">
        <f>IFERROR(__xludf.DUMMYFUNCTION("""COMPUTED_VALUE"""),45783.66666666667)</f>
        <v>45783.66667</v>
      </c>
      <c r="B337" s="1">
        <f>IFERROR(__xludf.DUMMYFUNCTION("""COMPUTED_VALUE"""),2809.13)</f>
        <v>2809.13</v>
      </c>
      <c r="D337" s="2">
        <f>IFERROR(__xludf.DUMMYFUNCTION("""COMPUTED_VALUE"""),45783.66666666667)</f>
        <v>45783.66667</v>
      </c>
      <c r="E337" s="1">
        <f>IFERROR(__xludf.DUMMYFUNCTION("""COMPUTED_VALUE"""),2809.13)</f>
        <v>2809.13</v>
      </c>
      <c r="G337" s="2">
        <f>IFERROR(__xludf.DUMMYFUNCTION("""COMPUTED_VALUE"""),45783.66666666667)</f>
        <v>45783.66667</v>
      </c>
      <c r="H337" s="1">
        <f>IFERROR(__xludf.DUMMYFUNCTION("""COMPUTED_VALUE"""),2775.74)</f>
        <v>2775.74</v>
      </c>
      <c r="J337" s="2">
        <f>IFERROR(__xludf.DUMMYFUNCTION("""COMPUTED_VALUE"""),45783.66666666667)</f>
        <v>45783.66667</v>
      </c>
      <c r="K337" s="1">
        <f>IFERROR(__xludf.DUMMYFUNCTION("""COMPUTED_VALUE"""),2786.86)</f>
        <v>2786.86</v>
      </c>
      <c r="M337" s="2">
        <f>IFERROR(__xludf.DUMMYFUNCTION("""COMPUTED_VALUE"""),45783.66666666667)</f>
        <v>45783.66667</v>
      </c>
      <c r="N337" s="1">
        <f>IFERROR(__xludf.DUMMYFUNCTION("""COMPUTED_VALUE"""),0.0)</f>
        <v>0</v>
      </c>
    </row>
    <row r="338">
      <c r="A338" s="2">
        <f>IFERROR(__xludf.DUMMYFUNCTION("""COMPUTED_VALUE"""),45784.66666666667)</f>
        <v>45784.66667</v>
      </c>
      <c r="B338" s="1">
        <f>IFERROR(__xludf.DUMMYFUNCTION("""COMPUTED_VALUE"""),2786.89)</f>
        <v>2786.89</v>
      </c>
      <c r="D338" s="2">
        <f>IFERROR(__xludf.DUMMYFUNCTION("""COMPUTED_VALUE"""),45784.66666666667)</f>
        <v>45784.66667</v>
      </c>
      <c r="E338" s="1">
        <f>IFERROR(__xludf.DUMMYFUNCTION("""COMPUTED_VALUE"""),2808.4)</f>
        <v>2808.4</v>
      </c>
      <c r="G338" s="2">
        <f>IFERROR(__xludf.DUMMYFUNCTION("""COMPUTED_VALUE"""),45784.66666666667)</f>
        <v>45784.66667</v>
      </c>
      <c r="H338" s="1">
        <f>IFERROR(__xludf.DUMMYFUNCTION("""COMPUTED_VALUE"""),2779.12)</f>
        <v>2779.12</v>
      </c>
      <c r="J338" s="2">
        <f>IFERROR(__xludf.DUMMYFUNCTION("""COMPUTED_VALUE"""),45784.66666666667)</f>
        <v>45784.66667</v>
      </c>
      <c r="K338" s="1">
        <f>IFERROR(__xludf.DUMMYFUNCTION("""COMPUTED_VALUE"""),2796.98)</f>
        <v>2796.98</v>
      </c>
      <c r="M338" s="2">
        <f>IFERROR(__xludf.DUMMYFUNCTION("""COMPUTED_VALUE"""),45784.66666666667)</f>
        <v>45784.66667</v>
      </c>
      <c r="N338" s="1">
        <f>IFERROR(__xludf.DUMMYFUNCTION("""COMPUTED_VALUE"""),0.0)</f>
        <v>0</v>
      </c>
    </row>
    <row r="339">
      <c r="A339" s="2">
        <f>IFERROR(__xludf.DUMMYFUNCTION("""COMPUTED_VALUE"""),45785.66666666667)</f>
        <v>45785.66667</v>
      </c>
      <c r="B339" s="1">
        <f>IFERROR(__xludf.DUMMYFUNCTION("""COMPUTED_VALUE"""),2796.98)</f>
        <v>2796.98</v>
      </c>
      <c r="D339" s="2">
        <f>IFERROR(__xludf.DUMMYFUNCTION("""COMPUTED_VALUE"""),45785.66666666667)</f>
        <v>45785.66667</v>
      </c>
      <c r="E339" s="1">
        <f>IFERROR(__xludf.DUMMYFUNCTION("""COMPUTED_VALUE"""),2864.9)</f>
        <v>2864.9</v>
      </c>
      <c r="G339" s="2">
        <f>IFERROR(__xludf.DUMMYFUNCTION("""COMPUTED_VALUE"""),45785.66666666667)</f>
        <v>45785.66667</v>
      </c>
      <c r="H339" s="1">
        <f>IFERROR(__xludf.DUMMYFUNCTION("""COMPUTED_VALUE"""),2796.98)</f>
        <v>2796.98</v>
      </c>
      <c r="J339" s="2">
        <f>IFERROR(__xludf.DUMMYFUNCTION("""COMPUTED_VALUE"""),45785.66666666667)</f>
        <v>45785.66667</v>
      </c>
      <c r="K339" s="1">
        <f>IFERROR(__xludf.DUMMYFUNCTION("""COMPUTED_VALUE"""),2841.02)</f>
        <v>2841.02</v>
      </c>
      <c r="M339" s="2">
        <f>IFERROR(__xludf.DUMMYFUNCTION("""COMPUTED_VALUE"""),45785.66666666667)</f>
        <v>45785.66667</v>
      </c>
      <c r="N339" s="1">
        <f>IFERROR(__xludf.DUMMYFUNCTION("""COMPUTED_VALUE"""),0.0)</f>
        <v>0</v>
      </c>
    </row>
    <row r="340">
      <c r="A340" s="2">
        <f>IFERROR(__xludf.DUMMYFUNCTION("""COMPUTED_VALUE"""),45786.66666666667)</f>
        <v>45786.66667</v>
      </c>
      <c r="B340" s="1">
        <f>IFERROR(__xludf.DUMMYFUNCTION("""COMPUTED_VALUE"""),2841.02)</f>
        <v>2841.02</v>
      </c>
      <c r="D340" s="2">
        <f>IFERROR(__xludf.DUMMYFUNCTION("""COMPUTED_VALUE"""),45786.66666666667)</f>
        <v>45786.66667</v>
      </c>
      <c r="E340" s="1">
        <f>IFERROR(__xludf.DUMMYFUNCTION("""COMPUTED_VALUE"""),2855.75)</f>
        <v>2855.75</v>
      </c>
      <c r="G340" s="2">
        <f>IFERROR(__xludf.DUMMYFUNCTION("""COMPUTED_VALUE"""),45786.66666666667)</f>
        <v>45786.66667</v>
      </c>
      <c r="H340" s="1">
        <f>IFERROR(__xludf.DUMMYFUNCTION("""COMPUTED_VALUE"""),2832.17)</f>
        <v>2832.17</v>
      </c>
      <c r="J340" s="2">
        <f>IFERROR(__xludf.DUMMYFUNCTION("""COMPUTED_VALUE"""),45786.66666666667)</f>
        <v>45786.66667</v>
      </c>
      <c r="K340" s="1">
        <f>IFERROR(__xludf.DUMMYFUNCTION("""COMPUTED_VALUE"""),2839.9)</f>
        <v>2839.9</v>
      </c>
      <c r="M340" s="2">
        <f>IFERROR(__xludf.DUMMYFUNCTION("""COMPUTED_VALUE"""),45786.66666666667)</f>
        <v>45786.66667</v>
      </c>
      <c r="N340" s="1">
        <f>IFERROR(__xludf.DUMMYFUNCTION("""COMPUTED_VALUE"""),0.0)</f>
        <v>0</v>
      </c>
    </row>
    <row r="341">
      <c r="A341" s="2">
        <f>IFERROR(__xludf.DUMMYFUNCTION("""COMPUTED_VALUE"""),45789.66666666667)</f>
        <v>45789.66667</v>
      </c>
      <c r="B341" s="1">
        <f>IFERROR(__xludf.DUMMYFUNCTION("""COMPUTED_VALUE"""),2839.9)</f>
        <v>2839.9</v>
      </c>
      <c r="D341" s="2">
        <f>IFERROR(__xludf.DUMMYFUNCTION("""COMPUTED_VALUE"""),45789.66666666667)</f>
        <v>45789.66667</v>
      </c>
      <c r="E341" s="1">
        <f>IFERROR(__xludf.DUMMYFUNCTION("""COMPUTED_VALUE"""),2953.62)</f>
        <v>2953.62</v>
      </c>
      <c r="G341" s="2">
        <f>IFERROR(__xludf.DUMMYFUNCTION("""COMPUTED_VALUE"""),45789.66666666667)</f>
        <v>45789.66667</v>
      </c>
      <c r="H341" s="1">
        <f>IFERROR(__xludf.DUMMYFUNCTION("""COMPUTED_VALUE"""),2839.9)</f>
        <v>2839.9</v>
      </c>
      <c r="J341" s="2">
        <f>IFERROR(__xludf.DUMMYFUNCTION("""COMPUTED_VALUE"""),45789.66666666667)</f>
        <v>45789.66667</v>
      </c>
      <c r="K341" s="1">
        <f>IFERROR(__xludf.DUMMYFUNCTION("""COMPUTED_VALUE"""),2945.83)</f>
        <v>2945.83</v>
      </c>
      <c r="M341" s="2">
        <f>IFERROR(__xludf.DUMMYFUNCTION("""COMPUTED_VALUE"""),45789.66666666667)</f>
        <v>45789.66667</v>
      </c>
      <c r="N341" s="1">
        <f>IFERROR(__xludf.DUMMYFUNCTION("""COMPUTED_VALUE"""),0.0)</f>
        <v>0</v>
      </c>
    </row>
    <row r="342">
      <c r="A342" s="2">
        <f>IFERROR(__xludf.DUMMYFUNCTION("""COMPUTED_VALUE"""),45790.66666666667)</f>
        <v>45790.66667</v>
      </c>
      <c r="B342" s="1">
        <f>IFERROR(__xludf.DUMMYFUNCTION("""COMPUTED_VALUE"""),2945.83)</f>
        <v>2945.83</v>
      </c>
      <c r="D342" s="2">
        <f>IFERROR(__xludf.DUMMYFUNCTION("""COMPUTED_VALUE"""),45790.66666666667)</f>
        <v>45790.66667</v>
      </c>
      <c r="E342" s="1">
        <f>IFERROR(__xludf.DUMMYFUNCTION("""COMPUTED_VALUE"""),2972.54)</f>
        <v>2972.54</v>
      </c>
      <c r="G342" s="2">
        <f>IFERROR(__xludf.DUMMYFUNCTION("""COMPUTED_VALUE"""),45790.66666666667)</f>
        <v>45790.66667</v>
      </c>
      <c r="H342" s="1">
        <f>IFERROR(__xludf.DUMMYFUNCTION("""COMPUTED_VALUE"""),2945.83)</f>
        <v>2945.83</v>
      </c>
      <c r="J342" s="2">
        <f>IFERROR(__xludf.DUMMYFUNCTION("""COMPUTED_VALUE"""),45790.66666666667)</f>
        <v>45790.66667</v>
      </c>
      <c r="K342" s="1">
        <f>IFERROR(__xludf.DUMMYFUNCTION("""COMPUTED_VALUE"""),2960.74)</f>
        <v>2960.74</v>
      </c>
      <c r="M342" s="2">
        <f>IFERROR(__xludf.DUMMYFUNCTION("""COMPUTED_VALUE"""),45790.66666666667)</f>
        <v>45790.66667</v>
      </c>
      <c r="N342" s="1">
        <f>IFERROR(__xludf.DUMMYFUNCTION("""COMPUTED_VALUE"""),0.0)</f>
        <v>0</v>
      </c>
    </row>
    <row r="343">
      <c r="A343" s="2">
        <f>IFERROR(__xludf.DUMMYFUNCTION("""COMPUTED_VALUE"""),45791.66666666667)</f>
        <v>45791.66667</v>
      </c>
      <c r="B343" s="1">
        <f>IFERROR(__xludf.DUMMYFUNCTION("""COMPUTED_VALUE"""),2960.74)</f>
        <v>2960.74</v>
      </c>
      <c r="D343" s="2">
        <f>IFERROR(__xludf.DUMMYFUNCTION("""COMPUTED_VALUE"""),45791.66666666667)</f>
        <v>45791.66667</v>
      </c>
      <c r="E343" s="1">
        <f>IFERROR(__xludf.DUMMYFUNCTION("""COMPUTED_VALUE"""),2960.74)</f>
        <v>2960.74</v>
      </c>
      <c r="G343" s="2">
        <f>IFERROR(__xludf.DUMMYFUNCTION("""COMPUTED_VALUE"""),45791.66666666667)</f>
        <v>45791.66667</v>
      </c>
      <c r="H343" s="1">
        <f>IFERROR(__xludf.DUMMYFUNCTION("""COMPUTED_VALUE"""),2941.4)</f>
        <v>2941.4</v>
      </c>
      <c r="J343" s="2">
        <f>IFERROR(__xludf.DUMMYFUNCTION("""COMPUTED_VALUE"""),45791.66666666667)</f>
        <v>45791.66667</v>
      </c>
      <c r="K343" s="1">
        <f>IFERROR(__xludf.DUMMYFUNCTION("""COMPUTED_VALUE"""),2945.11)</f>
        <v>2945.11</v>
      </c>
      <c r="M343" s="2">
        <f>IFERROR(__xludf.DUMMYFUNCTION("""COMPUTED_VALUE"""),45791.66666666667)</f>
        <v>45791.66667</v>
      </c>
      <c r="N343" s="1">
        <f>IFERROR(__xludf.DUMMYFUNCTION("""COMPUTED_VALUE"""),0.0)</f>
        <v>0</v>
      </c>
    </row>
    <row r="344">
      <c r="A344" s="2">
        <f>IFERROR(__xludf.DUMMYFUNCTION("""COMPUTED_VALUE"""),45792.66666666667)</f>
        <v>45792.66667</v>
      </c>
      <c r="B344" s="1">
        <f>IFERROR(__xludf.DUMMYFUNCTION("""COMPUTED_VALUE"""),2945.11)</f>
        <v>2945.11</v>
      </c>
      <c r="D344" s="2">
        <f>IFERROR(__xludf.DUMMYFUNCTION("""COMPUTED_VALUE"""),45792.66666666667)</f>
        <v>45792.66667</v>
      </c>
      <c r="E344" s="1">
        <f>IFERROR(__xludf.DUMMYFUNCTION("""COMPUTED_VALUE"""),2952.47)</f>
        <v>2952.47</v>
      </c>
      <c r="G344" s="2">
        <f>IFERROR(__xludf.DUMMYFUNCTION("""COMPUTED_VALUE"""),45792.66666666667)</f>
        <v>45792.66667</v>
      </c>
      <c r="H344" s="1">
        <f>IFERROR(__xludf.DUMMYFUNCTION("""COMPUTED_VALUE"""),2921.85)</f>
        <v>2921.85</v>
      </c>
      <c r="J344" s="2">
        <f>IFERROR(__xludf.DUMMYFUNCTION("""COMPUTED_VALUE"""),45792.66666666667)</f>
        <v>45792.66667</v>
      </c>
      <c r="K344" s="1">
        <f>IFERROR(__xludf.DUMMYFUNCTION("""COMPUTED_VALUE"""),2951.88)</f>
        <v>2951.88</v>
      </c>
      <c r="M344" s="2">
        <f>IFERROR(__xludf.DUMMYFUNCTION("""COMPUTED_VALUE"""),45792.66666666667)</f>
        <v>45792.66667</v>
      </c>
      <c r="N344" s="1">
        <f>IFERROR(__xludf.DUMMYFUNCTION("""COMPUTED_VALUE"""),0.0)</f>
        <v>0</v>
      </c>
    </row>
    <row r="345">
      <c r="A345" s="2">
        <f>IFERROR(__xludf.DUMMYFUNCTION("""COMPUTED_VALUE"""),45793.66666666667)</f>
        <v>45793.66667</v>
      </c>
      <c r="B345" s="1">
        <f>IFERROR(__xludf.DUMMYFUNCTION("""COMPUTED_VALUE"""),2951.88)</f>
        <v>2951.88</v>
      </c>
      <c r="D345" s="2">
        <f>IFERROR(__xludf.DUMMYFUNCTION("""COMPUTED_VALUE"""),45793.66666666667)</f>
        <v>45793.66667</v>
      </c>
      <c r="E345" s="1">
        <f>IFERROR(__xludf.DUMMYFUNCTION("""COMPUTED_VALUE"""),2982.24)</f>
        <v>2982.24</v>
      </c>
      <c r="G345" s="2">
        <f>IFERROR(__xludf.DUMMYFUNCTION("""COMPUTED_VALUE"""),45793.66666666667)</f>
        <v>45793.66667</v>
      </c>
      <c r="H345" s="1">
        <f>IFERROR(__xludf.DUMMYFUNCTION("""COMPUTED_VALUE"""),2949.6)</f>
        <v>2949.6</v>
      </c>
      <c r="J345" s="2">
        <f>IFERROR(__xludf.DUMMYFUNCTION("""COMPUTED_VALUE"""),45793.66666666667)</f>
        <v>45793.66667</v>
      </c>
      <c r="K345" s="1">
        <f>IFERROR(__xludf.DUMMYFUNCTION("""COMPUTED_VALUE"""),2981.9)</f>
        <v>2981.9</v>
      </c>
      <c r="M345" s="2">
        <f>IFERROR(__xludf.DUMMYFUNCTION("""COMPUTED_VALUE"""),45793.66666666667)</f>
        <v>45793.66667</v>
      </c>
      <c r="N345" s="1">
        <f>IFERROR(__xludf.DUMMYFUNCTION("""COMPUTED_VALUE"""),0.0)</f>
        <v>0</v>
      </c>
    </row>
    <row r="346">
      <c r="A346" s="2">
        <f>IFERROR(__xludf.DUMMYFUNCTION("""COMPUTED_VALUE"""),45796.66666666667)</f>
        <v>45796.66667</v>
      </c>
      <c r="B346" s="1">
        <f>IFERROR(__xludf.DUMMYFUNCTION("""COMPUTED_VALUE"""),2981.9)</f>
        <v>2981.9</v>
      </c>
      <c r="D346" s="2">
        <f>IFERROR(__xludf.DUMMYFUNCTION("""COMPUTED_VALUE"""),45796.66666666667)</f>
        <v>45796.66667</v>
      </c>
      <c r="E346" s="1">
        <f>IFERROR(__xludf.DUMMYFUNCTION("""COMPUTED_VALUE"""),2981.9)</f>
        <v>2981.9</v>
      </c>
      <c r="G346" s="2">
        <f>IFERROR(__xludf.DUMMYFUNCTION("""COMPUTED_VALUE"""),45796.66666666667)</f>
        <v>45796.66667</v>
      </c>
      <c r="H346" s="1">
        <f>IFERROR(__xludf.DUMMYFUNCTION("""COMPUTED_VALUE"""),2939.91)</f>
        <v>2939.91</v>
      </c>
      <c r="J346" s="2">
        <f>IFERROR(__xludf.DUMMYFUNCTION("""COMPUTED_VALUE"""),45796.66666666667)</f>
        <v>45796.66667</v>
      </c>
      <c r="K346" s="1">
        <f>IFERROR(__xludf.DUMMYFUNCTION("""COMPUTED_VALUE"""),2970.19)</f>
        <v>2970.19</v>
      </c>
      <c r="M346" s="2">
        <f>IFERROR(__xludf.DUMMYFUNCTION("""COMPUTED_VALUE"""),45796.66666666667)</f>
        <v>45796.66667</v>
      </c>
      <c r="N346" s="1">
        <f>IFERROR(__xludf.DUMMYFUNCTION("""COMPUTED_VALUE"""),0.0)</f>
        <v>0</v>
      </c>
    </row>
    <row r="347">
      <c r="A347" s="2">
        <f>IFERROR(__xludf.DUMMYFUNCTION("""COMPUTED_VALUE"""),45797.66666666667)</f>
        <v>45797.66667</v>
      </c>
      <c r="B347" s="1">
        <f>IFERROR(__xludf.DUMMYFUNCTION("""COMPUTED_VALUE"""),2970.19)</f>
        <v>2970.19</v>
      </c>
      <c r="D347" s="2">
        <f>IFERROR(__xludf.DUMMYFUNCTION("""COMPUTED_VALUE"""),45797.66666666667)</f>
        <v>45797.66667</v>
      </c>
      <c r="E347" s="1">
        <f>IFERROR(__xludf.DUMMYFUNCTION("""COMPUTED_VALUE"""),2973.9)</f>
        <v>2973.9</v>
      </c>
      <c r="G347" s="2">
        <f>IFERROR(__xludf.DUMMYFUNCTION("""COMPUTED_VALUE"""),45797.66666666667)</f>
        <v>45797.66667</v>
      </c>
      <c r="H347" s="1">
        <f>IFERROR(__xludf.DUMMYFUNCTION("""COMPUTED_VALUE"""),2955.09)</f>
        <v>2955.09</v>
      </c>
      <c r="J347" s="2">
        <f>IFERROR(__xludf.DUMMYFUNCTION("""COMPUTED_VALUE"""),45797.66666666667)</f>
        <v>45797.66667</v>
      </c>
      <c r="K347" s="1">
        <f>IFERROR(__xludf.DUMMYFUNCTION("""COMPUTED_VALUE"""),2963.66)</f>
        <v>2963.66</v>
      </c>
      <c r="M347" s="2">
        <f>IFERROR(__xludf.DUMMYFUNCTION("""COMPUTED_VALUE"""),45797.66666666667)</f>
        <v>45797.66667</v>
      </c>
      <c r="N347" s="1">
        <f>IFERROR(__xludf.DUMMYFUNCTION("""COMPUTED_VALUE"""),0.0)</f>
        <v>0</v>
      </c>
    </row>
    <row r="348">
      <c r="A348" s="2">
        <f>IFERROR(__xludf.DUMMYFUNCTION("""COMPUTED_VALUE"""),45798.66666666667)</f>
        <v>45798.66667</v>
      </c>
      <c r="B348" s="1">
        <f>IFERROR(__xludf.DUMMYFUNCTION("""COMPUTED_VALUE"""),2963.66)</f>
        <v>2963.66</v>
      </c>
      <c r="D348" s="2">
        <f>IFERROR(__xludf.DUMMYFUNCTION("""COMPUTED_VALUE"""),45798.66666666667)</f>
        <v>45798.66667</v>
      </c>
      <c r="E348" s="1">
        <f>IFERROR(__xludf.DUMMYFUNCTION("""COMPUTED_VALUE"""),2963.66)</f>
        <v>2963.66</v>
      </c>
      <c r="G348" s="2">
        <f>IFERROR(__xludf.DUMMYFUNCTION("""COMPUTED_VALUE"""),45798.66666666667)</f>
        <v>45798.66667</v>
      </c>
      <c r="H348" s="1">
        <f>IFERROR(__xludf.DUMMYFUNCTION("""COMPUTED_VALUE"""),2878.81)</f>
        <v>2878.81</v>
      </c>
      <c r="J348" s="2">
        <f>IFERROR(__xludf.DUMMYFUNCTION("""COMPUTED_VALUE"""),45798.66666666667)</f>
        <v>45798.66667</v>
      </c>
      <c r="K348" s="1">
        <f>IFERROR(__xludf.DUMMYFUNCTION("""COMPUTED_VALUE"""),2882.01)</f>
        <v>2882.01</v>
      </c>
      <c r="M348" s="2">
        <f>IFERROR(__xludf.DUMMYFUNCTION("""COMPUTED_VALUE"""),45798.66666666667)</f>
        <v>45798.66667</v>
      </c>
      <c r="N348" s="1">
        <f>IFERROR(__xludf.DUMMYFUNCTION("""COMPUTED_VALUE"""),0.0)</f>
        <v>0</v>
      </c>
    </row>
    <row r="349">
      <c r="A349" s="2">
        <f>IFERROR(__xludf.DUMMYFUNCTION("""COMPUTED_VALUE"""),45799.66666666667)</f>
        <v>45799.66667</v>
      </c>
      <c r="B349" s="1">
        <f>IFERROR(__xludf.DUMMYFUNCTION("""COMPUTED_VALUE"""),2882.01)</f>
        <v>2882.01</v>
      </c>
      <c r="D349" s="2">
        <f>IFERROR(__xludf.DUMMYFUNCTION("""COMPUTED_VALUE"""),45799.66666666667)</f>
        <v>45799.66667</v>
      </c>
      <c r="E349" s="1">
        <f>IFERROR(__xludf.DUMMYFUNCTION("""COMPUTED_VALUE"""),2895.29)</f>
        <v>2895.29</v>
      </c>
      <c r="G349" s="2">
        <f>IFERROR(__xludf.DUMMYFUNCTION("""COMPUTED_VALUE"""),45799.66666666667)</f>
        <v>45799.66667</v>
      </c>
      <c r="H349" s="1">
        <f>IFERROR(__xludf.DUMMYFUNCTION("""COMPUTED_VALUE"""),2862.47)</f>
        <v>2862.47</v>
      </c>
      <c r="J349" s="2">
        <f>IFERROR(__xludf.DUMMYFUNCTION("""COMPUTED_VALUE"""),45799.66666666667)</f>
        <v>45799.66667</v>
      </c>
      <c r="K349" s="1">
        <f>IFERROR(__xludf.DUMMYFUNCTION("""COMPUTED_VALUE"""),2880.13)</f>
        <v>2880.13</v>
      </c>
      <c r="M349" s="2">
        <f>IFERROR(__xludf.DUMMYFUNCTION("""COMPUTED_VALUE"""),45799.66666666667)</f>
        <v>45799.66667</v>
      </c>
      <c r="N349" s="1">
        <f>IFERROR(__xludf.DUMMYFUNCTION("""COMPUTED_VALUE"""),0.0)</f>
        <v>0</v>
      </c>
    </row>
    <row r="350">
      <c r="A350" s="2">
        <f>IFERROR(__xludf.DUMMYFUNCTION("""COMPUTED_VALUE"""),45800.66666666667)</f>
        <v>45800.66667</v>
      </c>
      <c r="B350" s="1">
        <f>IFERROR(__xludf.DUMMYFUNCTION("""COMPUTED_VALUE"""),2880.13)</f>
        <v>2880.13</v>
      </c>
      <c r="D350" s="2">
        <f>IFERROR(__xludf.DUMMYFUNCTION("""COMPUTED_VALUE"""),45800.66666666667)</f>
        <v>45800.66667</v>
      </c>
      <c r="E350" s="1">
        <f>IFERROR(__xludf.DUMMYFUNCTION("""COMPUTED_VALUE"""),2880.13)</f>
        <v>2880.13</v>
      </c>
      <c r="G350" s="2">
        <f>IFERROR(__xludf.DUMMYFUNCTION("""COMPUTED_VALUE"""),45800.66666666667)</f>
        <v>45800.66667</v>
      </c>
      <c r="H350" s="1">
        <f>IFERROR(__xludf.DUMMYFUNCTION("""COMPUTED_VALUE"""),2836.28)</f>
        <v>2836.28</v>
      </c>
      <c r="J350" s="2">
        <f>IFERROR(__xludf.DUMMYFUNCTION("""COMPUTED_VALUE"""),45800.66666666667)</f>
        <v>45800.66667</v>
      </c>
      <c r="K350" s="1">
        <f>IFERROR(__xludf.DUMMYFUNCTION("""COMPUTED_VALUE"""),2869.17)</f>
        <v>2869.17</v>
      </c>
      <c r="M350" s="2">
        <f>IFERROR(__xludf.DUMMYFUNCTION("""COMPUTED_VALUE"""),45800.66666666667)</f>
        <v>45800.66667</v>
      </c>
      <c r="N350" s="1">
        <f>IFERROR(__xludf.DUMMYFUNCTION("""COMPUTED_VALUE"""),0.0)</f>
        <v>0</v>
      </c>
    </row>
    <row r="351">
      <c r="A351" s="2">
        <f>IFERROR(__xludf.DUMMYFUNCTION("""COMPUTED_VALUE"""),45804.66666666667)</f>
        <v>45804.66667</v>
      </c>
      <c r="B351" s="1">
        <f>IFERROR(__xludf.DUMMYFUNCTION("""COMPUTED_VALUE"""),2869.17)</f>
        <v>2869.17</v>
      </c>
      <c r="D351" s="2">
        <f>IFERROR(__xludf.DUMMYFUNCTION("""COMPUTED_VALUE"""),45804.66666666667)</f>
        <v>45804.66667</v>
      </c>
      <c r="E351" s="1">
        <f>IFERROR(__xludf.DUMMYFUNCTION("""COMPUTED_VALUE"""),2933.56)</f>
        <v>2933.56</v>
      </c>
      <c r="G351" s="2">
        <f>IFERROR(__xludf.DUMMYFUNCTION("""COMPUTED_VALUE"""),45804.66666666667)</f>
        <v>45804.66667</v>
      </c>
      <c r="H351" s="1">
        <f>IFERROR(__xludf.DUMMYFUNCTION("""COMPUTED_VALUE"""),2869.17)</f>
        <v>2869.17</v>
      </c>
      <c r="J351" s="2">
        <f>IFERROR(__xludf.DUMMYFUNCTION("""COMPUTED_VALUE"""),45804.66666666667)</f>
        <v>45804.66667</v>
      </c>
      <c r="K351" s="1">
        <f>IFERROR(__xludf.DUMMYFUNCTION("""COMPUTED_VALUE"""),2933.1)</f>
        <v>2933.1</v>
      </c>
      <c r="M351" s="2">
        <f>IFERROR(__xludf.DUMMYFUNCTION("""COMPUTED_VALUE"""),45804.66666666667)</f>
        <v>45804.66667</v>
      </c>
      <c r="N351" s="1">
        <f>IFERROR(__xludf.DUMMYFUNCTION("""COMPUTED_VALUE"""),0.0)</f>
        <v>0</v>
      </c>
    </row>
    <row r="352">
      <c r="A352" s="2">
        <f>IFERROR(__xludf.DUMMYFUNCTION("""COMPUTED_VALUE"""),45805.66666666667)</f>
        <v>45805.66667</v>
      </c>
      <c r="B352" s="1">
        <f>IFERROR(__xludf.DUMMYFUNCTION("""COMPUTED_VALUE"""),2933.1)</f>
        <v>2933.1</v>
      </c>
      <c r="D352" s="2">
        <f>IFERROR(__xludf.DUMMYFUNCTION("""COMPUTED_VALUE"""),45805.66666666667)</f>
        <v>45805.66667</v>
      </c>
      <c r="E352" s="1">
        <f>IFERROR(__xludf.DUMMYFUNCTION("""COMPUTED_VALUE"""),2936.05)</f>
        <v>2936.05</v>
      </c>
      <c r="G352" s="2">
        <f>IFERROR(__xludf.DUMMYFUNCTION("""COMPUTED_VALUE"""),45805.66666666667)</f>
        <v>45805.66667</v>
      </c>
      <c r="H352" s="1">
        <f>IFERROR(__xludf.DUMMYFUNCTION("""COMPUTED_VALUE"""),2899.38)</f>
        <v>2899.38</v>
      </c>
      <c r="J352" s="2">
        <f>IFERROR(__xludf.DUMMYFUNCTION("""COMPUTED_VALUE"""),45805.66666666667)</f>
        <v>45805.66667</v>
      </c>
      <c r="K352" s="1">
        <f>IFERROR(__xludf.DUMMYFUNCTION("""COMPUTED_VALUE"""),2901.81)</f>
        <v>2901.81</v>
      </c>
      <c r="M352" s="2">
        <f>IFERROR(__xludf.DUMMYFUNCTION("""COMPUTED_VALUE"""),45805.66666666667)</f>
        <v>45805.66667</v>
      </c>
      <c r="N352" s="1">
        <f>IFERROR(__xludf.DUMMYFUNCTION("""COMPUTED_VALUE"""),0.0)</f>
        <v>0</v>
      </c>
    </row>
    <row r="353">
      <c r="A353" s="2">
        <f>IFERROR(__xludf.DUMMYFUNCTION("""COMPUTED_VALUE"""),45806.66666666667)</f>
        <v>45806.66667</v>
      </c>
      <c r="B353" s="1">
        <f>IFERROR(__xludf.DUMMYFUNCTION("""COMPUTED_VALUE"""),2901.81)</f>
        <v>2901.81</v>
      </c>
      <c r="D353" s="2">
        <f>IFERROR(__xludf.DUMMYFUNCTION("""COMPUTED_VALUE"""),45806.66666666667)</f>
        <v>45806.66667</v>
      </c>
      <c r="E353" s="1">
        <f>IFERROR(__xludf.DUMMYFUNCTION("""COMPUTED_VALUE"""),2921.6)</f>
        <v>2921.6</v>
      </c>
      <c r="G353" s="2">
        <f>IFERROR(__xludf.DUMMYFUNCTION("""COMPUTED_VALUE"""),45806.66666666667)</f>
        <v>45806.66667</v>
      </c>
      <c r="H353" s="1">
        <f>IFERROR(__xludf.DUMMYFUNCTION("""COMPUTED_VALUE"""),2888.13)</f>
        <v>2888.13</v>
      </c>
      <c r="J353" s="2">
        <f>IFERROR(__xludf.DUMMYFUNCTION("""COMPUTED_VALUE"""),45806.66666666667)</f>
        <v>45806.66667</v>
      </c>
      <c r="K353" s="1">
        <f>IFERROR(__xludf.DUMMYFUNCTION("""COMPUTED_VALUE"""),2908.79)</f>
        <v>2908.79</v>
      </c>
      <c r="M353" s="2">
        <f>IFERROR(__xludf.DUMMYFUNCTION("""COMPUTED_VALUE"""),45806.66666666667)</f>
        <v>45806.66667</v>
      </c>
      <c r="N353" s="1">
        <f>IFERROR(__xludf.DUMMYFUNCTION("""COMPUTED_VALUE"""),0.0)</f>
        <v>0</v>
      </c>
    </row>
    <row r="354">
      <c r="A354" s="2">
        <f>IFERROR(__xludf.DUMMYFUNCTION("""COMPUTED_VALUE"""),45807.66666666667)</f>
        <v>45807.66667</v>
      </c>
      <c r="B354" s="1">
        <f>IFERROR(__xludf.DUMMYFUNCTION("""COMPUTED_VALUE"""),2908.79)</f>
        <v>2908.79</v>
      </c>
      <c r="D354" s="2">
        <f>IFERROR(__xludf.DUMMYFUNCTION("""COMPUTED_VALUE"""),45807.66666666667)</f>
        <v>45807.66667</v>
      </c>
      <c r="E354" s="1">
        <f>IFERROR(__xludf.DUMMYFUNCTION("""COMPUTED_VALUE"""),2908.79)</f>
        <v>2908.79</v>
      </c>
      <c r="G354" s="2">
        <f>IFERROR(__xludf.DUMMYFUNCTION("""COMPUTED_VALUE"""),45807.66666666667)</f>
        <v>45807.66667</v>
      </c>
      <c r="H354" s="1">
        <f>IFERROR(__xludf.DUMMYFUNCTION("""COMPUTED_VALUE"""),2873.89)</f>
        <v>2873.89</v>
      </c>
      <c r="J354" s="2">
        <f>IFERROR(__xludf.DUMMYFUNCTION("""COMPUTED_VALUE"""),45807.66666666667)</f>
        <v>45807.66667</v>
      </c>
      <c r="K354" s="1">
        <f>IFERROR(__xludf.DUMMYFUNCTION("""COMPUTED_VALUE"""),2898.48)</f>
        <v>2898.48</v>
      </c>
      <c r="M354" s="2">
        <f>IFERROR(__xludf.DUMMYFUNCTION("""COMPUTED_VALUE"""),45807.66666666667)</f>
        <v>45807.66667</v>
      </c>
      <c r="N354" s="1">
        <f>IFERROR(__xludf.DUMMYFUNCTION("""COMPUTED_VALUE"""),0.0)</f>
        <v>0</v>
      </c>
    </row>
    <row r="355">
      <c r="A355" s="2">
        <f>IFERROR(__xludf.DUMMYFUNCTION("""COMPUTED_VALUE"""),45810.66666666667)</f>
        <v>45810.66667</v>
      </c>
      <c r="B355" s="1">
        <f>IFERROR(__xludf.DUMMYFUNCTION("""COMPUTED_VALUE"""),2898.48)</f>
        <v>2898.48</v>
      </c>
      <c r="D355" s="2">
        <f>IFERROR(__xludf.DUMMYFUNCTION("""COMPUTED_VALUE"""),45810.66666666667)</f>
        <v>45810.66667</v>
      </c>
      <c r="E355" s="1">
        <f>IFERROR(__xludf.DUMMYFUNCTION("""COMPUTED_VALUE"""),2898.48)</f>
        <v>2898.48</v>
      </c>
      <c r="G355" s="2">
        <f>IFERROR(__xludf.DUMMYFUNCTION("""COMPUTED_VALUE"""),45810.66666666667)</f>
        <v>45810.66667</v>
      </c>
      <c r="H355" s="1">
        <f>IFERROR(__xludf.DUMMYFUNCTION("""COMPUTED_VALUE"""),2857.0)</f>
        <v>2857</v>
      </c>
      <c r="J355" s="2">
        <f>IFERROR(__xludf.DUMMYFUNCTION("""COMPUTED_VALUE"""),45810.66666666667)</f>
        <v>45810.66667</v>
      </c>
      <c r="K355" s="1">
        <f>IFERROR(__xludf.DUMMYFUNCTION("""COMPUTED_VALUE"""),2894.44)</f>
        <v>2894.44</v>
      </c>
      <c r="M355" s="2">
        <f>IFERROR(__xludf.DUMMYFUNCTION("""COMPUTED_VALUE"""),45810.66666666667)</f>
        <v>45810.66667</v>
      </c>
      <c r="N355" s="1">
        <f>IFERROR(__xludf.DUMMYFUNCTION("""COMPUTED_VALUE"""),0.0)</f>
        <v>0</v>
      </c>
    </row>
    <row r="356">
      <c r="A356" s="2">
        <f>IFERROR(__xludf.DUMMYFUNCTION("""COMPUTED_VALUE"""),45811.66666666667)</f>
        <v>45811.66667</v>
      </c>
      <c r="B356" s="1">
        <f>IFERROR(__xludf.DUMMYFUNCTION("""COMPUTED_VALUE"""),2894.44)</f>
        <v>2894.44</v>
      </c>
      <c r="D356" s="2">
        <f>IFERROR(__xludf.DUMMYFUNCTION("""COMPUTED_VALUE"""),45811.66666666667)</f>
        <v>45811.66667</v>
      </c>
      <c r="E356" s="1">
        <f>IFERROR(__xludf.DUMMYFUNCTION("""COMPUTED_VALUE"""),2937.08)</f>
        <v>2937.08</v>
      </c>
      <c r="G356" s="2">
        <f>IFERROR(__xludf.DUMMYFUNCTION("""COMPUTED_VALUE"""),45811.66666666667)</f>
        <v>45811.66667</v>
      </c>
      <c r="H356" s="1">
        <f>IFERROR(__xludf.DUMMYFUNCTION("""COMPUTED_VALUE"""),2890.25)</f>
        <v>2890.25</v>
      </c>
      <c r="J356" s="2">
        <f>IFERROR(__xludf.DUMMYFUNCTION("""COMPUTED_VALUE"""),45811.66666666667)</f>
        <v>45811.66667</v>
      </c>
      <c r="K356" s="1">
        <f>IFERROR(__xludf.DUMMYFUNCTION("""COMPUTED_VALUE"""),2932.64)</f>
        <v>2932.64</v>
      </c>
      <c r="M356" s="2">
        <f>IFERROR(__xludf.DUMMYFUNCTION("""COMPUTED_VALUE"""),45811.66666666667)</f>
        <v>45811.66667</v>
      </c>
      <c r="N356" s="1">
        <f>IFERROR(__xludf.DUMMYFUNCTION("""COMPUTED_VALUE"""),0.0)</f>
        <v>0</v>
      </c>
    </row>
    <row r="357">
      <c r="A357" s="2">
        <f>IFERROR(__xludf.DUMMYFUNCTION("""COMPUTED_VALUE"""),45812.66666666667)</f>
        <v>45812.66667</v>
      </c>
      <c r="B357" s="1">
        <f>IFERROR(__xludf.DUMMYFUNCTION("""COMPUTED_VALUE"""),2932.64)</f>
        <v>2932.64</v>
      </c>
      <c r="D357" s="2">
        <f>IFERROR(__xludf.DUMMYFUNCTION("""COMPUTED_VALUE"""),45812.66666666667)</f>
        <v>45812.66667</v>
      </c>
      <c r="E357" s="1">
        <f>IFERROR(__xludf.DUMMYFUNCTION("""COMPUTED_VALUE"""),2942.87)</f>
        <v>2942.87</v>
      </c>
      <c r="G357" s="2">
        <f>IFERROR(__xludf.DUMMYFUNCTION("""COMPUTED_VALUE"""),45812.66666666667)</f>
        <v>45812.66667</v>
      </c>
      <c r="H357" s="1">
        <f>IFERROR(__xludf.DUMMYFUNCTION("""COMPUTED_VALUE"""),2929.09)</f>
        <v>2929.09</v>
      </c>
      <c r="J357" s="2">
        <f>IFERROR(__xludf.DUMMYFUNCTION("""COMPUTED_VALUE"""),45812.66666666667)</f>
        <v>45812.66667</v>
      </c>
      <c r="K357" s="1">
        <f>IFERROR(__xludf.DUMMYFUNCTION("""COMPUTED_VALUE"""),2929.85)</f>
        <v>2929.85</v>
      </c>
      <c r="M357" s="2">
        <f>IFERROR(__xludf.DUMMYFUNCTION("""COMPUTED_VALUE"""),45812.66666666667)</f>
        <v>45812.66667</v>
      </c>
      <c r="N357" s="1">
        <f>IFERROR(__xludf.DUMMYFUNCTION("""COMPUTED_VALUE"""),0.0)</f>
        <v>0</v>
      </c>
    </row>
    <row r="358">
      <c r="A358" s="2">
        <f>IFERROR(__xludf.DUMMYFUNCTION("""COMPUTED_VALUE"""),45813.66666666667)</f>
        <v>45813.66667</v>
      </c>
      <c r="B358" s="1">
        <f>IFERROR(__xludf.DUMMYFUNCTION("""COMPUTED_VALUE"""),2929.85)</f>
        <v>2929.85</v>
      </c>
      <c r="D358" s="2">
        <f>IFERROR(__xludf.DUMMYFUNCTION("""COMPUTED_VALUE"""),45813.66666666667)</f>
        <v>45813.66667</v>
      </c>
      <c r="E358" s="1">
        <f>IFERROR(__xludf.DUMMYFUNCTION("""COMPUTED_VALUE"""),2945.73)</f>
        <v>2945.73</v>
      </c>
      <c r="G358" s="2">
        <f>IFERROR(__xludf.DUMMYFUNCTION("""COMPUTED_VALUE"""),45813.66666666667)</f>
        <v>45813.66667</v>
      </c>
      <c r="H358" s="1">
        <f>IFERROR(__xludf.DUMMYFUNCTION("""COMPUTED_VALUE"""),2913.55)</f>
        <v>2913.55</v>
      </c>
      <c r="J358" s="2">
        <f>IFERROR(__xludf.DUMMYFUNCTION("""COMPUTED_VALUE"""),45813.66666666667)</f>
        <v>45813.66667</v>
      </c>
      <c r="K358" s="1">
        <f>IFERROR(__xludf.DUMMYFUNCTION("""COMPUTED_VALUE"""),2925.08)</f>
        <v>2925.08</v>
      </c>
      <c r="M358" s="2">
        <f>IFERROR(__xludf.DUMMYFUNCTION("""COMPUTED_VALUE"""),45813.66666666667)</f>
        <v>45813.66667</v>
      </c>
      <c r="N358" s="1">
        <f>IFERROR(__xludf.DUMMYFUNCTION("""COMPUTED_VALUE"""),0.0)</f>
        <v>0</v>
      </c>
    </row>
    <row r="359">
      <c r="A359" s="2">
        <f>IFERROR(__xludf.DUMMYFUNCTION("""COMPUTED_VALUE"""),45814.66666666667)</f>
        <v>45814.66667</v>
      </c>
      <c r="B359" s="1">
        <f>IFERROR(__xludf.DUMMYFUNCTION("""COMPUTED_VALUE"""),2925.08)</f>
        <v>2925.08</v>
      </c>
      <c r="D359" s="2">
        <f>IFERROR(__xludf.DUMMYFUNCTION("""COMPUTED_VALUE"""),45814.66666666667)</f>
        <v>45814.66667</v>
      </c>
      <c r="E359" s="1">
        <f>IFERROR(__xludf.DUMMYFUNCTION("""COMPUTED_VALUE"""),2960.25)</f>
        <v>2960.25</v>
      </c>
      <c r="G359" s="2">
        <f>IFERROR(__xludf.DUMMYFUNCTION("""COMPUTED_VALUE"""),45814.66666666667)</f>
        <v>45814.66667</v>
      </c>
      <c r="H359" s="1">
        <f>IFERROR(__xludf.DUMMYFUNCTION("""COMPUTED_VALUE"""),2925.08)</f>
        <v>2925.08</v>
      </c>
      <c r="J359" s="2">
        <f>IFERROR(__xludf.DUMMYFUNCTION("""COMPUTED_VALUE"""),45814.66666666667)</f>
        <v>45814.66667</v>
      </c>
      <c r="K359" s="1">
        <f>IFERROR(__xludf.DUMMYFUNCTION("""COMPUTED_VALUE"""),2957.92)</f>
        <v>2957.92</v>
      </c>
      <c r="M359" s="2">
        <f>IFERROR(__xludf.DUMMYFUNCTION("""COMPUTED_VALUE"""),45814.66666666667)</f>
        <v>45814.66667</v>
      </c>
      <c r="N359" s="1">
        <f>IFERROR(__xludf.DUMMYFUNCTION("""COMPUTED_VALUE"""),0.0)</f>
        <v>0</v>
      </c>
    </row>
    <row r="360">
      <c r="A360" s="2">
        <f>IFERROR(__xludf.DUMMYFUNCTION("""COMPUTED_VALUE"""),45817.66666666667)</f>
        <v>45817.66667</v>
      </c>
      <c r="B360" s="1">
        <f>IFERROR(__xludf.DUMMYFUNCTION("""COMPUTED_VALUE"""),2957.92)</f>
        <v>2957.92</v>
      </c>
      <c r="D360" s="2">
        <f>IFERROR(__xludf.DUMMYFUNCTION("""COMPUTED_VALUE"""),45817.66666666667)</f>
        <v>45817.66667</v>
      </c>
      <c r="E360" s="1">
        <f>IFERROR(__xludf.DUMMYFUNCTION("""COMPUTED_VALUE"""),2983.22)</f>
        <v>2983.22</v>
      </c>
      <c r="G360" s="2">
        <f>IFERROR(__xludf.DUMMYFUNCTION("""COMPUTED_VALUE"""),45817.66666666667)</f>
        <v>45817.66667</v>
      </c>
      <c r="H360" s="1">
        <f>IFERROR(__xludf.DUMMYFUNCTION("""COMPUTED_VALUE"""),2957.92)</f>
        <v>2957.92</v>
      </c>
      <c r="J360" s="2">
        <f>IFERROR(__xludf.DUMMYFUNCTION("""COMPUTED_VALUE"""),45817.66666666667)</f>
        <v>45817.66667</v>
      </c>
      <c r="K360" s="1">
        <f>IFERROR(__xludf.DUMMYFUNCTION("""COMPUTED_VALUE"""),2967.67)</f>
        <v>2967.67</v>
      </c>
      <c r="M360" s="2">
        <f>IFERROR(__xludf.DUMMYFUNCTION("""COMPUTED_VALUE"""),45817.66666666667)</f>
        <v>45817.66667</v>
      </c>
      <c r="N360" s="1">
        <f>IFERROR(__xludf.DUMMYFUNCTION("""COMPUTED_VALUE"""),0.0)</f>
        <v>0</v>
      </c>
    </row>
    <row r="361">
      <c r="A361" s="2">
        <f>IFERROR(__xludf.DUMMYFUNCTION("""COMPUTED_VALUE"""),45818.66666666667)</f>
        <v>45818.66667</v>
      </c>
      <c r="B361" s="1">
        <f>IFERROR(__xludf.DUMMYFUNCTION("""COMPUTED_VALUE"""),2967.67)</f>
        <v>2967.67</v>
      </c>
      <c r="D361" s="2">
        <f>IFERROR(__xludf.DUMMYFUNCTION("""COMPUTED_VALUE"""),45818.66666666667)</f>
        <v>45818.66667</v>
      </c>
      <c r="E361" s="1">
        <f>IFERROR(__xludf.DUMMYFUNCTION("""COMPUTED_VALUE"""),2987.77)</f>
        <v>2987.77</v>
      </c>
      <c r="G361" s="2">
        <f>IFERROR(__xludf.DUMMYFUNCTION("""COMPUTED_VALUE"""),45818.66666666667)</f>
        <v>45818.66667</v>
      </c>
      <c r="H361" s="1">
        <f>IFERROR(__xludf.DUMMYFUNCTION("""COMPUTED_VALUE"""),2967.67)</f>
        <v>2967.67</v>
      </c>
      <c r="J361" s="2">
        <f>IFERROR(__xludf.DUMMYFUNCTION("""COMPUTED_VALUE"""),45818.66666666667)</f>
        <v>45818.66667</v>
      </c>
      <c r="K361" s="1">
        <f>IFERROR(__xludf.DUMMYFUNCTION("""COMPUTED_VALUE"""),2978.25)</f>
        <v>2978.25</v>
      </c>
      <c r="M361" s="2">
        <f>IFERROR(__xludf.DUMMYFUNCTION("""COMPUTED_VALUE"""),45818.66666666667)</f>
        <v>45818.66667</v>
      </c>
      <c r="N361" s="1">
        <f>IFERROR(__xludf.DUMMYFUNCTION("""COMPUTED_VALUE"""),0.0)</f>
        <v>0</v>
      </c>
    </row>
    <row r="362">
      <c r="A362" s="2">
        <f>IFERROR(__xludf.DUMMYFUNCTION("""COMPUTED_VALUE"""),45819.66666666667)</f>
        <v>45819.66667</v>
      </c>
      <c r="B362" s="1">
        <f>IFERROR(__xludf.DUMMYFUNCTION("""COMPUTED_VALUE"""),2978.25)</f>
        <v>2978.25</v>
      </c>
      <c r="D362" s="2">
        <f>IFERROR(__xludf.DUMMYFUNCTION("""COMPUTED_VALUE"""),45819.66666666667)</f>
        <v>45819.66667</v>
      </c>
      <c r="E362" s="1">
        <f>IFERROR(__xludf.DUMMYFUNCTION("""COMPUTED_VALUE"""),2992.17)</f>
        <v>2992.17</v>
      </c>
      <c r="G362" s="2">
        <f>IFERROR(__xludf.DUMMYFUNCTION("""COMPUTED_VALUE"""),45819.66666666667)</f>
        <v>45819.66667</v>
      </c>
      <c r="H362" s="1">
        <f>IFERROR(__xludf.DUMMYFUNCTION("""COMPUTED_VALUE"""),2961.14)</f>
        <v>2961.14</v>
      </c>
      <c r="J362" s="2">
        <f>IFERROR(__xludf.DUMMYFUNCTION("""COMPUTED_VALUE"""),45819.66666666667)</f>
        <v>45819.66667</v>
      </c>
      <c r="K362" s="1">
        <f>IFERROR(__xludf.DUMMYFUNCTION("""COMPUTED_VALUE"""),2966.47)</f>
        <v>2966.47</v>
      </c>
      <c r="M362" s="2">
        <f>IFERROR(__xludf.DUMMYFUNCTION("""COMPUTED_VALUE"""),45819.66666666667)</f>
        <v>45819.66667</v>
      </c>
      <c r="N362" s="1">
        <f>IFERROR(__xludf.DUMMYFUNCTION("""COMPUTED_VALUE"""),0.0)</f>
        <v>0</v>
      </c>
    </row>
    <row r="363">
      <c r="A363" s="2">
        <f>IFERROR(__xludf.DUMMYFUNCTION("""COMPUTED_VALUE"""),45820.66666666667)</f>
        <v>45820.66667</v>
      </c>
      <c r="B363" s="1">
        <f>IFERROR(__xludf.DUMMYFUNCTION("""COMPUTED_VALUE"""),2966.47)</f>
        <v>2966.47</v>
      </c>
      <c r="D363" s="2">
        <f>IFERROR(__xludf.DUMMYFUNCTION("""COMPUTED_VALUE"""),45820.66666666667)</f>
        <v>45820.66667</v>
      </c>
      <c r="E363" s="1">
        <f>IFERROR(__xludf.DUMMYFUNCTION("""COMPUTED_VALUE"""),2966.47)</f>
        <v>2966.47</v>
      </c>
      <c r="G363" s="2">
        <f>IFERROR(__xludf.DUMMYFUNCTION("""COMPUTED_VALUE"""),45820.66666666667)</f>
        <v>45820.66667</v>
      </c>
      <c r="H363" s="1">
        <f>IFERROR(__xludf.DUMMYFUNCTION("""COMPUTED_VALUE"""),2942.85)</f>
        <v>2942.85</v>
      </c>
      <c r="J363" s="2">
        <f>IFERROR(__xludf.DUMMYFUNCTION("""COMPUTED_VALUE"""),45820.66666666667)</f>
        <v>45820.66667</v>
      </c>
      <c r="K363" s="1">
        <f>IFERROR(__xludf.DUMMYFUNCTION("""COMPUTED_VALUE"""),2962.58)</f>
        <v>2962.58</v>
      </c>
      <c r="M363" s="2">
        <f>IFERROR(__xludf.DUMMYFUNCTION("""COMPUTED_VALUE"""),45820.66666666667)</f>
        <v>45820.66667</v>
      </c>
      <c r="N363" s="1">
        <f>IFERROR(__xludf.DUMMYFUNCTION("""COMPUTED_VALUE"""),0.0)</f>
        <v>0</v>
      </c>
    </row>
    <row r="364">
      <c r="A364" s="2">
        <f>IFERROR(__xludf.DUMMYFUNCTION("""COMPUTED_VALUE"""),45821.66666666667)</f>
        <v>45821.66667</v>
      </c>
      <c r="B364" s="1">
        <f>IFERROR(__xludf.DUMMYFUNCTION("""COMPUTED_VALUE"""),2962.58)</f>
        <v>2962.58</v>
      </c>
      <c r="D364" s="2">
        <f>IFERROR(__xludf.DUMMYFUNCTION("""COMPUTED_VALUE"""),45821.66666666667)</f>
        <v>45821.66667</v>
      </c>
      <c r="E364" s="1">
        <f>IFERROR(__xludf.DUMMYFUNCTION("""COMPUTED_VALUE"""),2962.58)</f>
        <v>2962.58</v>
      </c>
      <c r="G364" s="2">
        <f>IFERROR(__xludf.DUMMYFUNCTION("""COMPUTED_VALUE"""),45821.66666666667)</f>
        <v>45821.66667</v>
      </c>
      <c r="H364" s="1">
        <f>IFERROR(__xludf.DUMMYFUNCTION("""COMPUTED_VALUE"""),2905.58)</f>
        <v>2905.58</v>
      </c>
      <c r="J364" s="2">
        <f>IFERROR(__xludf.DUMMYFUNCTION("""COMPUTED_VALUE"""),45821.66666666667)</f>
        <v>45821.66667</v>
      </c>
      <c r="K364" s="1">
        <f>IFERROR(__xludf.DUMMYFUNCTION("""COMPUTED_VALUE"""),2914.1)</f>
        <v>2914.1</v>
      </c>
      <c r="M364" s="2">
        <f>IFERROR(__xludf.DUMMYFUNCTION("""COMPUTED_VALUE"""),45821.66666666667)</f>
        <v>45821.66667</v>
      </c>
      <c r="N364" s="1">
        <f>IFERROR(__xludf.DUMMYFUNCTION("""COMPUTED_VALUE"""),0.0)</f>
        <v>0</v>
      </c>
    </row>
    <row r="365">
      <c r="A365" s="2">
        <f>IFERROR(__xludf.DUMMYFUNCTION("""COMPUTED_VALUE"""),45824.66666666667)</f>
        <v>45824.66667</v>
      </c>
      <c r="B365" s="1">
        <f>IFERROR(__xludf.DUMMYFUNCTION("""COMPUTED_VALUE"""),2914.1)</f>
        <v>2914.1</v>
      </c>
      <c r="D365" s="2">
        <f>IFERROR(__xludf.DUMMYFUNCTION("""COMPUTED_VALUE"""),45824.66666666667)</f>
        <v>45824.66667</v>
      </c>
      <c r="E365" s="1">
        <f>IFERROR(__xludf.DUMMYFUNCTION("""COMPUTED_VALUE"""),2961.8)</f>
        <v>2961.8</v>
      </c>
      <c r="G365" s="2">
        <f>IFERROR(__xludf.DUMMYFUNCTION("""COMPUTED_VALUE"""),45824.66666666667)</f>
        <v>45824.66667</v>
      </c>
      <c r="H365" s="1">
        <f>IFERROR(__xludf.DUMMYFUNCTION("""COMPUTED_VALUE"""),2914.1)</f>
        <v>2914.1</v>
      </c>
      <c r="J365" s="2">
        <f>IFERROR(__xludf.DUMMYFUNCTION("""COMPUTED_VALUE"""),45824.66666666667)</f>
        <v>45824.66667</v>
      </c>
      <c r="K365" s="1">
        <f>IFERROR(__xludf.DUMMYFUNCTION("""COMPUTED_VALUE"""),2948.0)</f>
        <v>2948</v>
      </c>
      <c r="M365" s="2">
        <f>IFERROR(__xludf.DUMMYFUNCTION("""COMPUTED_VALUE"""),45824.66666666667)</f>
        <v>45824.66667</v>
      </c>
      <c r="N365" s="1">
        <f>IFERROR(__xludf.DUMMYFUNCTION("""COMPUTED_VALUE"""),0.0)</f>
        <v>0</v>
      </c>
    </row>
    <row r="366">
      <c r="A366" s="2">
        <f>IFERROR(__xludf.DUMMYFUNCTION("""COMPUTED_VALUE"""),45825.66666666667)</f>
        <v>45825.66667</v>
      </c>
      <c r="B366" s="1">
        <f>IFERROR(__xludf.DUMMYFUNCTION("""COMPUTED_VALUE"""),2948.0)</f>
        <v>2948</v>
      </c>
      <c r="D366" s="2">
        <f>IFERROR(__xludf.DUMMYFUNCTION("""COMPUTED_VALUE"""),45825.66666666667)</f>
        <v>45825.66667</v>
      </c>
      <c r="E366" s="1">
        <f>IFERROR(__xludf.DUMMYFUNCTION("""COMPUTED_VALUE"""),2948.0)</f>
        <v>2948</v>
      </c>
      <c r="G366" s="2">
        <f>IFERROR(__xludf.DUMMYFUNCTION("""COMPUTED_VALUE"""),45825.66666666667)</f>
        <v>45825.66667</v>
      </c>
      <c r="H366" s="1">
        <f>IFERROR(__xludf.DUMMYFUNCTION("""COMPUTED_VALUE"""),2919.52)</f>
        <v>2919.52</v>
      </c>
      <c r="J366" s="2">
        <f>IFERROR(__xludf.DUMMYFUNCTION("""COMPUTED_VALUE"""),45825.66666666667)</f>
        <v>45825.66667</v>
      </c>
      <c r="K366" s="1">
        <f>IFERROR(__xludf.DUMMYFUNCTION("""COMPUTED_VALUE"""),2920.67)</f>
        <v>2920.67</v>
      </c>
      <c r="M366" s="2">
        <f>IFERROR(__xludf.DUMMYFUNCTION("""COMPUTED_VALUE"""),45825.66666666667)</f>
        <v>45825.66667</v>
      </c>
      <c r="N366" s="1">
        <f>IFERROR(__xludf.DUMMYFUNCTION("""COMPUTED_VALUE"""),0.0)</f>
        <v>0</v>
      </c>
    </row>
    <row r="367">
      <c r="A367" s="2">
        <f>IFERROR(__xludf.DUMMYFUNCTION("""COMPUTED_VALUE"""),45826.66666666667)</f>
        <v>45826.66667</v>
      </c>
      <c r="B367" s="1">
        <f>IFERROR(__xludf.DUMMYFUNCTION("""COMPUTED_VALUE"""),2920.67)</f>
        <v>2920.67</v>
      </c>
      <c r="D367" s="2">
        <f>IFERROR(__xludf.DUMMYFUNCTION("""COMPUTED_VALUE"""),45826.66666666667)</f>
        <v>45826.66667</v>
      </c>
      <c r="E367" s="1">
        <f>IFERROR(__xludf.DUMMYFUNCTION("""COMPUTED_VALUE"""),2955.98)</f>
        <v>2955.98</v>
      </c>
      <c r="G367" s="2">
        <f>IFERROR(__xludf.DUMMYFUNCTION("""COMPUTED_VALUE"""),45826.66666666667)</f>
        <v>45826.66667</v>
      </c>
      <c r="H367" s="1">
        <f>IFERROR(__xludf.DUMMYFUNCTION("""COMPUTED_VALUE"""),2920.67)</f>
        <v>2920.67</v>
      </c>
      <c r="J367" s="2">
        <f>IFERROR(__xludf.DUMMYFUNCTION("""COMPUTED_VALUE"""),45826.66666666667)</f>
        <v>45826.66667</v>
      </c>
      <c r="K367" s="1">
        <f>IFERROR(__xludf.DUMMYFUNCTION("""COMPUTED_VALUE"""),2935.25)</f>
        <v>2935.25</v>
      </c>
      <c r="M367" s="2">
        <f>IFERROR(__xludf.DUMMYFUNCTION("""COMPUTED_VALUE"""),45826.66666666667)</f>
        <v>45826.66667</v>
      </c>
      <c r="N367" s="1">
        <f>IFERROR(__xludf.DUMMYFUNCTION("""COMPUTED_VALUE"""),0.0)</f>
        <v>0</v>
      </c>
    </row>
    <row r="368">
      <c r="A368" s="2">
        <f>IFERROR(__xludf.DUMMYFUNCTION("""COMPUTED_VALUE"""),45828.66666666667)</f>
        <v>45828.66667</v>
      </c>
      <c r="B368" s="1">
        <f>IFERROR(__xludf.DUMMYFUNCTION("""COMPUTED_VALUE"""),2935.26)</f>
        <v>2935.26</v>
      </c>
      <c r="D368" s="2">
        <f>IFERROR(__xludf.DUMMYFUNCTION("""COMPUTED_VALUE"""),45828.66666666667)</f>
        <v>45828.66667</v>
      </c>
      <c r="E368" s="1">
        <f>IFERROR(__xludf.DUMMYFUNCTION("""COMPUTED_VALUE"""),2955.13)</f>
        <v>2955.13</v>
      </c>
      <c r="G368" s="2">
        <f>IFERROR(__xludf.DUMMYFUNCTION("""COMPUTED_VALUE"""),45828.66666666667)</f>
        <v>45828.66667</v>
      </c>
      <c r="H368" s="1">
        <f>IFERROR(__xludf.DUMMYFUNCTION("""COMPUTED_VALUE"""),2927.49)</f>
        <v>2927.49</v>
      </c>
      <c r="J368" s="2">
        <f>IFERROR(__xludf.DUMMYFUNCTION("""COMPUTED_VALUE"""),45828.66666666667)</f>
        <v>45828.66667</v>
      </c>
      <c r="K368" s="1">
        <f>IFERROR(__xludf.DUMMYFUNCTION("""COMPUTED_VALUE"""),2937.3)</f>
        <v>2937.3</v>
      </c>
      <c r="M368" s="2">
        <f>IFERROR(__xludf.DUMMYFUNCTION("""COMPUTED_VALUE"""),45828.66666666667)</f>
        <v>45828.66667</v>
      </c>
      <c r="N368" s="1">
        <f>IFERROR(__xludf.DUMMYFUNCTION("""COMPUTED_VALUE"""),0.0)</f>
        <v>0</v>
      </c>
    </row>
    <row r="369">
      <c r="A369" s="2">
        <f>IFERROR(__xludf.DUMMYFUNCTION("""COMPUTED_VALUE"""),45831.66666666667)</f>
        <v>45831.66667</v>
      </c>
      <c r="B369" s="1">
        <f>IFERROR(__xludf.DUMMYFUNCTION("""COMPUTED_VALUE"""),2937.3)</f>
        <v>2937.3</v>
      </c>
      <c r="D369" s="2">
        <f>IFERROR(__xludf.DUMMYFUNCTION("""COMPUTED_VALUE"""),45831.66666666667)</f>
        <v>45831.66667</v>
      </c>
      <c r="E369" s="1">
        <f>IFERROR(__xludf.DUMMYFUNCTION("""COMPUTED_VALUE"""),2964.78)</f>
        <v>2964.78</v>
      </c>
      <c r="G369" s="2">
        <f>IFERROR(__xludf.DUMMYFUNCTION("""COMPUTED_VALUE"""),45831.66666666667)</f>
        <v>45831.66667</v>
      </c>
      <c r="H369" s="1">
        <f>IFERROR(__xludf.DUMMYFUNCTION("""COMPUTED_VALUE"""),2909.64)</f>
        <v>2909.64</v>
      </c>
      <c r="J369" s="2">
        <f>IFERROR(__xludf.DUMMYFUNCTION("""COMPUTED_VALUE"""),45831.66666666667)</f>
        <v>45831.66667</v>
      </c>
      <c r="K369" s="1">
        <f>IFERROR(__xludf.DUMMYFUNCTION("""COMPUTED_VALUE"""),2963.62)</f>
        <v>2963.62</v>
      </c>
      <c r="M369" s="2">
        <f>IFERROR(__xludf.DUMMYFUNCTION("""COMPUTED_VALUE"""),45831.66666666667)</f>
        <v>45831.66667</v>
      </c>
      <c r="N369" s="1">
        <f>IFERROR(__xludf.DUMMYFUNCTION("""COMPUTED_VALUE"""),0.0)</f>
        <v>0</v>
      </c>
    </row>
    <row r="370">
      <c r="A370" s="2">
        <f>IFERROR(__xludf.DUMMYFUNCTION("""COMPUTED_VALUE"""),45832.66666666667)</f>
        <v>45832.66667</v>
      </c>
      <c r="B370" s="1">
        <f>IFERROR(__xludf.DUMMYFUNCTION("""COMPUTED_VALUE"""),2963.62)</f>
        <v>2963.62</v>
      </c>
      <c r="D370" s="2">
        <f>IFERROR(__xludf.DUMMYFUNCTION("""COMPUTED_VALUE"""),45832.66666666667)</f>
        <v>45832.66667</v>
      </c>
      <c r="E370" s="1">
        <f>IFERROR(__xludf.DUMMYFUNCTION("""COMPUTED_VALUE"""),3001.69)</f>
        <v>3001.69</v>
      </c>
      <c r="G370" s="2">
        <f>IFERROR(__xludf.DUMMYFUNCTION("""COMPUTED_VALUE"""),45832.66666666667)</f>
        <v>45832.66667</v>
      </c>
      <c r="H370" s="1">
        <f>IFERROR(__xludf.DUMMYFUNCTION("""COMPUTED_VALUE"""),2963.62)</f>
        <v>2963.62</v>
      </c>
      <c r="J370" s="2">
        <f>IFERROR(__xludf.DUMMYFUNCTION("""COMPUTED_VALUE"""),45832.66666666667)</f>
        <v>45832.66667</v>
      </c>
      <c r="K370" s="1">
        <f>IFERROR(__xludf.DUMMYFUNCTION("""COMPUTED_VALUE"""),2996.62)</f>
        <v>2996.62</v>
      </c>
      <c r="M370" s="2">
        <f>IFERROR(__xludf.DUMMYFUNCTION("""COMPUTED_VALUE"""),45832.66666666667)</f>
        <v>45832.66667</v>
      </c>
      <c r="N370" s="1">
        <f>IFERROR(__xludf.DUMMYFUNCTION("""COMPUTED_VALUE"""),0.0)</f>
        <v>0</v>
      </c>
    </row>
    <row r="371">
      <c r="A371" s="2">
        <f>IFERROR(__xludf.DUMMYFUNCTION("""COMPUTED_VALUE"""),45833.66666666667)</f>
        <v>45833.66667</v>
      </c>
      <c r="B371" s="1">
        <f>IFERROR(__xludf.DUMMYFUNCTION("""COMPUTED_VALUE"""),2996.62)</f>
        <v>2996.62</v>
      </c>
      <c r="D371" s="2">
        <f>IFERROR(__xludf.DUMMYFUNCTION("""COMPUTED_VALUE"""),45833.66666666667)</f>
        <v>45833.66667</v>
      </c>
      <c r="E371" s="1">
        <f>IFERROR(__xludf.DUMMYFUNCTION("""COMPUTED_VALUE"""),2999.66)</f>
        <v>2999.66</v>
      </c>
      <c r="G371" s="2">
        <f>IFERROR(__xludf.DUMMYFUNCTION("""COMPUTED_VALUE"""),45833.66666666667)</f>
        <v>45833.66667</v>
      </c>
      <c r="H371" s="1">
        <f>IFERROR(__xludf.DUMMYFUNCTION("""COMPUTED_VALUE"""),2964.85)</f>
        <v>2964.85</v>
      </c>
      <c r="J371" s="2">
        <f>IFERROR(__xludf.DUMMYFUNCTION("""COMPUTED_VALUE"""),45833.66666666667)</f>
        <v>45833.66667</v>
      </c>
      <c r="K371" s="1">
        <f>IFERROR(__xludf.DUMMYFUNCTION("""COMPUTED_VALUE"""),2965.99)</f>
        <v>2965.99</v>
      </c>
      <c r="M371" s="2">
        <f>IFERROR(__xludf.DUMMYFUNCTION("""COMPUTED_VALUE"""),45833.66666666667)</f>
        <v>45833.66667</v>
      </c>
      <c r="N371" s="1">
        <f>IFERROR(__xludf.DUMMYFUNCTION("""COMPUTED_VALUE"""),0.0)</f>
        <v>0</v>
      </c>
    </row>
    <row r="372">
      <c r="A372" s="2">
        <f>IFERROR(__xludf.DUMMYFUNCTION("""COMPUTED_VALUE"""),45834.66666666667)</f>
        <v>45834.66667</v>
      </c>
      <c r="B372" s="1">
        <f>IFERROR(__xludf.DUMMYFUNCTION("""COMPUTED_VALUE"""),2965.99)</f>
        <v>2965.99</v>
      </c>
      <c r="D372" s="2">
        <f>IFERROR(__xludf.DUMMYFUNCTION("""COMPUTED_VALUE"""),45834.66666666667)</f>
        <v>45834.66667</v>
      </c>
      <c r="E372" s="1">
        <f>IFERROR(__xludf.DUMMYFUNCTION("""COMPUTED_VALUE"""),3008.64)</f>
        <v>3008.64</v>
      </c>
      <c r="G372" s="2">
        <f>IFERROR(__xludf.DUMMYFUNCTION("""COMPUTED_VALUE"""),45834.66666666667)</f>
        <v>45834.66667</v>
      </c>
      <c r="H372" s="1">
        <f>IFERROR(__xludf.DUMMYFUNCTION("""COMPUTED_VALUE"""),2965.99)</f>
        <v>2965.99</v>
      </c>
      <c r="J372" s="2">
        <f>IFERROR(__xludf.DUMMYFUNCTION("""COMPUTED_VALUE"""),45834.66666666667)</f>
        <v>45834.66667</v>
      </c>
      <c r="K372" s="1">
        <f>IFERROR(__xludf.DUMMYFUNCTION("""COMPUTED_VALUE"""),3007.23)</f>
        <v>3007.23</v>
      </c>
      <c r="M372" s="2">
        <f>IFERROR(__xludf.DUMMYFUNCTION("""COMPUTED_VALUE"""),45834.66666666667)</f>
        <v>45834.66667</v>
      </c>
      <c r="N372" s="1">
        <f>IFERROR(__xludf.DUMMYFUNCTION("""COMPUTED_VALUE"""),0.0)</f>
        <v>0</v>
      </c>
    </row>
    <row r="373">
      <c r="A373" s="2">
        <f>IFERROR(__xludf.DUMMYFUNCTION("""COMPUTED_VALUE"""),45835.66666666667)</f>
        <v>45835.66667</v>
      </c>
      <c r="B373" s="1">
        <f>IFERROR(__xludf.DUMMYFUNCTION("""COMPUTED_VALUE"""),3007.23)</f>
        <v>3007.23</v>
      </c>
      <c r="D373" s="2">
        <f>IFERROR(__xludf.DUMMYFUNCTION("""COMPUTED_VALUE"""),45835.66666666667)</f>
        <v>45835.66667</v>
      </c>
      <c r="E373" s="1">
        <f>IFERROR(__xludf.DUMMYFUNCTION("""COMPUTED_VALUE"""),3032.03)</f>
        <v>3032.03</v>
      </c>
      <c r="G373" s="2">
        <f>IFERROR(__xludf.DUMMYFUNCTION("""COMPUTED_VALUE"""),45835.66666666667)</f>
        <v>45835.66667</v>
      </c>
      <c r="H373" s="1">
        <f>IFERROR(__xludf.DUMMYFUNCTION("""COMPUTED_VALUE"""),2994.52)</f>
        <v>2994.52</v>
      </c>
      <c r="J373" s="2">
        <f>IFERROR(__xludf.DUMMYFUNCTION("""COMPUTED_VALUE"""),45835.66666666667)</f>
        <v>45835.66667</v>
      </c>
      <c r="K373" s="1">
        <f>IFERROR(__xludf.DUMMYFUNCTION("""COMPUTED_VALUE"""),3012.26)</f>
        <v>3012.26</v>
      </c>
      <c r="M373" s="2">
        <f>IFERROR(__xludf.DUMMYFUNCTION("""COMPUTED_VALUE"""),45835.66666666667)</f>
        <v>45835.66667</v>
      </c>
      <c r="N373" s="1">
        <f>IFERROR(__xludf.DUMMYFUNCTION("""COMPUTED_VALUE"""),0.0)</f>
        <v>0</v>
      </c>
    </row>
    <row r="374">
      <c r="A374" s="2">
        <f>IFERROR(__xludf.DUMMYFUNCTION("""COMPUTED_VALUE"""),45838.66666666667)</f>
        <v>45838.66667</v>
      </c>
      <c r="B374" s="1">
        <f>IFERROR(__xludf.DUMMYFUNCTION("""COMPUTED_VALUE"""),3012.26)</f>
        <v>3012.26</v>
      </c>
      <c r="D374" s="2">
        <f>IFERROR(__xludf.DUMMYFUNCTION("""COMPUTED_VALUE"""),45838.66666666667)</f>
        <v>45838.66667</v>
      </c>
      <c r="E374" s="1">
        <f>IFERROR(__xludf.DUMMYFUNCTION("""COMPUTED_VALUE"""),3021.86)</f>
        <v>3021.86</v>
      </c>
      <c r="G374" s="2">
        <f>IFERROR(__xludf.DUMMYFUNCTION("""COMPUTED_VALUE"""),45838.66666666667)</f>
        <v>45838.66667</v>
      </c>
      <c r="H374" s="1">
        <f>IFERROR(__xludf.DUMMYFUNCTION("""COMPUTED_VALUE"""),3007.96)</f>
        <v>3007.96</v>
      </c>
      <c r="J374" s="2">
        <f>IFERROR(__xludf.DUMMYFUNCTION("""COMPUTED_VALUE"""),45838.66666666667)</f>
        <v>45838.66667</v>
      </c>
      <c r="K374" s="1">
        <f>IFERROR(__xludf.DUMMYFUNCTION("""COMPUTED_VALUE"""),3015.99)</f>
        <v>3015.99</v>
      </c>
      <c r="M374" s="2">
        <f>IFERROR(__xludf.DUMMYFUNCTION("""COMPUTED_VALUE"""),45838.66666666667)</f>
        <v>45838.66667</v>
      </c>
      <c r="N374" s="1">
        <f>IFERROR(__xludf.DUMMYFUNCTION("""COMPUTED_VALUE"""),0.0)</f>
        <v>0</v>
      </c>
    </row>
    <row r="375">
      <c r="A375" s="2">
        <f>IFERROR(__xludf.DUMMYFUNCTION("""COMPUTED_VALUE"""),45839.66666666667)</f>
        <v>45839.66667</v>
      </c>
      <c r="B375" s="1">
        <f>IFERROR(__xludf.DUMMYFUNCTION("""COMPUTED_VALUE"""),3015.99)</f>
        <v>3015.99</v>
      </c>
      <c r="D375" s="2">
        <f>IFERROR(__xludf.DUMMYFUNCTION("""COMPUTED_VALUE"""),45839.66666666667)</f>
        <v>45839.66667</v>
      </c>
      <c r="E375" s="1">
        <f>IFERROR(__xludf.DUMMYFUNCTION("""COMPUTED_VALUE"""),3069.61)</f>
        <v>3069.61</v>
      </c>
      <c r="G375" s="2">
        <f>IFERROR(__xludf.DUMMYFUNCTION("""COMPUTED_VALUE"""),45839.66666666667)</f>
        <v>45839.66667</v>
      </c>
      <c r="H375" s="1">
        <f>IFERROR(__xludf.DUMMYFUNCTION("""COMPUTED_VALUE"""),3003.89)</f>
        <v>3003.89</v>
      </c>
      <c r="J375" s="2">
        <f>IFERROR(__xludf.DUMMYFUNCTION("""COMPUTED_VALUE"""),45839.66666666667)</f>
        <v>45839.66667</v>
      </c>
      <c r="K375" s="1">
        <f>IFERROR(__xludf.DUMMYFUNCTION("""COMPUTED_VALUE"""),3045.17)</f>
        <v>3045.17</v>
      </c>
      <c r="M375" s="2">
        <f>IFERROR(__xludf.DUMMYFUNCTION("""COMPUTED_VALUE"""),45839.66666666667)</f>
        <v>45839.66667</v>
      </c>
      <c r="N375" s="1">
        <f>IFERROR(__xludf.DUMMYFUNCTION("""COMPUTED_VALUE"""),0.0)</f>
        <v>0</v>
      </c>
    </row>
    <row r="376">
      <c r="A376" s="2">
        <f>IFERROR(__xludf.DUMMYFUNCTION("""COMPUTED_VALUE"""),45840.66666666667)</f>
        <v>45840.66667</v>
      </c>
      <c r="B376" s="1">
        <f>IFERROR(__xludf.DUMMYFUNCTION("""COMPUTED_VALUE"""),3045.17)</f>
        <v>3045.17</v>
      </c>
      <c r="D376" s="2">
        <f>IFERROR(__xludf.DUMMYFUNCTION("""COMPUTED_VALUE"""),45840.66666666667)</f>
        <v>45840.66667</v>
      </c>
      <c r="E376" s="1">
        <f>IFERROR(__xludf.DUMMYFUNCTION("""COMPUTED_VALUE"""),3074.56)</f>
        <v>3074.56</v>
      </c>
      <c r="G376" s="2">
        <f>IFERROR(__xludf.DUMMYFUNCTION("""COMPUTED_VALUE"""),45840.66666666667)</f>
        <v>45840.66667</v>
      </c>
      <c r="H376" s="1">
        <f>IFERROR(__xludf.DUMMYFUNCTION("""COMPUTED_VALUE"""),3039.81)</f>
        <v>3039.81</v>
      </c>
      <c r="J376" s="2">
        <f>IFERROR(__xludf.DUMMYFUNCTION("""COMPUTED_VALUE"""),45840.66666666667)</f>
        <v>45840.66667</v>
      </c>
      <c r="K376" s="1">
        <f>IFERROR(__xludf.DUMMYFUNCTION("""COMPUTED_VALUE"""),3074.07)</f>
        <v>3074.07</v>
      </c>
      <c r="M376" s="2">
        <f>IFERROR(__xludf.DUMMYFUNCTION("""COMPUTED_VALUE"""),45840.66666666667)</f>
        <v>45840.66667</v>
      </c>
      <c r="N376" s="1">
        <f>IFERROR(__xludf.DUMMYFUNCTION("""COMPUTED_VALUE"""),0.0)</f>
        <v>0</v>
      </c>
    </row>
    <row r="377">
      <c r="A377" s="2">
        <f>IFERROR(__xludf.DUMMYFUNCTION("""COMPUTED_VALUE"""),45841.54513888889)</f>
        <v>45841.54514</v>
      </c>
      <c r="B377" s="1">
        <f>IFERROR(__xludf.DUMMYFUNCTION("""COMPUTED_VALUE"""),3074.08)</f>
        <v>3074.08</v>
      </c>
      <c r="D377" s="2">
        <f>IFERROR(__xludf.DUMMYFUNCTION("""COMPUTED_VALUE"""),45841.54513888889)</f>
        <v>45841.54514</v>
      </c>
      <c r="E377" s="1">
        <f>IFERROR(__xludf.DUMMYFUNCTION("""COMPUTED_VALUE"""),3098.38)</f>
        <v>3098.38</v>
      </c>
      <c r="G377" s="2">
        <f>IFERROR(__xludf.DUMMYFUNCTION("""COMPUTED_VALUE"""),45841.54513888889)</f>
        <v>45841.54514</v>
      </c>
      <c r="H377" s="1">
        <f>IFERROR(__xludf.DUMMYFUNCTION("""COMPUTED_VALUE"""),3074.08)</f>
        <v>3074.08</v>
      </c>
      <c r="J377" s="2">
        <f>IFERROR(__xludf.DUMMYFUNCTION("""COMPUTED_VALUE"""),45841.54513888889)</f>
        <v>45841.54514</v>
      </c>
      <c r="K377" s="1">
        <f>IFERROR(__xludf.DUMMYFUNCTION("""COMPUTED_VALUE"""),3095.87)</f>
        <v>3095.87</v>
      </c>
      <c r="M377" s="2">
        <f>IFERROR(__xludf.DUMMYFUNCTION("""COMPUTED_VALUE"""),45841.54513888889)</f>
        <v>45841.54514</v>
      </c>
      <c r="N377" s="1">
        <f>IFERROR(__xludf.DUMMYFUNCTION("""COMPUTED_VALUE"""),0.0)</f>
        <v>0</v>
      </c>
    </row>
    <row r="378">
      <c r="A378" s="2">
        <f>IFERROR(__xludf.DUMMYFUNCTION("""COMPUTED_VALUE"""),45845.66666666667)</f>
        <v>45845.66667</v>
      </c>
      <c r="B378" s="1">
        <f>IFERROR(__xludf.DUMMYFUNCTION("""COMPUTED_VALUE"""),3095.87)</f>
        <v>3095.87</v>
      </c>
      <c r="D378" s="2">
        <f>IFERROR(__xludf.DUMMYFUNCTION("""COMPUTED_VALUE"""),45845.66666666667)</f>
        <v>45845.66667</v>
      </c>
      <c r="E378" s="1">
        <f>IFERROR(__xludf.DUMMYFUNCTION("""COMPUTED_VALUE"""),3095.87)</f>
        <v>3095.87</v>
      </c>
      <c r="G378" s="2">
        <f>IFERROR(__xludf.DUMMYFUNCTION("""COMPUTED_VALUE"""),45845.66666666667)</f>
        <v>45845.66667</v>
      </c>
      <c r="H378" s="1">
        <f>IFERROR(__xludf.DUMMYFUNCTION("""COMPUTED_VALUE"""),3046.2)</f>
        <v>3046.2</v>
      </c>
      <c r="J378" s="2">
        <f>IFERROR(__xludf.DUMMYFUNCTION("""COMPUTED_VALUE"""),45845.66666666667)</f>
        <v>45845.66667</v>
      </c>
      <c r="K378" s="1">
        <f>IFERROR(__xludf.DUMMYFUNCTION("""COMPUTED_VALUE"""),3061.0)</f>
        <v>3061</v>
      </c>
      <c r="M378" s="2">
        <f>IFERROR(__xludf.DUMMYFUNCTION("""COMPUTED_VALUE"""),45845.66666666667)</f>
        <v>45845.66667</v>
      </c>
      <c r="N378" s="1">
        <f>IFERROR(__xludf.DUMMYFUNCTION("""COMPUTED_VALUE"""),0.0)</f>
        <v>0</v>
      </c>
    </row>
    <row r="379">
      <c r="A379" s="2">
        <f>IFERROR(__xludf.DUMMYFUNCTION("""COMPUTED_VALUE"""),45846.66666666667)</f>
        <v>45846.66667</v>
      </c>
      <c r="B379" s="1">
        <f>IFERROR(__xludf.DUMMYFUNCTION("""COMPUTED_VALUE"""),3061.0)</f>
        <v>3061</v>
      </c>
      <c r="D379" s="2">
        <f>IFERROR(__xludf.DUMMYFUNCTION("""COMPUTED_VALUE"""),45846.66666666667)</f>
        <v>45846.66667</v>
      </c>
      <c r="E379" s="1">
        <f>IFERROR(__xludf.DUMMYFUNCTION("""COMPUTED_VALUE"""),3089.51)</f>
        <v>3089.51</v>
      </c>
      <c r="G379" s="2">
        <f>IFERROR(__xludf.DUMMYFUNCTION("""COMPUTED_VALUE"""),45846.66666666667)</f>
        <v>45846.66667</v>
      </c>
      <c r="H379" s="1">
        <f>IFERROR(__xludf.DUMMYFUNCTION("""COMPUTED_VALUE"""),3061.0)</f>
        <v>3061</v>
      </c>
      <c r="J379" s="2">
        <f>IFERROR(__xludf.DUMMYFUNCTION("""COMPUTED_VALUE"""),45846.66666666667)</f>
        <v>45846.66667</v>
      </c>
      <c r="K379" s="1">
        <f>IFERROR(__xludf.DUMMYFUNCTION("""COMPUTED_VALUE"""),3074.98)</f>
        <v>3074.98</v>
      </c>
      <c r="M379" s="2">
        <f>IFERROR(__xludf.DUMMYFUNCTION("""COMPUTED_VALUE"""),45846.66666666667)</f>
        <v>45846.66667</v>
      </c>
      <c r="N379" s="1">
        <f>IFERROR(__xludf.DUMMYFUNCTION("""COMPUTED_VALUE"""),0.0)</f>
        <v>0</v>
      </c>
    </row>
    <row r="380">
      <c r="A380" s="2">
        <f>IFERROR(__xludf.DUMMYFUNCTION("""COMPUTED_VALUE"""),45847.66666666667)</f>
        <v>45847.66667</v>
      </c>
      <c r="B380" s="1">
        <f>IFERROR(__xludf.DUMMYFUNCTION("""COMPUTED_VALUE"""),3074.98)</f>
        <v>3074.98</v>
      </c>
      <c r="D380" s="2">
        <f>IFERROR(__xludf.DUMMYFUNCTION("""COMPUTED_VALUE"""),45847.66666666667)</f>
        <v>45847.66667</v>
      </c>
      <c r="E380" s="1">
        <f>IFERROR(__xludf.DUMMYFUNCTION("""COMPUTED_VALUE"""),3097.82)</f>
        <v>3097.82</v>
      </c>
      <c r="G380" s="2">
        <f>IFERROR(__xludf.DUMMYFUNCTION("""COMPUTED_VALUE"""),45847.66666666667)</f>
        <v>45847.66667</v>
      </c>
      <c r="H380" s="1">
        <f>IFERROR(__xludf.DUMMYFUNCTION("""COMPUTED_VALUE"""),3069.92)</f>
        <v>3069.92</v>
      </c>
      <c r="J380" s="2">
        <f>IFERROR(__xludf.DUMMYFUNCTION("""COMPUTED_VALUE"""),45847.66666666667)</f>
        <v>45847.66667</v>
      </c>
      <c r="K380" s="1">
        <f>IFERROR(__xludf.DUMMYFUNCTION("""COMPUTED_VALUE"""),3096.99)</f>
        <v>3096.99</v>
      </c>
      <c r="M380" s="2">
        <f>IFERROR(__xludf.DUMMYFUNCTION("""COMPUTED_VALUE"""),45847.66666666667)</f>
        <v>45847.66667</v>
      </c>
      <c r="N380" s="1">
        <f>IFERROR(__xludf.DUMMYFUNCTION("""COMPUTED_VALUE"""),0.0)</f>
        <v>0</v>
      </c>
    </row>
    <row r="381">
      <c r="A381" s="2">
        <f>IFERROR(__xludf.DUMMYFUNCTION("""COMPUTED_VALUE"""),45848.66666666667)</f>
        <v>45848.66667</v>
      </c>
      <c r="B381" s="1">
        <f>IFERROR(__xludf.DUMMYFUNCTION("""COMPUTED_VALUE"""),3096.99)</f>
        <v>3096.99</v>
      </c>
      <c r="D381" s="2">
        <f>IFERROR(__xludf.DUMMYFUNCTION("""COMPUTED_VALUE"""),45848.66666666667)</f>
        <v>45848.66667</v>
      </c>
      <c r="E381" s="1">
        <f>IFERROR(__xludf.DUMMYFUNCTION("""COMPUTED_VALUE"""),3129.56)</f>
        <v>3129.56</v>
      </c>
      <c r="G381" s="2">
        <f>IFERROR(__xludf.DUMMYFUNCTION("""COMPUTED_VALUE"""),45848.66666666667)</f>
        <v>45848.66667</v>
      </c>
      <c r="H381" s="1">
        <f>IFERROR(__xludf.DUMMYFUNCTION("""COMPUTED_VALUE"""),3092.45)</f>
        <v>3092.45</v>
      </c>
      <c r="J381" s="2">
        <f>IFERROR(__xludf.DUMMYFUNCTION("""COMPUTED_VALUE"""),45848.66666666667)</f>
        <v>45848.66667</v>
      </c>
      <c r="K381" s="1">
        <f>IFERROR(__xludf.DUMMYFUNCTION("""COMPUTED_VALUE"""),3113.84)</f>
        <v>3113.84</v>
      </c>
      <c r="M381" s="2">
        <f>IFERROR(__xludf.DUMMYFUNCTION("""COMPUTED_VALUE"""),45848.66666666667)</f>
        <v>45848.66667</v>
      </c>
      <c r="N381" s="1">
        <f>IFERROR(__xludf.DUMMYFUNCTION("""COMPUTED_VALUE"""),0.0)</f>
        <v>0</v>
      </c>
    </row>
    <row r="382">
      <c r="A382" s="2">
        <f>IFERROR(__xludf.DUMMYFUNCTION("""COMPUTED_VALUE"""),45849.66666666667)</f>
        <v>45849.66667</v>
      </c>
      <c r="B382" s="1">
        <f>IFERROR(__xludf.DUMMYFUNCTION("""COMPUTED_VALUE"""),3113.84)</f>
        <v>3113.84</v>
      </c>
      <c r="D382" s="2">
        <f>IFERROR(__xludf.DUMMYFUNCTION("""COMPUTED_VALUE"""),45849.66666666667)</f>
        <v>45849.66667</v>
      </c>
      <c r="E382" s="1">
        <f>IFERROR(__xludf.DUMMYFUNCTION("""COMPUTED_VALUE"""),3113.84)</f>
        <v>3113.84</v>
      </c>
      <c r="G382" s="2">
        <f>IFERROR(__xludf.DUMMYFUNCTION("""COMPUTED_VALUE"""),45849.66666666667)</f>
        <v>45849.66667</v>
      </c>
      <c r="H382" s="1">
        <f>IFERROR(__xludf.DUMMYFUNCTION("""COMPUTED_VALUE"""),3080.34)</f>
        <v>3080.34</v>
      </c>
      <c r="J382" s="2">
        <f>IFERROR(__xludf.DUMMYFUNCTION("""COMPUTED_VALUE"""),45849.66666666667)</f>
        <v>45849.66667</v>
      </c>
      <c r="K382" s="1">
        <f>IFERROR(__xludf.DUMMYFUNCTION("""COMPUTED_VALUE"""),3082.29)</f>
        <v>3082.29</v>
      </c>
      <c r="M382" s="2">
        <f>IFERROR(__xludf.DUMMYFUNCTION("""COMPUTED_VALUE"""),45849.66666666667)</f>
        <v>45849.66667</v>
      </c>
      <c r="N382" s="1">
        <f>IFERROR(__xludf.DUMMYFUNCTION("""COMPUTED_VALUE"""),0.0)</f>
        <v>0</v>
      </c>
    </row>
    <row r="383">
      <c r="A383" s="2">
        <f>IFERROR(__xludf.DUMMYFUNCTION("""COMPUTED_VALUE"""),45852.66666666667)</f>
        <v>45852.66667</v>
      </c>
      <c r="B383" s="1">
        <f>IFERROR(__xludf.DUMMYFUNCTION("""COMPUTED_VALUE"""),3082.29)</f>
        <v>3082.29</v>
      </c>
      <c r="D383" s="2">
        <f>IFERROR(__xludf.DUMMYFUNCTION("""COMPUTED_VALUE"""),45852.66666666667)</f>
        <v>45852.66667</v>
      </c>
      <c r="E383" s="1">
        <f>IFERROR(__xludf.DUMMYFUNCTION("""COMPUTED_VALUE"""),3094.3)</f>
        <v>3094.3</v>
      </c>
      <c r="G383" s="2">
        <f>IFERROR(__xludf.DUMMYFUNCTION("""COMPUTED_VALUE"""),45852.66666666667)</f>
        <v>45852.66667</v>
      </c>
      <c r="H383" s="1">
        <f>IFERROR(__xludf.DUMMYFUNCTION("""COMPUTED_VALUE"""),3073.41)</f>
        <v>3073.41</v>
      </c>
      <c r="J383" s="2">
        <f>IFERROR(__xludf.DUMMYFUNCTION("""COMPUTED_VALUE"""),45852.66666666667)</f>
        <v>45852.66667</v>
      </c>
      <c r="K383" s="1">
        <f>IFERROR(__xludf.DUMMYFUNCTION("""COMPUTED_VALUE"""),3093.29)</f>
        <v>3093.29</v>
      </c>
      <c r="M383" s="2">
        <f>IFERROR(__xludf.DUMMYFUNCTION("""COMPUTED_VALUE"""),45852.66666666667)</f>
        <v>45852.66667</v>
      </c>
      <c r="N383" s="1">
        <f>IFERROR(__xludf.DUMMYFUNCTION("""COMPUTED_VALUE"""),0.0)</f>
        <v>0</v>
      </c>
    </row>
    <row r="384">
      <c r="A384" s="2">
        <f>IFERROR(__xludf.DUMMYFUNCTION("""COMPUTED_VALUE"""),45853.66666666667)</f>
        <v>45853.66667</v>
      </c>
      <c r="B384" s="1">
        <f>IFERROR(__xludf.DUMMYFUNCTION("""COMPUTED_VALUE"""),3093.29)</f>
        <v>3093.29</v>
      </c>
      <c r="D384" s="2">
        <f>IFERROR(__xludf.DUMMYFUNCTION("""COMPUTED_VALUE"""),45853.66666666667)</f>
        <v>45853.66667</v>
      </c>
      <c r="E384" s="1">
        <f>IFERROR(__xludf.DUMMYFUNCTION("""COMPUTED_VALUE"""),3105.16)</f>
        <v>3105.16</v>
      </c>
      <c r="G384" s="2">
        <f>IFERROR(__xludf.DUMMYFUNCTION("""COMPUTED_VALUE"""),45853.66666666667)</f>
        <v>45853.66667</v>
      </c>
      <c r="H384" s="1">
        <f>IFERROR(__xludf.DUMMYFUNCTION("""COMPUTED_VALUE"""),3040.46)</f>
        <v>3040.46</v>
      </c>
      <c r="J384" s="2">
        <f>IFERROR(__xludf.DUMMYFUNCTION("""COMPUTED_VALUE"""),45853.66666666667)</f>
        <v>45853.66667</v>
      </c>
      <c r="K384" s="1">
        <f>IFERROR(__xludf.DUMMYFUNCTION("""COMPUTED_VALUE"""),3040.67)</f>
        <v>3040.67</v>
      </c>
      <c r="M384" s="2">
        <f>IFERROR(__xludf.DUMMYFUNCTION("""COMPUTED_VALUE"""),45853.66666666667)</f>
        <v>45853.66667</v>
      </c>
      <c r="N384" s="1">
        <f>IFERROR(__xludf.DUMMYFUNCTION("""COMPUTED_VALUE"""),0.0)</f>
        <v>0</v>
      </c>
    </row>
    <row r="385">
      <c r="A385" s="2">
        <f>IFERROR(__xludf.DUMMYFUNCTION("""COMPUTED_VALUE"""),45854.66666666667)</f>
        <v>45854.66667</v>
      </c>
      <c r="B385" s="1">
        <f>IFERROR(__xludf.DUMMYFUNCTION("""COMPUTED_VALUE"""),3040.67)</f>
        <v>3040.67</v>
      </c>
      <c r="D385" s="2">
        <f>IFERROR(__xludf.DUMMYFUNCTION("""COMPUTED_VALUE"""),45854.66666666667)</f>
        <v>45854.66667</v>
      </c>
      <c r="E385" s="1">
        <f>IFERROR(__xludf.DUMMYFUNCTION("""COMPUTED_VALUE"""),3064.52)</f>
        <v>3064.52</v>
      </c>
      <c r="G385" s="2">
        <f>IFERROR(__xludf.DUMMYFUNCTION("""COMPUTED_VALUE"""),45854.66666666667)</f>
        <v>45854.66667</v>
      </c>
      <c r="H385" s="1">
        <f>IFERROR(__xludf.DUMMYFUNCTION("""COMPUTED_VALUE"""),3015.31)</f>
        <v>3015.31</v>
      </c>
      <c r="J385" s="2">
        <f>IFERROR(__xludf.DUMMYFUNCTION("""COMPUTED_VALUE"""),45854.66666666667)</f>
        <v>45854.66667</v>
      </c>
      <c r="K385" s="1">
        <f>IFERROR(__xludf.DUMMYFUNCTION("""COMPUTED_VALUE"""),3060.58)</f>
        <v>3060.58</v>
      </c>
      <c r="M385" s="2">
        <f>IFERROR(__xludf.DUMMYFUNCTION("""COMPUTED_VALUE"""),45854.66666666667)</f>
        <v>45854.66667</v>
      </c>
      <c r="N385" s="1">
        <f>IFERROR(__xludf.DUMMYFUNCTION("""COMPUTED_VALUE"""),0.0)</f>
        <v>0</v>
      </c>
    </row>
    <row r="386">
      <c r="A386" s="2">
        <f>IFERROR(__xludf.DUMMYFUNCTION("""COMPUTED_VALUE"""),45855.66666666667)</f>
        <v>45855.66667</v>
      </c>
      <c r="B386" s="1">
        <f>IFERROR(__xludf.DUMMYFUNCTION("""COMPUTED_VALUE"""),3060.54)</f>
        <v>3060.54</v>
      </c>
      <c r="D386" s="2">
        <f>IFERROR(__xludf.DUMMYFUNCTION("""COMPUTED_VALUE"""),45855.66666666667)</f>
        <v>45855.66667</v>
      </c>
      <c r="E386" s="1">
        <f>IFERROR(__xludf.DUMMYFUNCTION("""COMPUTED_VALUE"""),3103.55)</f>
        <v>3103.55</v>
      </c>
      <c r="G386" s="2">
        <f>IFERROR(__xludf.DUMMYFUNCTION("""COMPUTED_VALUE"""),45855.66666666667)</f>
        <v>45855.66667</v>
      </c>
      <c r="H386" s="1">
        <f>IFERROR(__xludf.DUMMYFUNCTION("""COMPUTED_VALUE"""),3060.54)</f>
        <v>3060.54</v>
      </c>
      <c r="J386" s="2">
        <f>IFERROR(__xludf.DUMMYFUNCTION("""COMPUTED_VALUE"""),45855.66666666667)</f>
        <v>45855.66667</v>
      </c>
      <c r="K386" s="1">
        <f>IFERROR(__xludf.DUMMYFUNCTION("""COMPUTED_VALUE"""),3097.0)</f>
        <v>3097</v>
      </c>
      <c r="M386" s="2">
        <f>IFERROR(__xludf.DUMMYFUNCTION("""COMPUTED_VALUE"""),45855.66666666667)</f>
        <v>45855.66667</v>
      </c>
      <c r="N386" s="1">
        <f>IFERROR(__xludf.DUMMYFUNCTION("""COMPUTED_VALUE"""),0.0)</f>
        <v>0</v>
      </c>
    </row>
    <row r="387">
      <c r="A387" s="2">
        <f>IFERROR(__xludf.DUMMYFUNCTION("""COMPUTED_VALUE"""),45856.66666666667)</f>
        <v>45856.66667</v>
      </c>
      <c r="B387" s="1">
        <f>IFERROR(__xludf.DUMMYFUNCTION("""COMPUTED_VALUE"""),3097.0)</f>
        <v>3097</v>
      </c>
      <c r="D387" s="2">
        <f>IFERROR(__xludf.DUMMYFUNCTION("""COMPUTED_VALUE"""),45856.66666666667)</f>
        <v>45856.66667</v>
      </c>
      <c r="E387" s="1">
        <f>IFERROR(__xludf.DUMMYFUNCTION("""COMPUTED_VALUE"""),3114.18)</f>
        <v>3114.18</v>
      </c>
      <c r="G387" s="2">
        <f>IFERROR(__xludf.DUMMYFUNCTION("""COMPUTED_VALUE"""),45856.66666666667)</f>
        <v>45856.66667</v>
      </c>
      <c r="H387" s="1">
        <f>IFERROR(__xludf.DUMMYFUNCTION("""COMPUTED_VALUE"""),3084.61)</f>
        <v>3084.61</v>
      </c>
      <c r="J387" s="2">
        <f>IFERROR(__xludf.DUMMYFUNCTION("""COMPUTED_VALUE"""),45856.66666666667)</f>
        <v>45856.66667</v>
      </c>
      <c r="K387" s="1">
        <f>IFERROR(__xludf.DUMMYFUNCTION("""COMPUTED_VALUE"""),3092.47)</f>
        <v>3092.47</v>
      </c>
      <c r="M387" s="2">
        <f>IFERROR(__xludf.DUMMYFUNCTION("""COMPUTED_VALUE"""),45856.66666666667)</f>
        <v>45856.66667</v>
      </c>
      <c r="N387" s="1">
        <f>IFERROR(__xludf.DUMMYFUNCTION("""COMPUTED_VALUE"""),0.0)</f>
        <v>0</v>
      </c>
    </row>
    <row r="388">
      <c r="A388" s="2">
        <f>IFERROR(__xludf.DUMMYFUNCTION("""COMPUTED_VALUE"""),45859.66666666667)</f>
        <v>45859.66667</v>
      </c>
      <c r="B388" s="1">
        <f>IFERROR(__xludf.DUMMYFUNCTION("""COMPUTED_VALUE"""),3092.47)</f>
        <v>3092.47</v>
      </c>
      <c r="D388" s="2">
        <f>IFERROR(__xludf.DUMMYFUNCTION("""COMPUTED_VALUE"""),45859.66666666667)</f>
        <v>45859.66667</v>
      </c>
      <c r="E388" s="1">
        <f>IFERROR(__xludf.DUMMYFUNCTION("""COMPUTED_VALUE"""),3106.75)</f>
        <v>3106.75</v>
      </c>
      <c r="G388" s="2">
        <f>IFERROR(__xludf.DUMMYFUNCTION("""COMPUTED_VALUE"""),45859.66666666667)</f>
        <v>45859.66667</v>
      </c>
      <c r="H388" s="1">
        <f>IFERROR(__xludf.DUMMYFUNCTION("""COMPUTED_VALUE"""),3073.79)</f>
        <v>3073.79</v>
      </c>
      <c r="J388" s="2">
        <f>IFERROR(__xludf.DUMMYFUNCTION("""COMPUTED_VALUE"""),45859.66666666667)</f>
        <v>45859.66667</v>
      </c>
      <c r="K388" s="1">
        <f>IFERROR(__xludf.DUMMYFUNCTION("""COMPUTED_VALUE"""),3073.99)</f>
        <v>3073.99</v>
      </c>
      <c r="M388" s="2">
        <f>IFERROR(__xludf.DUMMYFUNCTION("""COMPUTED_VALUE"""),45859.66666666667)</f>
        <v>45859.66667</v>
      </c>
      <c r="N388" s="1">
        <f>IFERROR(__xludf.DUMMYFUNCTION("""COMPUTED_VALUE"""),0.0)</f>
        <v>0</v>
      </c>
    </row>
    <row r="389">
      <c r="A389" s="2">
        <f>IFERROR(__xludf.DUMMYFUNCTION("""COMPUTED_VALUE"""),45860.66666666667)</f>
        <v>45860.66667</v>
      </c>
      <c r="B389" s="1">
        <f>IFERROR(__xludf.DUMMYFUNCTION("""COMPUTED_VALUE"""),3073.99)</f>
        <v>3073.99</v>
      </c>
      <c r="D389" s="2">
        <f>IFERROR(__xludf.DUMMYFUNCTION("""COMPUTED_VALUE"""),45860.66666666667)</f>
        <v>45860.66667</v>
      </c>
      <c r="E389" s="1">
        <f>IFERROR(__xludf.DUMMYFUNCTION("""COMPUTED_VALUE"""),3117.26)</f>
        <v>3117.26</v>
      </c>
      <c r="G389" s="2">
        <f>IFERROR(__xludf.DUMMYFUNCTION("""COMPUTED_VALUE"""),45860.66666666667)</f>
        <v>45860.66667</v>
      </c>
      <c r="H389" s="1">
        <f>IFERROR(__xludf.DUMMYFUNCTION("""COMPUTED_VALUE"""),3073.99)</f>
        <v>3073.99</v>
      </c>
      <c r="J389" s="2">
        <f>IFERROR(__xludf.DUMMYFUNCTION("""COMPUTED_VALUE"""),45860.66666666667)</f>
        <v>45860.66667</v>
      </c>
      <c r="K389" s="1">
        <f>IFERROR(__xludf.DUMMYFUNCTION("""COMPUTED_VALUE"""),3111.67)</f>
        <v>3111.67</v>
      </c>
      <c r="M389" s="2">
        <f>IFERROR(__xludf.DUMMYFUNCTION("""COMPUTED_VALUE"""),45860.66666666667)</f>
        <v>45860.66667</v>
      </c>
      <c r="N389" s="1">
        <f>IFERROR(__xludf.DUMMYFUNCTION("""COMPUTED_VALUE"""),0.0)</f>
        <v>0</v>
      </c>
    </row>
    <row r="390">
      <c r="A390" s="2">
        <f>IFERROR(__xludf.DUMMYFUNCTION("""COMPUTED_VALUE"""),45861.66666666667)</f>
        <v>45861.66667</v>
      </c>
      <c r="B390" s="1">
        <f>IFERROR(__xludf.DUMMYFUNCTION("""COMPUTED_VALUE"""),3111.74)</f>
        <v>3111.74</v>
      </c>
      <c r="D390" s="2">
        <f>IFERROR(__xludf.DUMMYFUNCTION("""COMPUTED_VALUE"""),45861.66666666667)</f>
        <v>45861.66667</v>
      </c>
      <c r="E390" s="1">
        <f>IFERROR(__xludf.DUMMYFUNCTION("""COMPUTED_VALUE"""),3146.28)</f>
        <v>3146.28</v>
      </c>
      <c r="G390" s="2">
        <f>IFERROR(__xludf.DUMMYFUNCTION("""COMPUTED_VALUE"""),45861.66666666667)</f>
        <v>45861.66667</v>
      </c>
      <c r="H390" s="1">
        <f>IFERROR(__xludf.DUMMYFUNCTION("""COMPUTED_VALUE"""),3111.74)</f>
        <v>3111.74</v>
      </c>
      <c r="J390" s="2">
        <f>IFERROR(__xludf.DUMMYFUNCTION("""COMPUTED_VALUE"""),45861.66666666667)</f>
        <v>45861.66667</v>
      </c>
      <c r="K390" s="1">
        <f>IFERROR(__xludf.DUMMYFUNCTION("""COMPUTED_VALUE"""),3144.81)</f>
        <v>3144.81</v>
      </c>
      <c r="M390" s="2">
        <f>IFERROR(__xludf.DUMMYFUNCTION("""COMPUTED_VALUE"""),45861.66666666667)</f>
        <v>45861.66667</v>
      </c>
      <c r="N390" s="1">
        <f>IFERROR(__xludf.DUMMYFUNCTION("""COMPUTED_VALUE"""),0.0)</f>
        <v>0</v>
      </c>
    </row>
    <row r="391">
      <c r="A391" s="2">
        <f>IFERROR(__xludf.DUMMYFUNCTION("""COMPUTED_VALUE"""),45862.66666666667)</f>
        <v>45862.66667</v>
      </c>
      <c r="B391" s="1">
        <f>IFERROR(__xludf.DUMMYFUNCTION("""COMPUTED_VALUE"""),3144.81)</f>
        <v>3144.81</v>
      </c>
      <c r="D391" s="2">
        <f>IFERROR(__xludf.DUMMYFUNCTION("""COMPUTED_VALUE"""),45862.66666666667)</f>
        <v>45862.66667</v>
      </c>
      <c r="E391" s="1">
        <f>IFERROR(__xludf.DUMMYFUNCTION("""COMPUTED_VALUE"""),3144.81)</f>
        <v>3144.81</v>
      </c>
      <c r="G391" s="2">
        <f>IFERROR(__xludf.DUMMYFUNCTION("""COMPUTED_VALUE"""),45862.66666666667)</f>
        <v>45862.66667</v>
      </c>
      <c r="H391" s="1">
        <f>IFERROR(__xludf.DUMMYFUNCTION("""COMPUTED_VALUE"""),3116.5)</f>
        <v>3116.5</v>
      </c>
      <c r="J391" s="2">
        <f>IFERROR(__xludf.DUMMYFUNCTION("""COMPUTED_VALUE"""),45862.66666666667)</f>
        <v>45862.66667</v>
      </c>
      <c r="K391" s="1">
        <f>IFERROR(__xludf.DUMMYFUNCTION("""COMPUTED_VALUE"""),3117.0)</f>
        <v>3117</v>
      </c>
      <c r="M391" s="2">
        <f>IFERROR(__xludf.DUMMYFUNCTION("""COMPUTED_VALUE"""),45862.66666666667)</f>
        <v>45862.66667</v>
      </c>
      <c r="N391" s="1">
        <f>IFERROR(__xludf.DUMMYFUNCTION("""COMPUTED_VALUE"""),0.0)</f>
        <v>0</v>
      </c>
    </row>
    <row r="392">
      <c r="A392" s="2">
        <f>IFERROR(__xludf.DUMMYFUNCTION("""COMPUTED_VALUE"""),45863.66666666667)</f>
        <v>45863.66667</v>
      </c>
      <c r="B392" s="1">
        <f>IFERROR(__xludf.DUMMYFUNCTION("""COMPUTED_VALUE"""),3117.0)</f>
        <v>3117</v>
      </c>
      <c r="D392" s="2">
        <f>IFERROR(__xludf.DUMMYFUNCTION("""COMPUTED_VALUE"""),45863.66666666667)</f>
        <v>45863.66667</v>
      </c>
      <c r="E392" s="1">
        <f>IFERROR(__xludf.DUMMYFUNCTION("""COMPUTED_VALUE"""),3137.87)</f>
        <v>3137.87</v>
      </c>
      <c r="G392" s="2">
        <f>IFERROR(__xludf.DUMMYFUNCTION("""COMPUTED_VALUE"""),45863.66666666667)</f>
        <v>45863.66667</v>
      </c>
      <c r="H392" s="1">
        <f>IFERROR(__xludf.DUMMYFUNCTION("""COMPUTED_VALUE"""),3109.62)</f>
        <v>3109.62</v>
      </c>
      <c r="J392" s="2">
        <f>IFERROR(__xludf.DUMMYFUNCTION("""COMPUTED_VALUE"""),45863.66666666667)</f>
        <v>45863.66667</v>
      </c>
      <c r="K392" s="1">
        <f>IFERROR(__xludf.DUMMYFUNCTION("""COMPUTED_VALUE"""),3135.99)</f>
        <v>3135.99</v>
      </c>
      <c r="M392" s="2">
        <f>IFERROR(__xludf.DUMMYFUNCTION("""COMPUTED_VALUE"""),45863.66666666667)</f>
        <v>45863.66667</v>
      </c>
      <c r="N392" s="1">
        <f>IFERROR(__xludf.DUMMYFUNCTION("""COMPUTED_VALUE"""),0.0)</f>
        <v>0</v>
      </c>
    </row>
    <row r="393">
      <c r="A393" s="2">
        <f>IFERROR(__xludf.DUMMYFUNCTION("""COMPUTED_VALUE"""),45866.66666666667)</f>
        <v>45866.66667</v>
      </c>
      <c r="B393" s="1">
        <f>IFERROR(__xludf.DUMMYFUNCTION("""COMPUTED_VALUE"""),3135.99)</f>
        <v>3135.99</v>
      </c>
      <c r="D393" s="2">
        <f>IFERROR(__xludf.DUMMYFUNCTION("""COMPUTED_VALUE"""),45866.66666666667)</f>
        <v>45866.66667</v>
      </c>
      <c r="E393" s="1">
        <f>IFERROR(__xludf.DUMMYFUNCTION("""COMPUTED_VALUE"""),3143.84)</f>
        <v>3143.84</v>
      </c>
      <c r="G393" s="2">
        <f>IFERROR(__xludf.DUMMYFUNCTION("""COMPUTED_VALUE"""),45866.66666666667)</f>
        <v>45866.66667</v>
      </c>
      <c r="H393" s="1">
        <f>IFERROR(__xludf.DUMMYFUNCTION("""COMPUTED_VALUE"""),3119.82)</f>
        <v>3119.82</v>
      </c>
      <c r="J393" s="2">
        <f>IFERROR(__xludf.DUMMYFUNCTION("""COMPUTED_VALUE"""),45866.66666666667)</f>
        <v>45866.66667</v>
      </c>
      <c r="K393" s="1">
        <f>IFERROR(__xludf.DUMMYFUNCTION("""COMPUTED_VALUE"""),3123.77)</f>
        <v>3123.77</v>
      </c>
      <c r="M393" s="2">
        <f>IFERROR(__xludf.DUMMYFUNCTION("""COMPUTED_VALUE"""),45866.66666666667)</f>
        <v>45866.66667</v>
      </c>
      <c r="N393" s="1">
        <f>IFERROR(__xludf.DUMMYFUNCTION("""COMPUTED_VALUE"""),0.0)</f>
        <v>0</v>
      </c>
    </row>
    <row r="394">
      <c r="A394" s="2">
        <f>IFERROR(__xludf.DUMMYFUNCTION("""COMPUTED_VALUE"""),45867.66666666667)</f>
        <v>45867.66667</v>
      </c>
      <c r="B394" s="1">
        <f>IFERROR(__xludf.DUMMYFUNCTION("""COMPUTED_VALUE"""),3123.77)</f>
        <v>3123.77</v>
      </c>
      <c r="D394" s="2">
        <f>IFERROR(__xludf.DUMMYFUNCTION("""COMPUTED_VALUE"""),45867.66666666667)</f>
        <v>45867.66667</v>
      </c>
      <c r="E394" s="1">
        <f>IFERROR(__xludf.DUMMYFUNCTION("""COMPUTED_VALUE"""),3138.71)</f>
        <v>3138.71</v>
      </c>
      <c r="G394" s="2">
        <f>IFERROR(__xludf.DUMMYFUNCTION("""COMPUTED_VALUE"""),45867.66666666667)</f>
        <v>45867.66667</v>
      </c>
      <c r="H394" s="1">
        <f>IFERROR(__xludf.DUMMYFUNCTION("""COMPUTED_VALUE"""),3104.15)</f>
        <v>3104.15</v>
      </c>
      <c r="J394" s="2">
        <f>IFERROR(__xludf.DUMMYFUNCTION("""COMPUTED_VALUE"""),45867.66666666667)</f>
        <v>45867.66667</v>
      </c>
      <c r="K394" s="1">
        <f>IFERROR(__xludf.DUMMYFUNCTION("""COMPUTED_VALUE"""),3113.51)</f>
        <v>3113.51</v>
      </c>
      <c r="M394" s="2">
        <f>IFERROR(__xludf.DUMMYFUNCTION("""COMPUTED_VALUE"""),45867.66666666667)</f>
        <v>45867.66667</v>
      </c>
      <c r="N394" s="1">
        <f>IFERROR(__xludf.DUMMYFUNCTION("""COMPUTED_VALUE"""),0.0)</f>
        <v>0</v>
      </c>
    </row>
    <row r="395">
      <c r="A395" s="2">
        <f>IFERROR(__xludf.DUMMYFUNCTION("""COMPUTED_VALUE"""),45868.66666666667)</f>
        <v>45868.66667</v>
      </c>
      <c r="B395" s="1">
        <f>IFERROR(__xludf.DUMMYFUNCTION("""COMPUTED_VALUE"""),3113.51)</f>
        <v>3113.51</v>
      </c>
      <c r="D395" s="2">
        <f>IFERROR(__xludf.DUMMYFUNCTION("""COMPUTED_VALUE"""),45868.66666666667)</f>
        <v>45868.66667</v>
      </c>
      <c r="E395" s="1">
        <f>IFERROR(__xludf.DUMMYFUNCTION("""COMPUTED_VALUE"""),3135.91)</f>
        <v>3135.91</v>
      </c>
      <c r="G395" s="2">
        <f>IFERROR(__xludf.DUMMYFUNCTION("""COMPUTED_VALUE"""),45868.66666666667)</f>
        <v>45868.66667</v>
      </c>
      <c r="H395" s="1">
        <f>IFERROR(__xludf.DUMMYFUNCTION("""COMPUTED_VALUE"""),3085.67)</f>
        <v>3085.67</v>
      </c>
      <c r="J395" s="2">
        <f>IFERROR(__xludf.DUMMYFUNCTION("""COMPUTED_VALUE"""),45868.66666666667)</f>
        <v>45868.66667</v>
      </c>
      <c r="K395" s="1">
        <f>IFERROR(__xludf.DUMMYFUNCTION("""COMPUTED_VALUE"""),3101.43)</f>
        <v>3101.43</v>
      </c>
      <c r="M395" s="2">
        <f>IFERROR(__xludf.DUMMYFUNCTION("""COMPUTED_VALUE"""),45868.66666666667)</f>
        <v>45868.66667</v>
      </c>
      <c r="N395" s="1">
        <f>IFERROR(__xludf.DUMMYFUNCTION("""COMPUTED_VALUE"""),0.0)</f>
        <v>0</v>
      </c>
    </row>
    <row r="396">
      <c r="A396" s="2">
        <f>IFERROR(__xludf.DUMMYFUNCTION("""COMPUTED_VALUE"""),45869.66666666667)</f>
        <v>45869.66667</v>
      </c>
      <c r="B396" s="1">
        <f>IFERROR(__xludf.DUMMYFUNCTION("""COMPUTED_VALUE"""),3101.43)</f>
        <v>3101.43</v>
      </c>
      <c r="D396" s="2">
        <f>IFERROR(__xludf.DUMMYFUNCTION("""COMPUTED_VALUE"""),45869.66666666667)</f>
        <v>45869.66667</v>
      </c>
      <c r="E396" s="1">
        <f>IFERROR(__xludf.DUMMYFUNCTION("""COMPUTED_VALUE"""),3107.88)</f>
        <v>3107.88</v>
      </c>
      <c r="G396" s="2">
        <f>IFERROR(__xludf.DUMMYFUNCTION("""COMPUTED_VALUE"""),45869.66666666667)</f>
        <v>45869.66667</v>
      </c>
      <c r="H396" s="1">
        <f>IFERROR(__xludf.DUMMYFUNCTION("""COMPUTED_VALUE"""),3064.68)</f>
        <v>3064.68</v>
      </c>
      <c r="J396" s="2">
        <f>IFERROR(__xludf.DUMMYFUNCTION("""COMPUTED_VALUE"""),45869.66666666667)</f>
        <v>45869.66667</v>
      </c>
      <c r="K396" s="1">
        <f>IFERROR(__xludf.DUMMYFUNCTION("""COMPUTED_VALUE"""),3069.96)</f>
        <v>3069.96</v>
      </c>
      <c r="M396" s="2">
        <f>IFERROR(__xludf.DUMMYFUNCTION("""COMPUTED_VALUE"""),45869.66666666667)</f>
        <v>45869.66667</v>
      </c>
      <c r="N396" s="1">
        <f>IFERROR(__xludf.DUMMYFUNCTION("""COMPUTED_VALUE"""),0.0)</f>
        <v>0</v>
      </c>
    </row>
    <row r="397">
      <c r="A397" s="2">
        <f>IFERROR(__xludf.DUMMYFUNCTION("""COMPUTED_VALUE"""),45870.66666666667)</f>
        <v>45870.66667</v>
      </c>
      <c r="B397" s="1">
        <f>IFERROR(__xludf.DUMMYFUNCTION("""COMPUTED_VALUE"""),3069.96)</f>
        <v>3069.96</v>
      </c>
      <c r="D397" s="2">
        <f>IFERROR(__xludf.DUMMYFUNCTION("""COMPUTED_VALUE"""),45870.66666666667)</f>
        <v>45870.66667</v>
      </c>
      <c r="E397" s="1">
        <f>IFERROR(__xludf.DUMMYFUNCTION("""COMPUTED_VALUE"""),3069.96)</f>
        <v>3069.96</v>
      </c>
      <c r="G397" s="2">
        <f>IFERROR(__xludf.DUMMYFUNCTION("""COMPUTED_VALUE"""),45870.66666666667)</f>
        <v>45870.66667</v>
      </c>
      <c r="H397" s="1">
        <f>IFERROR(__xludf.DUMMYFUNCTION("""COMPUTED_VALUE"""),2984.26)</f>
        <v>2984.26</v>
      </c>
      <c r="J397" s="2">
        <f>IFERROR(__xludf.DUMMYFUNCTION("""COMPUTED_VALUE"""),45870.66666666667)</f>
        <v>45870.66667</v>
      </c>
      <c r="K397" s="1">
        <f>IFERROR(__xludf.DUMMYFUNCTION("""COMPUTED_VALUE"""),3021.07)</f>
        <v>3021.07</v>
      </c>
      <c r="M397" s="2">
        <f>IFERROR(__xludf.DUMMYFUNCTION("""COMPUTED_VALUE"""),45870.66666666667)</f>
        <v>45870.66667</v>
      </c>
      <c r="N397" s="1">
        <f>IFERROR(__xludf.DUMMYFUNCTION("""COMPUTED_VALUE"""),0.0)</f>
        <v>0</v>
      </c>
    </row>
    <row r="398">
      <c r="A398" s="2">
        <f>IFERROR(__xludf.DUMMYFUNCTION("""COMPUTED_VALUE"""),45873.66666666667)</f>
        <v>45873.66667</v>
      </c>
      <c r="B398" s="1">
        <f>IFERROR(__xludf.DUMMYFUNCTION("""COMPUTED_VALUE"""),3021.07)</f>
        <v>3021.07</v>
      </c>
      <c r="D398" s="2">
        <f>IFERROR(__xludf.DUMMYFUNCTION("""COMPUTED_VALUE"""),45873.66666666667)</f>
        <v>45873.66667</v>
      </c>
      <c r="E398" s="1">
        <f>IFERROR(__xludf.DUMMYFUNCTION("""COMPUTED_VALUE"""),3068.31)</f>
        <v>3068.31</v>
      </c>
      <c r="G398" s="2">
        <f>IFERROR(__xludf.DUMMYFUNCTION("""COMPUTED_VALUE"""),45873.66666666667)</f>
        <v>45873.66667</v>
      </c>
      <c r="H398" s="1">
        <f>IFERROR(__xludf.DUMMYFUNCTION("""COMPUTED_VALUE"""),3021.07)</f>
        <v>3021.07</v>
      </c>
      <c r="J398" s="2">
        <f>IFERROR(__xludf.DUMMYFUNCTION("""COMPUTED_VALUE"""),45873.66666666667)</f>
        <v>45873.66667</v>
      </c>
      <c r="K398" s="1">
        <f>IFERROR(__xludf.DUMMYFUNCTION("""COMPUTED_VALUE"""),3067.49)</f>
        <v>3067.49</v>
      </c>
      <c r="M398" s="2">
        <f>IFERROR(__xludf.DUMMYFUNCTION("""COMPUTED_VALUE"""),45873.66666666667)</f>
        <v>45873.66667</v>
      </c>
      <c r="N398" s="1">
        <f>IFERROR(__xludf.DUMMYFUNCTION("""COMPUTED_VALUE"""),0.0)</f>
        <v>0</v>
      </c>
    </row>
    <row r="399">
      <c r="A399" s="2">
        <f>IFERROR(__xludf.DUMMYFUNCTION("""COMPUTED_VALUE"""),45874.66666666667)</f>
        <v>45874.66667</v>
      </c>
      <c r="B399" s="1">
        <f>IFERROR(__xludf.DUMMYFUNCTION("""COMPUTED_VALUE"""),3067.49)</f>
        <v>3067.49</v>
      </c>
      <c r="D399" s="2">
        <f>IFERROR(__xludf.DUMMYFUNCTION("""COMPUTED_VALUE"""),45874.66666666667)</f>
        <v>45874.66667</v>
      </c>
      <c r="E399" s="1">
        <f>IFERROR(__xludf.DUMMYFUNCTION("""COMPUTED_VALUE"""),3078.34)</f>
        <v>3078.34</v>
      </c>
      <c r="G399" s="2">
        <f>IFERROR(__xludf.DUMMYFUNCTION("""COMPUTED_VALUE"""),45874.66666666667)</f>
        <v>45874.66667</v>
      </c>
      <c r="H399" s="1">
        <f>IFERROR(__xludf.DUMMYFUNCTION("""COMPUTED_VALUE"""),3043.86)</f>
        <v>3043.86</v>
      </c>
      <c r="J399" s="2">
        <f>IFERROR(__xludf.DUMMYFUNCTION("""COMPUTED_VALUE"""),45874.66666666667)</f>
        <v>45874.66667</v>
      </c>
      <c r="K399" s="1">
        <f>IFERROR(__xludf.DUMMYFUNCTION("""COMPUTED_VALUE"""),3069.56)</f>
        <v>3069.56</v>
      </c>
      <c r="M399" s="2">
        <f>IFERROR(__xludf.DUMMYFUNCTION("""COMPUTED_VALUE"""),45874.66666666667)</f>
        <v>45874.66667</v>
      </c>
      <c r="N399" s="1">
        <f>IFERROR(__xludf.DUMMYFUNCTION("""COMPUTED_VALUE"""),0.0)</f>
        <v>0</v>
      </c>
    </row>
    <row r="400">
      <c r="A400" s="2">
        <f>IFERROR(__xludf.DUMMYFUNCTION("""COMPUTED_VALUE"""),45875.66666666667)</f>
        <v>45875.66667</v>
      </c>
      <c r="B400" s="1">
        <f>IFERROR(__xludf.DUMMYFUNCTION("""COMPUTED_VALUE"""),3069.56)</f>
        <v>3069.56</v>
      </c>
      <c r="D400" s="2">
        <f>IFERROR(__xludf.DUMMYFUNCTION("""COMPUTED_VALUE"""),45875.66666666667)</f>
        <v>45875.66667</v>
      </c>
      <c r="E400" s="1">
        <f>IFERROR(__xludf.DUMMYFUNCTION("""COMPUTED_VALUE"""),3074.4)</f>
        <v>3074.4</v>
      </c>
      <c r="G400" s="2">
        <f>IFERROR(__xludf.DUMMYFUNCTION("""COMPUTED_VALUE"""),45875.66666666667)</f>
        <v>45875.66667</v>
      </c>
      <c r="H400" s="1">
        <f>IFERROR(__xludf.DUMMYFUNCTION("""COMPUTED_VALUE"""),3051.62)</f>
        <v>3051.62</v>
      </c>
      <c r="J400" s="2">
        <f>IFERROR(__xludf.DUMMYFUNCTION("""COMPUTED_VALUE"""),45875.66666666667)</f>
        <v>45875.66667</v>
      </c>
      <c r="K400" s="1">
        <f>IFERROR(__xludf.DUMMYFUNCTION("""COMPUTED_VALUE"""),3060.5)</f>
        <v>3060.5</v>
      </c>
      <c r="M400" s="2">
        <f>IFERROR(__xludf.DUMMYFUNCTION("""COMPUTED_VALUE"""),45875.66666666667)</f>
        <v>45875.66667</v>
      </c>
      <c r="N400" s="1">
        <f>IFERROR(__xludf.DUMMYFUNCTION("""COMPUTED_VALUE"""),0.0)</f>
        <v>0</v>
      </c>
    </row>
    <row r="401">
      <c r="A401" s="2">
        <f>IFERROR(__xludf.DUMMYFUNCTION("""COMPUTED_VALUE"""),45876.66666666667)</f>
        <v>45876.66667</v>
      </c>
      <c r="B401" s="1">
        <f>IFERROR(__xludf.DUMMYFUNCTION("""COMPUTED_VALUE"""),3060.5)</f>
        <v>3060.5</v>
      </c>
      <c r="D401" s="2">
        <f>IFERROR(__xludf.DUMMYFUNCTION("""COMPUTED_VALUE"""),45876.66666666667)</f>
        <v>45876.66667</v>
      </c>
      <c r="E401" s="1">
        <f>IFERROR(__xludf.DUMMYFUNCTION("""COMPUTED_VALUE"""),3091.28)</f>
        <v>3091.28</v>
      </c>
      <c r="G401" s="2">
        <f>IFERROR(__xludf.DUMMYFUNCTION("""COMPUTED_VALUE"""),45876.66666666667)</f>
        <v>45876.66667</v>
      </c>
      <c r="H401" s="1">
        <f>IFERROR(__xludf.DUMMYFUNCTION("""COMPUTED_VALUE"""),3039.97)</f>
        <v>3039.97</v>
      </c>
      <c r="J401" s="2">
        <f>IFERROR(__xludf.DUMMYFUNCTION("""COMPUTED_VALUE"""),45876.66666666667)</f>
        <v>45876.66667</v>
      </c>
      <c r="K401" s="1">
        <f>IFERROR(__xludf.DUMMYFUNCTION("""COMPUTED_VALUE"""),3054.84)</f>
        <v>3054.84</v>
      </c>
      <c r="M401" s="2">
        <f>IFERROR(__xludf.DUMMYFUNCTION("""COMPUTED_VALUE"""),45876.66666666667)</f>
        <v>45876.66667</v>
      </c>
      <c r="N401" s="1">
        <f>IFERROR(__xludf.DUMMYFUNCTION("""COMPUTED_VALUE"""),0.0)</f>
        <v>0</v>
      </c>
    </row>
    <row r="402">
      <c r="A402" s="2">
        <f>IFERROR(__xludf.DUMMYFUNCTION("""COMPUTED_VALUE"""),45877.66666666667)</f>
        <v>45877.66667</v>
      </c>
      <c r="B402" s="1">
        <f>IFERROR(__xludf.DUMMYFUNCTION("""COMPUTED_VALUE"""),3055.45)</f>
        <v>3055.45</v>
      </c>
      <c r="D402" s="2">
        <f>IFERROR(__xludf.DUMMYFUNCTION("""COMPUTED_VALUE"""),45877.66666666667)</f>
        <v>45877.66667</v>
      </c>
      <c r="E402" s="1">
        <f>IFERROR(__xludf.DUMMYFUNCTION("""COMPUTED_VALUE"""),3069.81)</f>
        <v>3069.81</v>
      </c>
      <c r="G402" s="2">
        <f>IFERROR(__xludf.DUMMYFUNCTION("""COMPUTED_VALUE"""),45877.66666666667)</f>
        <v>45877.66667</v>
      </c>
      <c r="H402" s="1">
        <f>IFERROR(__xludf.DUMMYFUNCTION("""COMPUTED_VALUE"""),3047.98)</f>
        <v>3047.98</v>
      </c>
      <c r="J402" s="2">
        <f>IFERROR(__xludf.DUMMYFUNCTION("""COMPUTED_VALUE"""),45877.66666666667)</f>
        <v>45877.66667</v>
      </c>
      <c r="K402" s="1">
        <f>IFERROR(__xludf.DUMMYFUNCTION("""COMPUTED_VALUE"""),3051.92)</f>
        <v>3051.92</v>
      </c>
      <c r="M402" s="2">
        <f>IFERROR(__xludf.DUMMYFUNCTION("""COMPUTED_VALUE"""),45877.66666666667)</f>
        <v>45877.66667</v>
      </c>
      <c r="N402" s="1">
        <f>IFERROR(__xludf.DUMMYFUNCTION("""COMPUTED_VALUE"""),0.0)</f>
        <v>0</v>
      </c>
    </row>
    <row r="403">
      <c r="A403" s="2">
        <f>IFERROR(__xludf.DUMMYFUNCTION("""COMPUTED_VALUE"""),45880.66666666667)</f>
        <v>45880.66667</v>
      </c>
      <c r="B403" s="1">
        <f>IFERROR(__xludf.DUMMYFUNCTION("""COMPUTED_VALUE"""),3051.92)</f>
        <v>3051.92</v>
      </c>
      <c r="D403" s="2">
        <f>IFERROR(__xludf.DUMMYFUNCTION("""COMPUTED_VALUE"""),45880.66666666667)</f>
        <v>45880.66667</v>
      </c>
      <c r="E403" s="1">
        <f>IFERROR(__xludf.DUMMYFUNCTION("""COMPUTED_VALUE"""),3066.79)</f>
        <v>3066.79</v>
      </c>
      <c r="G403" s="2">
        <f>IFERROR(__xludf.DUMMYFUNCTION("""COMPUTED_VALUE"""),45880.66666666667)</f>
        <v>45880.66667</v>
      </c>
      <c r="H403" s="1">
        <f>IFERROR(__xludf.DUMMYFUNCTION("""COMPUTED_VALUE"""),3038.33)</f>
        <v>3038.33</v>
      </c>
      <c r="J403" s="2">
        <f>IFERROR(__xludf.DUMMYFUNCTION("""COMPUTED_VALUE"""),45880.66666666667)</f>
        <v>45880.66667</v>
      </c>
      <c r="K403" s="1">
        <f>IFERROR(__xludf.DUMMYFUNCTION("""COMPUTED_VALUE"""),3042.12)</f>
        <v>3042.12</v>
      </c>
      <c r="M403" s="2">
        <f>IFERROR(__xludf.DUMMYFUNCTION("""COMPUTED_VALUE"""),45880.66666666667)</f>
        <v>45880.66667</v>
      </c>
      <c r="N403" s="1">
        <f>IFERROR(__xludf.DUMMYFUNCTION("""COMPUTED_VALUE"""),0.0)</f>
        <v>0</v>
      </c>
    </row>
    <row r="404">
      <c r="A404" s="2">
        <f>IFERROR(__xludf.DUMMYFUNCTION("""COMPUTED_VALUE"""),45881.66666666667)</f>
        <v>45881.66667</v>
      </c>
      <c r="B404" s="1">
        <f>IFERROR(__xludf.DUMMYFUNCTION("""COMPUTED_VALUE"""),3042.12)</f>
        <v>3042.12</v>
      </c>
      <c r="D404" s="2">
        <f>IFERROR(__xludf.DUMMYFUNCTION("""COMPUTED_VALUE"""),45881.66666666667)</f>
        <v>45881.66667</v>
      </c>
      <c r="E404" s="1">
        <f>IFERROR(__xludf.DUMMYFUNCTION("""COMPUTED_VALUE"""),3116.29)</f>
        <v>3116.29</v>
      </c>
      <c r="G404" s="2">
        <f>IFERROR(__xludf.DUMMYFUNCTION("""COMPUTED_VALUE"""),45881.66666666667)</f>
        <v>45881.66667</v>
      </c>
      <c r="H404" s="1">
        <f>IFERROR(__xludf.DUMMYFUNCTION("""COMPUTED_VALUE"""),3042.12)</f>
        <v>3042.12</v>
      </c>
      <c r="J404" s="2">
        <f>IFERROR(__xludf.DUMMYFUNCTION("""COMPUTED_VALUE"""),45881.66666666667)</f>
        <v>45881.66667</v>
      </c>
      <c r="K404" s="1">
        <f>IFERROR(__xludf.DUMMYFUNCTION("""COMPUTED_VALUE"""),3115.7)</f>
        <v>3115.7</v>
      </c>
      <c r="M404" s="2">
        <f>IFERROR(__xludf.DUMMYFUNCTION("""COMPUTED_VALUE"""),45881.66666666667)</f>
        <v>45881.66667</v>
      </c>
      <c r="N404" s="1">
        <f>IFERROR(__xludf.DUMMYFUNCTION("""COMPUTED_VALUE"""),0.0)</f>
        <v>0</v>
      </c>
    </row>
    <row r="405">
      <c r="A405" s="2">
        <f>IFERROR(__xludf.DUMMYFUNCTION("""COMPUTED_VALUE"""),45882.66666666667)</f>
        <v>45882.66667</v>
      </c>
      <c r="B405" s="1">
        <f>IFERROR(__xludf.DUMMYFUNCTION("""COMPUTED_VALUE"""),3115.7)</f>
        <v>3115.7</v>
      </c>
      <c r="D405" s="2">
        <f>IFERROR(__xludf.DUMMYFUNCTION("""COMPUTED_VALUE"""),45882.66666666667)</f>
        <v>45882.66667</v>
      </c>
      <c r="E405" s="1">
        <f>IFERROR(__xludf.DUMMYFUNCTION("""COMPUTED_VALUE"""),3176.63)</f>
        <v>3176.63</v>
      </c>
      <c r="G405" s="2">
        <f>IFERROR(__xludf.DUMMYFUNCTION("""COMPUTED_VALUE"""),45882.66666666667)</f>
        <v>45882.66667</v>
      </c>
      <c r="H405" s="1">
        <f>IFERROR(__xludf.DUMMYFUNCTION("""COMPUTED_VALUE"""),3115.7)</f>
        <v>3115.7</v>
      </c>
      <c r="J405" s="2">
        <f>IFERROR(__xludf.DUMMYFUNCTION("""COMPUTED_VALUE"""),45882.66666666667)</f>
        <v>45882.66667</v>
      </c>
      <c r="K405" s="1">
        <f>IFERROR(__xludf.DUMMYFUNCTION("""COMPUTED_VALUE"""),3176.06)</f>
        <v>3176.06</v>
      </c>
      <c r="M405" s="2">
        <f>IFERROR(__xludf.DUMMYFUNCTION("""COMPUTED_VALUE"""),45882.66666666667)</f>
        <v>45882.66667</v>
      </c>
      <c r="N405" s="1">
        <f>IFERROR(__xludf.DUMMYFUNCTION("""COMPUTED_VALUE"""),0.0)</f>
        <v>0</v>
      </c>
    </row>
    <row r="406">
      <c r="A406" s="2">
        <f>IFERROR(__xludf.DUMMYFUNCTION("""COMPUTED_VALUE"""),45883.66666666667)</f>
        <v>45883.66667</v>
      </c>
      <c r="B406" s="1">
        <f>IFERROR(__xludf.DUMMYFUNCTION("""COMPUTED_VALUE"""),3176.06)</f>
        <v>3176.06</v>
      </c>
      <c r="D406" s="2">
        <f>IFERROR(__xludf.DUMMYFUNCTION("""COMPUTED_VALUE"""),45883.66666666667)</f>
        <v>45883.66667</v>
      </c>
      <c r="E406" s="1">
        <f>IFERROR(__xludf.DUMMYFUNCTION("""COMPUTED_VALUE"""),3176.06)</f>
        <v>3176.06</v>
      </c>
      <c r="G406" s="2">
        <f>IFERROR(__xludf.DUMMYFUNCTION("""COMPUTED_VALUE"""),45883.66666666667)</f>
        <v>45883.66667</v>
      </c>
      <c r="H406" s="1">
        <f>IFERROR(__xludf.DUMMYFUNCTION("""COMPUTED_VALUE"""),3118.04)</f>
        <v>3118.04</v>
      </c>
      <c r="J406" s="2">
        <f>IFERROR(__xludf.DUMMYFUNCTION("""COMPUTED_VALUE"""),45883.66666666667)</f>
        <v>45883.66667</v>
      </c>
      <c r="K406" s="1">
        <f>IFERROR(__xludf.DUMMYFUNCTION("""COMPUTED_VALUE"""),3136.65)</f>
        <v>3136.65</v>
      </c>
      <c r="M406" s="2">
        <f>IFERROR(__xludf.DUMMYFUNCTION("""COMPUTED_VALUE"""),45883.66666666667)</f>
        <v>45883.66667</v>
      </c>
      <c r="N406" s="1">
        <f>IFERROR(__xludf.DUMMYFUNCTION("""COMPUTED_VALUE"""),0.0)</f>
        <v>0</v>
      </c>
    </row>
    <row r="407">
      <c r="A407" s="2">
        <f>IFERROR(__xludf.DUMMYFUNCTION("""COMPUTED_VALUE"""),45884.66666666667)</f>
        <v>45884.66667</v>
      </c>
      <c r="B407" s="1">
        <f>IFERROR(__xludf.DUMMYFUNCTION("""COMPUTED_VALUE"""),3136.65)</f>
        <v>3136.65</v>
      </c>
      <c r="D407" s="2">
        <f>IFERROR(__xludf.DUMMYFUNCTION("""COMPUTED_VALUE"""),45884.66666666667)</f>
        <v>45884.66667</v>
      </c>
      <c r="E407" s="1">
        <f>IFERROR(__xludf.DUMMYFUNCTION("""COMPUTED_VALUE"""),3143.14)</f>
        <v>3143.14</v>
      </c>
      <c r="G407" s="2">
        <f>IFERROR(__xludf.DUMMYFUNCTION("""COMPUTED_VALUE"""),45884.66666666667)</f>
        <v>45884.66667</v>
      </c>
      <c r="H407" s="1">
        <f>IFERROR(__xludf.DUMMYFUNCTION("""COMPUTED_VALUE"""),3120.16)</f>
        <v>3120.16</v>
      </c>
      <c r="J407" s="2">
        <f>IFERROR(__xludf.DUMMYFUNCTION("""COMPUTED_VALUE"""),45884.66666666667)</f>
        <v>45884.66667</v>
      </c>
      <c r="K407" s="1">
        <f>IFERROR(__xludf.DUMMYFUNCTION("""COMPUTED_VALUE"""),3124.44)</f>
        <v>3124.44</v>
      </c>
      <c r="M407" s="2">
        <f>IFERROR(__xludf.DUMMYFUNCTION("""COMPUTED_VALUE"""),45884.66666666667)</f>
        <v>45884.66667</v>
      </c>
      <c r="N407" s="1">
        <f>IFERROR(__xludf.DUMMYFUNCTION("""COMPUTED_VALUE"""),0.0)</f>
        <v>0</v>
      </c>
    </row>
    <row r="408">
      <c r="A408" s="2">
        <f>IFERROR(__xludf.DUMMYFUNCTION("""COMPUTED_VALUE"""),45887.66666666667)</f>
        <v>45887.66667</v>
      </c>
      <c r="B408" s="1">
        <f>IFERROR(__xludf.DUMMYFUNCTION("""COMPUTED_VALUE"""),3124.44)</f>
        <v>3124.44</v>
      </c>
      <c r="D408" s="2">
        <f>IFERROR(__xludf.DUMMYFUNCTION("""COMPUTED_VALUE"""),45887.66666666667)</f>
        <v>45887.66667</v>
      </c>
      <c r="E408" s="1">
        <f>IFERROR(__xludf.DUMMYFUNCTION("""COMPUTED_VALUE"""),3136.26)</f>
        <v>3136.26</v>
      </c>
      <c r="G408" s="2">
        <f>IFERROR(__xludf.DUMMYFUNCTION("""COMPUTED_VALUE"""),45887.66666666667)</f>
        <v>45887.66667</v>
      </c>
      <c r="H408" s="1">
        <f>IFERROR(__xludf.DUMMYFUNCTION("""COMPUTED_VALUE"""),3123.58)</f>
        <v>3123.58</v>
      </c>
      <c r="J408" s="2">
        <f>IFERROR(__xludf.DUMMYFUNCTION("""COMPUTED_VALUE"""),45887.66666666667)</f>
        <v>45887.66667</v>
      </c>
      <c r="K408" s="1">
        <f>IFERROR(__xludf.DUMMYFUNCTION("""COMPUTED_VALUE"""),3132.19)</f>
        <v>3132.19</v>
      </c>
      <c r="M408" s="2">
        <f>IFERROR(__xludf.DUMMYFUNCTION("""COMPUTED_VALUE"""),45887.66666666667)</f>
        <v>45887.66667</v>
      </c>
      <c r="N408" s="1">
        <f>IFERROR(__xludf.DUMMYFUNCTION("""COMPUTED_VALUE"""),0.0)</f>
        <v>0</v>
      </c>
    </row>
    <row r="409">
      <c r="A409" s="2">
        <f>IFERROR(__xludf.DUMMYFUNCTION("""COMPUTED_VALUE"""),45888.66666666667)</f>
        <v>45888.66667</v>
      </c>
      <c r="B409" s="1">
        <f>IFERROR(__xludf.DUMMYFUNCTION("""COMPUTED_VALUE"""),3132.19)</f>
        <v>3132.19</v>
      </c>
      <c r="D409" s="2">
        <f>IFERROR(__xludf.DUMMYFUNCTION("""COMPUTED_VALUE"""),45888.66666666667)</f>
        <v>45888.66667</v>
      </c>
      <c r="E409" s="1">
        <f>IFERROR(__xludf.DUMMYFUNCTION("""COMPUTED_VALUE"""),3150.54)</f>
        <v>3150.54</v>
      </c>
      <c r="G409" s="2">
        <f>IFERROR(__xludf.DUMMYFUNCTION("""COMPUTED_VALUE"""),45888.66666666667)</f>
        <v>45888.66667</v>
      </c>
      <c r="H409" s="1">
        <f>IFERROR(__xludf.DUMMYFUNCTION("""COMPUTED_VALUE"""),3118.65)</f>
        <v>3118.65</v>
      </c>
      <c r="J409" s="2">
        <f>IFERROR(__xludf.DUMMYFUNCTION("""COMPUTED_VALUE"""),45888.66666666667)</f>
        <v>45888.66667</v>
      </c>
      <c r="K409" s="1">
        <f>IFERROR(__xludf.DUMMYFUNCTION("""COMPUTED_VALUE"""),3125.87)</f>
        <v>3125.87</v>
      </c>
      <c r="M409" s="2">
        <f>IFERROR(__xludf.DUMMYFUNCTION("""COMPUTED_VALUE"""),45888.66666666667)</f>
        <v>45888.66667</v>
      </c>
      <c r="N409" s="1">
        <f>IFERROR(__xludf.DUMMYFUNCTION("""COMPUTED_VALUE"""),0.0)</f>
        <v>0</v>
      </c>
    </row>
    <row r="410">
      <c r="A410" s="2">
        <f>IFERROR(__xludf.DUMMYFUNCTION("""COMPUTED_VALUE"""),45889.66666666667)</f>
        <v>45889.66667</v>
      </c>
      <c r="B410" s="1">
        <f>IFERROR(__xludf.DUMMYFUNCTION("""COMPUTED_VALUE"""),3125.87)</f>
        <v>3125.87</v>
      </c>
      <c r="D410" s="2">
        <f>IFERROR(__xludf.DUMMYFUNCTION("""COMPUTED_VALUE"""),45889.66666666667)</f>
        <v>45889.66667</v>
      </c>
      <c r="E410" s="1">
        <f>IFERROR(__xludf.DUMMYFUNCTION("""COMPUTED_VALUE"""),3125.87)</f>
        <v>3125.87</v>
      </c>
      <c r="G410" s="2">
        <f>IFERROR(__xludf.DUMMYFUNCTION("""COMPUTED_VALUE"""),45889.66666666667)</f>
        <v>45889.66667</v>
      </c>
      <c r="H410" s="1">
        <f>IFERROR(__xludf.DUMMYFUNCTION("""COMPUTED_VALUE"""),3092.68)</f>
        <v>3092.68</v>
      </c>
      <c r="J410" s="2">
        <f>IFERROR(__xludf.DUMMYFUNCTION("""COMPUTED_VALUE"""),45889.66666666667)</f>
        <v>45889.66667</v>
      </c>
      <c r="K410" s="1">
        <f>IFERROR(__xludf.DUMMYFUNCTION("""COMPUTED_VALUE"""),3112.07)</f>
        <v>3112.07</v>
      </c>
      <c r="M410" s="2">
        <f>IFERROR(__xludf.DUMMYFUNCTION("""COMPUTED_VALUE"""),45889.66666666667)</f>
        <v>45889.66667</v>
      </c>
      <c r="N410" s="1">
        <f>IFERROR(__xludf.DUMMYFUNCTION("""COMPUTED_VALUE"""),0.0)</f>
        <v>0</v>
      </c>
    </row>
    <row r="411">
      <c r="A411" s="2">
        <f>IFERROR(__xludf.DUMMYFUNCTION("""COMPUTED_VALUE"""),45890.66666666667)</f>
        <v>45890.66667</v>
      </c>
      <c r="B411" s="1">
        <f>IFERROR(__xludf.DUMMYFUNCTION("""COMPUTED_VALUE"""),3112.07)</f>
        <v>3112.07</v>
      </c>
      <c r="D411" s="2">
        <f>IFERROR(__xludf.DUMMYFUNCTION("""COMPUTED_VALUE"""),45890.66666666667)</f>
        <v>45890.66667</v>
      </c>
      <c r="E411" s="1">
        <f>IFERROR(__xludf.DUMMYFUNCTION("""COMPUTED_VALUE"""),3116.81)</f>
        <v>3116.81</v>
      </c>
      <c r="G411" s="2">
        <f>IFERROR(__xludf.DUMMYFUNCTION("""COMPUTED_VALUE"""),45890.66666666667)</f>
        <v>45890.66667</v>
      </c>
      <c r="H411" s="1">
        <f>IFERROR(__xludf.DUMMYFUNCTION("""COMPUTED_VALUE"""),3092.06)</f>
        <v>3092.06</v>
      </c>
      <c r="J411" s="2">
        <f>IFERROR(__xludf.DUMMYFUNCTION("""COMPUTED_VALUE"""),45890.66666666667)</f>
        <v>45890.66667</v>
      </c>
      <c r="K411" s="1">
        <f>IFERROR(__xludf.DUMMYFUNCTION("""COMPUTED_VALUE"""),3111.8)</f>
        <v>3111.8</v>
      </c>
      <c r="M411" s="2">
        <f>IFERROR(__xludf.DUMMYFUNCTION("""COMPUTED_VALUE"""),45890.66666666667)</f>
        <v>45890.66667</v>
      </c>
      <c r="N411" s="1">
        <f>IFERROR(__xludf.DUMMYFUNCTION("""COMPUTED_VALUE"""),0.0)</f>
        <v>0</v>
      </c>
    </row>
    <row r="412">
      <c r="A412" s="2">
        <f>IFERROR(__xludf.DUMMYFUNCTION("""COMPUTED_VALUE"""),45891.66666666667)</f>
        <v>45891.66667</v>
      </c>
      <c r="B412" s="1">
        <f>IFERROR(__xludf.DUMMYFUNCTION("""COMPUTED_VALUE"""),3111.8)</f>
        <v>3111.8</v>
      </c>
      <c r="D412" s="2">
        <f>IFERROR(__xludf.DUMMYFUNCTION("""COMPUTED_VALUE"""),45891.66666666667)</f>
        <v>45891.66667</v>
      </c>
      <c r="E412" s="1">
        <f>IFERROR(__xludf.DUMMYFUNCTION("""COMPUTED_VALUE"""),3214.51)</f>
        <v>3214.51</v>
      </c>
      <c r="G412" s="2">
        <f>IFERROR(__xludf.DUMMYFUNCTION("""COMPUTED_VALUE"""),45891.66666666667)</f>
        <v>45891.66667</v>
      </c>
      <c r="H412" s="1">
        <f>IFERROR(__xludf.DUMMYFUNCTION("""COMPUTED_VALUE"""),3111.8)</f>
        <v>3111.8</v>
      </c>
      <c r="J412" s="2">
        <f>IFERROR(__xludf.DUMMYFUNCTION("""COMPUTED_VALUE"""),45891.66666666667)</f>
        <v>45891.66667</v>
      </c>
      <c r="K412" s="1">
        <f>IFERROR(__xludf.DUMMYFUNCTION("""COMPUTED_VALUE"""),3205.81)</f>
        <v>3205.81</v>
      </c>
      <c r="M412" s="2">
        <f>IFERROR(__xludf.DUMMYFUNCTION("""COMPUTED_VALUE"""),45891.66666666667)</f>
        <v>45891.66667</v>
      </c>
      <c r="N412" s="1">
        <f>IFERROR(__xludf.DUMMYFUNCTION("""COMPUTED_VALUE"""),0.0)</f>
        <v>0</v>
      </c>
    </row>
    <row r="413">
      <c r="A413" s="2">
        <f>IFERROR(__xludf.DUMMYFUNCTION("""COMPUTED_VALUE"""),45894.66666666667)</f>
        <v>45894.66667</v>
      </c>
      <c r="B413" s="1">
        <f>IFERROR(__xludf.DUMMYFUNCTION("""COMPUTED_VALUE"""),3205.81)</f>
        <v>3205.81</v>
      </c>
      <c r="D413" s="2">
        <f>IFERROR(__xludf.DUMMYFUNCTION("""COMPUTED_VALUE"""),45894.66666666667)</f>
        <v>45894.66667</v>
      </c>
      <c r="E413" s="1">
        <f>IFERROR(__xludf.DUMMYFUNCTION("""COMPUTED_VALUE"""),3205.81)</f>
        <v>3205.81</v>
      </c>
      <c r="G413" s="2">
        <f>IFERROR(__xludf.DUMMYFUNCTION("""COMPUTED_VALUE"""),45894.66666666667)</f>
        <v>45894.66667</v>
      </c>
      <c r="H413" s="1">
        <f>IFERROR(__xludf.DUMMYFUNCTION("""COMPUTED_VALUE"""),3180.53)</f>
        <v>3180.53</v>
      </c>
      <c r="J413" s="2">
        <f>IFERROR(__xludf.DUMMYFUNCTION("""COMPUTED_VALUE"""),45894.66666666667)</f>
        <v>45894.66667</v>
      </c>
      <c r="K413" s="1">
        <f>IFERROR(__xludf.DUMMYFUNCTION("""COMPUTED_VALUE"""),3180.84)</f>
        <v>3180.84</v>
      </c>
      <c r="M413" s="2">
        <f>IFERROR(__xludf.DUMMYFUNCTION("""COMPUTED_VALUE"""),45894.66666666667)</f>
        <v>45894.66667</v>
      </c>
      <c r="N413" s="1">
        <f>IFERROR(__xludf.DUMMYFUNCTION("""COMPUTED_VALUE"""),0.0)</f>
        <v>0</v>
      </c>
    </row>
    <row r="414">
      <c r="A414" s="2">
        <f>IFERROR(__xludf.DUMMYFUNCTION("""COMPUTED_VALUE"""),45895.66666666667)</f>
        <v>45895.66667</v>
      </c>
      <c r="B414" s="1">
        <f>IFERROR(__xludf.DUMMYFUNCTION("""COMPUTED_VALUE"""),3180.84)</f>
        <v>3180.84</v>
      </c>
      <c r="D414" s="2">
        <f>IFERROR(__xludf.DUMMYFUNCTION("""COMPUTED_VALUE"""),45895.66666666667)</f>
        <v>45895.66667</v>
      </c>
      <c r="E414" s="1">
        <f>IFERROR(__xludf.DUMMYFUNCTION("""COMPUTED_VALUE"""),3198.94)</f>
        <v>3198.94</v>
      </c>
      <c r="G414" s="2">
        <f>IFERROR(__xludf.DUMMYFUNCTION("""COMPUTED_VALUE"""),45895.66666666667)</f>
        <v>45895.66667</v>
      </c>
      <c r="H414" s="1">
        <f>IFERROR(__xludf.DUMMYFUNCTION("""COMPUTED_VALUE"""),3180.84)</f>
        <v>3180.84</v>
      </c>
      <c r="J414" s="2">
        <f>IFERROR(__xludf.DUMMYFUNCTION("""COMPUTED_VALUE"""),45895.66666666667)</f>
        <v>45895.66667</v>
      </c>
      <c r="K414" s="1">
        <f>IFERROR(__xludf.DUMMYFUNCTION("""COMPUTED_VALUE"""),3192.22)</f>
        <v>3192.22</v>
      </c>
      <c r="M414" s="2">
        <f>IFERROR(__xludf.DUMMYFUNCTION("""COMPUTED_VALUE"""),45895.66666666667)</f>
        <v>45895.66667</v>
      </c>
      <c r="N414" s="1">
        <f>IFERROR(__xludf.DUMMYFUNCTION("""COMPUTED_VALUE"""),0.0)</f>
        <v>0</v>
      </c>
    </row>
    <row r="415">
      <c r="A415" s="2">
        <f>IFERROR(__xludf.DUMMYFUNCTION("""COMPUTED_VALUE"""),45896.66666666667)</f>
        <v>45896.66667</v>
      </c>
      <c r="B415" s="1">
        <f>IFERROR(__xludf.DUMMYFUNCTION("""COMPUTED_VALUE"""),3192.22)</f>
        <v>3192.22</v>
      </c>
      <c r="D415" s="2">
        <f>IFERROR(__xludf.DUMMYFUNCTION("""COMPUTED_VALUE"""),45896.66666666667)</f>
        <v>45896.66667</v>
      </c>
      <c r="E415" s="1">
        <f>IFERROR(__xludf.DUMMYFUNCTION("""COMPUTED_VALUE"""),3216.39)</f>
        <v>3216.39</v>
      </c>
      <c r="G415" s="2">
        <f>IFERROR(__xludf.DUMMYFUNCTION("""COMPUTED_VALUE"""),45896.66666666667)</f>
        <v>45896.66667</v>
      </c>
      <c r="H415" s="1">
        <f>IFERROR(__xludf.DUMMYFUNCTION("""COMPUTED_VALUE"""),3187.45)</f>
        <v>3187.45</v>
      </c>
      <c r="J415" s="2">
        <f>IFERROR(__xludf.DUMMYFUNCTION("""COMPUTED_VALUE"""),45896.66666666667)</f>
        <v>45896.66667</v>
      </c>
      <c r="K415" s="1">
        <f>IFERROR(__xludf.DUMMYFUNCTION("""COMPUTED_VALUE"""),3211.17)</f>
        <v>3211.17</v>
      </c>
      <c r="M415" s="2">
        <f>IFERROR(__xludf.DUMMYFUNCTION("""COMPUTED_VALUE"""),45896.66666666667)</f>
        <v>45896.66667</v>
      </c>
      <c r="N415" s="1">
        <f>IFERROR(__xludf.DUMMYFUNCTION("""COMPUTED_VALUE"""),0.0)</f>
        <v>0</v>
      </c>
    </row>
    <row r="416">
      <c r="A416" s="2">
        <f>IFERROR(__xludf.DUMMYFUNCTION("""COMPUTED_VALUE"""),45897.66666666667)</f>
        <v>45897.66667</v>
      </c>
      <c r="B416" s="1">
        <f>IFERROR(__xludf.DUMMYFUNCTION("""COMPUTED_VALUE"""),3211.17)</f>
        <v>3211.17</v>
      </c>
      <c r="D416" s="2">
        <f>IFERROR(__xludf.DUMMYFUNCTION("""COMPUTED_VALUE"""),45897.66666666667)</f>
        <v>45897.66667</v>
      </c>
      <c r="E416" s="1">
        <f>IFERROR(__xludf.DUMMYFUNCTION("""COMPUTED_VALUE"""),3222.16)</f>
        <v>3222.16</v>
      </c>
      <c r="G416" s="2">
        <f>IFERROR(__xludf.DUMMYFUNCTION("""COMPUTED_VALUE"""),45897.66666666667)</f>
        <v>45897.66667</v>
      </c>
      <c r="H416" s="1">
        <f>IFERROR(__xludf.DUMMYFUNCTION("""COMPUTED_VALUE"""),3202.15)</f>
        <v>3202.15</v>
      </c>
      <c r="J416" s="2">
        <f>IFERROR(__xludf.DUMMYFUNCTION("""COMPUTED_VALUE"""),45897.66666666667)</f>
        <v>45897.66667</v>
      </c>
      <c r="K416" s="1">
        <f>IFERROR(__xludf.DUMMYFUNCTION("""COMPUTED_VALUE"""),3218.96)</f>
        <v>3218.96</v>
      </c>
      <c r="M416" s="2">
        <f>IFERROR(__xludf.DUMMYFUNCTION("""COMPUTED_VALUE"""),45897.66666666667)</f>
        <v>45897.66667</v>
      </c>
      <c r="N416" s="1">
        <f>IFERROR(__xludf.DUMMYFUNCTION("""COMPUTED_VALUE"""),0.0)</f>
        <v>0</v>
      </c>
    </row>
    <row r="417">
      <c r="A417" s="2">
        <f>IFERROR(__xludf.DUMMYFUNCTION("""COMPUTED_VALUE"""),45898.66666666667)</f>
        <v>45898.66667</v>
      </c>
      <c r="B417" s="1">
        <f>IFERROR(__xludf.DUMMYFUNCTION("""COMPUTED_VALUE"""),3218.96)</f>
        <v>3218.96</v>
      </c>
      <c r="D417" s="2">
        <f>IFERROR(__xludf.DUMMYFUNCTION("""COMPUTED_VALUE"""),45898.66666666667)</f>
        <v>45898.66667</v>
      </c>
      <c r="E417" s="1">
        <f>IFERROR(__xludf.DUMMYFUNCTION("""COMPUTED_VALUE"""),3226.0)</f>
        <v>3226</v>
      </c>
      <c r="G417" s="2">
        <f>IFERROR(__xludf.DUMMYFUNCTION("""COMPUTED_VALUE"""),45898.66666666667)</f>
        <v>45898.66667</v>
      </c>
      <c r="H417" s="1">
        <f>IFERROR(__xludf.DUMMYFUNCTION("""COMPUTED_VALUE"""),3196.9)</f>
        <v>3196.9</v>
      </c>
      <c r="J417" s="2">
        <f>IFERROR(__xludf.DUMMYFUNCTION("""COMPUTED_VALUE"""),45898.66666666667)</f>
        <v>45898.66667</v>
      </c>
      <c r="K417" s="1">
        <f>IFERROR(__xludf.DUMMYFUNCTION("""COMPUTED_VALUE"""),3206.42)</f>
        <v>3206.42</v>
      </c>
      <c r="M417" s="2">
        <f>IFERROR(__xludf.DUMMYFUNCTION("""COMPUTED_VALUE"""),45898.66666666667)</f>
        <v>45898.66667</v>
      </c>
      <c r="N417" s="1">
        <f>IFERROR(__xludf.DUMMYFUNCTION("""COMPUTED_VALUE"""),0.0)</f>
        <v>0</v>
      </c>
    </row>
    <row r="418">
      <c r="A418" s="2">
        <f>IFERROR(__xludf.DUMMYFUNCTION("""COMPUTED_VALUE"""),45902.66666666667)</f>
        <v>45902.66667</v>
      </c>
      <c r="B418" s="1">
        <f>IFERROR(__xludf.DUMMYFUNCTION("""COMPUTED_VALUE"""),3206.42)</f>
        <v>3206.42</v>
      </c>
      <c r="D418" s="2">
        <f>IFERROR(__xludf.DUMMYFUNCTION("""COMPUTED_VALUE"""),45902.66666666667)</f>
        <v>45902.66667</v>
      </c>
      <c r="E418" s="1">
        <f>IFERROR(__xludf.DUMMYFUNCTION("""COMPUTED_VALUE"""),3206.42)</f>
        <v>3206.42</v>
      </c>
      <c r="G418" s="2">
        <f>IFERROR(__xludf.DUMMYFUNCTION("""COMPUTED_VALUE"""),45902.66666666667)</f>
        <v>45902.66667</v>
      </c>
      <c r="H418" s="1">
        <f>IFERROR(__xludf.DUMMYFUNCTION("""COMPUTED_VALUE"""),3160.78)</f>
        <v>3160.78</v>
      </c>
      <c r="J418" s="2">
        <f>IFERROR(__xludf.DUMMYFUNCTION("""COMPUTED_VALUE"""),45902.66666666667)</f>
        <v>45902.66667</v>
      </c>
      <c r="K418" s="1">
        <f>IFERROR(__xludf.DUMMYFUNCTION("""COMPUTED_VALUE"""),3187.45)</f>
        <v>3187.45</v>
      </c>
      <c r="M418" s="2">
        <f>IFERROR(__xludf.DUMMYFUNCTION("""COMPUTED_VALUE"""),45902.66666666667)</f>
        <v>45902.66667</v>
      </c>
      <c r="N418" s="1">
        <f>IFERROR(__xludf.DUMMYFUNCTION("""COMPUTED_VALUE"""),0.0)</f>
        <v>0</v>
      </c>
    </row>
    <row r="419">
      <c r="A419" s="2">
        <f>IFERROR(__xludf.DUMMYFUNCTION("""COMPUTED_VALUE"""),45903.66666666667)</f>
        <v>45903.66667</v>
      </c>
      <c r="B419" s="1">
        <f>IFERROR(__xludf.DUMMYFUNCTION("""COMPUTED_VALUE"""),3187.45)</f>
        <v>3187.45</v>
      </c>
      <c r="D419" s="2">
        <f>IFERROR(__xludf.DUMMYFUNCTION("""COMPUTED_VALUE"""),45903.66666666667)</f>
        <v>45903.66667</v>
      </c>
      <c r="E419" s="1">
        <f>IFERROR(__xludf.DUMMYFUNCTION("""COMPUTED_VALUE"""),3201.62)</f>
        <v>3201.62</v>
      </c>
      <c r="G419" s="2">
        <f>IFERROR(__xludf.DUMMYFUNCTION("""COMPUTED_VALUE"""),45903.66666666667)</f>
        <v>45903.66667</v>
      </c>
      <c r="H419" s="1">
        <f>IFERROR(__xludf.DUMMYFUNCTION("""COMPUTED_VALUE"""),3168.62)</f>
        <v>3168.62</v>
      </c>
      <c r="J419" s="2">
        <f>IFERROR(__xludf.DUMMYFUNCTION("""COMPUTED_VALUE"""),45903.66666666667)</f>
        <v>45903.66667</v>
      </c>
      <c r="K419" s="1">
        <f>IFERROR(__xludf.DUMMYFUNCTION("""COMPUTED_VALUE"""),3182.47)</f>
        <v>3182.47</v>
      </c>
      <c r="M419" s="2">
        <f>IFERROR(__xludf.DUMMYFUNCTION("""COMPUTED_VALUE"""),45903.66666666667)</f>
        <v>45903.66667</v>
      </c>
      <c r="N419" s="1">
        <f>IFERROR(__xludf.DUMMYFUNCTION("""COMPUTED_VALUE"""),0.0)</f>
        <v>0</v>
      </c>
    </row>
    <row r="420">
      <c r="A420" s="2">
        <f>IFERROR(__xludf.DUMMYFUNCTION("""COMPUTED_VALUE"""),45904.66666666667)</f>
        <v>45904.66667</v>
      </c>
      <c r="B420" s="1">
        <f>IFERROR(__xludf.DUMMYFUNCTION("""COMPUTED_VALUE"""),3182.47)</f>
        <v>3182.47</v>
      </c>
      <c r="D420" s="2">
        <f>IFERROR(__xludf.DUMMYFUNCTION("""COMPUTED_VALUE"""),45904.66666666667)</f>
        <v>45904.66667</v>
      </c>
      <c r="E420" s="1">
        <f>IFERROR(__xludf.DUMMYFUNCTION("""COMPUTED_VALUE"""),3221.72)</f>
        <v>3221.72</v>
      </c>
      <c r="G420" s="2">
        <f>IFERROR(__xludf.DUMMYFUNCTION("""COMPUTED_VALUE"""),45904.66666666667)</f>
        <v>45904.66667</v>
      </c>
      <c r="H420" s="1">
        <f>IFERROR(__xludf.DUMMYFUNCTION("""COMPUTED_VALUE"""),3181.98)</f>
        <v>3181.98</v>
      </c>
      <c r="J420" s="2">
        <f>IFERROR(__xludf.DUMMYFUNCTION("""COMPUTED_VALUE"""),45904.66666666667)</f>
        <v>45904.66667</v>
      </c>
      <c r="K420" s="1">
        <f>IFERROR(__xludf.DUMMYFUNCTION("""COMPUTED_VALUE"""),3221.2)</f>
        <v>3221.2</v>
      </c>
      <c r="M420" s="2">
        <f>IFERROR(__xludf.DUMMYFUNCTION("""COMPUTED_VALUE"""),45904.66666666667)</f>
        <v>45904.66667</v>
      </c>
      <c r="N420" s="1">
        <f>IFERROR(__xludf.DUMMYFUNCTION("""COMPUTED_VALUE"""),0.0)</f>
        <v>0</v>
      </c>
    </row>
    <row r="421">
      <c r="A421" s="2">
        <f>IFERROR(__xludf.DUMMYFUNCTION("""COMPUTED_VALUE"""),45905.66666666667)</f>
        <v>45905.66667</v>
      </c>
      <c r="B421" s="1">
        <f>IFERROR(__xludf.DUMMYFUNCTION("""COMPUTED_VALUE"""),3221.2)</f>
        <v>3221.2</v>
      </c>
      <c r="D421" s="2">
        <f>IFERROR(__xludf.DUMMYFUNCTION("""COMPUTED_VALUE"""),45905.66666666667)</f>
        <v>45905.66667</v>
      </c>
      <c r="E421" s="1">
        <f>IFERROR(__xludf.DUMMYFUNCTION("""COMPUTED_VALUE"""),3264.63)</f>
        <v>3264.63</v>
      </c>
      <c r="G421" s="2">
        <f>IFERROR(__xludf.DUMMYFUNCTION("""COMPUTED_VALUE"""),45905.66666666667)</f>
        <v>45905.66667</v>
      </c>
      <c r="H421" s="1">
        <f>IFERROR(__xludf.DUMMYFUNCTION("""COMPUTED_VALUE"""),3214.09)</f>
        <v>3214.09</v>
      </c>
      <c r="J421" s="2">
        <f>IFERROR(__xludf.DUMMYFUNCTION("""COMPUTED_VALUE"""),45905.66666666667)</f>
        <v>45905.66667</v>
      </c>
      <c r="K421" s="1">
        <f>IFERROR(__xludf.DUMMYFUNCTION("""COMPUTED_VALUE"""),3243.45)</f>
        <v>3243.45</v>
      </c>
      <c r="M421" s="2">
        <f>IFERROR(__xludf.DUMMYFUNCTION("""COMPUTED_VALUE"""),45905.66666666667)</f>
        <v>45905.66667</v>
      </c>
      <c r="N421" s="1">
        <f>IFERROR(__xludf.DUMMYFUNCTION("""COMPUTED_VALUE"""),0.0)</f>
        <v>0</v>
      </c>
    </row>
    <row r="422">
      <c r="A422" s="2">
        <f>IFERROR(__xludf.DUMMYFUNCTION("""COMPUTED_VALUE"""),45908.66666666667)</f>
        <v>45908.66667</v>
      </c>
      <c r="B422" s="1">
        <f>IFERROR(__xludf.DUMMYFUNCTION("""COMPUTED_VALUE"""),3243.45)</f>
        <v>3243.45</v>
      </c>
      <c r="D422" s="2">
        <f>IFERROR(__xludf.DUMMYFUNCTION("""COMPUTED_VALUE"""),45908.66666666667)</f>
        <v>45908.66667</v>
      </c>
      <c r="E422" s="1">
        <f>IFERROR(__xludf.DUMMYFUNCTION("""COMPUTED_VALUE"""),3247.92)</f>
        <v>3247.92</v>
      </c>
      <c r="G422" s="2">
        <f>IFERROR(__xludf.DUMMYFUNCTION("""COMPUTED_VALUE"""),45908.66666666667)</f>
        <v>45908.66667</v>
      </c>
      <c r="H422" s="1">
        <f>IFERROR(__xludf.DUMMYFUNCTION("""COMPUTED_VALUE"""),3224.07)</f>
        <v>3224.07</v>
      </c>
      <c r="J422" s="2">
        <f>IFERROR(__xludf.DUMMYFUNCTION("""COMPUTED_VALUE"""),45908.66666666667)</f>
        <v>45908.66667</v>
      </c>
      <c r="K422" s="1">
        <f>IFERROR(__xludf.DUMMYFUNCTION("""COMPUTED_VALUE"""),3247.27)</f>
        <v>3247.27</v>
      </c>
      <c r="M422" s="2">
        <f>IFERROR(__xludf.DUMMYFUNCTION("""COMPUTED_VALUE"""),45908.66666666667)</f>
        <v>45908.66667</v>
      </c>
      <c r="N422" s="1">
        <f>IFERROR(__xludf.DUMMYFUNCTION("""COMPUTED_VALUE"""),0.0)</f>
        <v>0</v>
      </c>
    </row>
    <row r="423">
      <c r="A423" s="2">
        <f>IFERROR(__xludf.DUMMYFUNCTION("""COMPUTED_VALUE"""),45909.66666666667)</f>
        <v>45909.66667</v>
      </c>
      <c r="B423" s="1">
        <f>IFERROR(__xludf.DUMMYFUNCTION("""COMPUTED_VALUE"""),3247.27)</f>
        <v>3247.27</v>
      </c>
      <c r="D423" s="2">
        <f>IFERROR(__xludf.DUMMYFUNCTION("""COMPUTED_VALUE"""),45909.66666666667)</f>
        <v>45909.66667</v>
      </c>
      <c r="E423" s="1">
        <f>IFERROR(__xludf.DUMMYFUNCTION("""COMPUTED_VALUE"""),3247.27)</f>
        <v>3247.27</v>
      </c>
      <c r="G423" s="2">
        <f>IFERROR(__xludf.DUMMYFUNCTION("""COMPUTED_VALUE"""),45909.66666666667)</f>
        <v>45909.66667</v>
      </c>
      <c r="H423" s="1">
        <f>IFERROR(__xludf.DUMMYFUNCTION("""COMPUTED_VALUE"""),3212.24)</f>
        <v>3212.24</v>
      </c>
      <c r="J423" s="2">
        <f>IFERROR(__xludf.DUMMYFUNCTION("""COMPUTED_VALUE"""),45909.66666666667)</f>
        <v>45909.66667</v>
      </c>
      <c r="K423" s="1">
        <f>IFERROR(__xludf.DUMMYFUNCTION("""COMPUTED_VALUE"""),3222.78)</f>
        <v>3222.78</v>
      </c>
      <c r="M423" s="2">
        <f>IFERROR(__xludf.DUMMYFUNCTION("""COMPUTED_VALUE"""),45909.66666666667)</f>
        <v>45909.66667</v>
      </c>
      <c r="N423" s="1">
        <f>IFERROR(__xludf.DUMMYFUNCTION("""COMPUTED_VALUE"""),0.0)</f>
        <v>0</v>
      </c>
    </row>
    <row r="424">
      <c r="A424" s="2">
        <f>IFERROR(__xludf.DUMMYFUNCTION("""COMPUTED_VALUE"""),45910.66666666667)</f>
        <v>45910.66667</v>
      </c>
      <c r="B424" s="1">
        <f>IFERROR(__xludf.DUMMYFUNCTION("""COMPUTED_VALUE"""),3222.78)</f>
        <v>3222.78</v>
      </c>
      <c r="D424" s="2">
        <f>IFERROR(__xludf.DUMMYFUNCTION("""COMPUTED_VALUE"""),45910.66666666667)</f>
        <v>45910.66667</v>
      </c>
      <c r="E424" s="1">
        <f>IFERROR(__xludf.DUMMYFUNCTION("""COMPUTED_VALUE"""),3239.41)</f>
        <v>3239.41</v>
      </c>
      <c r="G424" s="2">
        <f>IFERROR(__xludf.DUMMYFUNCTION("""COMPUTED_VALUE"""),45910.66666666667)</f>
        <v>45910.66667</v>
      </c>
      <c r="H424" s="1">
        <f>IFERROR(__xludf.DUMMYFUNCTION("""COMPUTED_VALUE"""),3207.02)</f>
        <v>3207.02</v>
      </c>
      <c r="J424" s="2">
        <f>IFERROR(__xludf.DUMMYFUNCTION("""COMPUTED_VALUE"""),45910.66666666667)</f>
        <v>45910.66667</v>
      </c>
      <c r="K424" s="1">
        <f>IFERROR(__xludf.DUMMYFUNCTION("""COMPUTED_VALUE"""),3218.99)</f>
        <v>3218.99</v>
      </c>
      <c r="M424" s="2">
        <f>IFERROR(__xludf.DUMMYFUNCTION("""COMPUTED_VALUE"""),45910.66666666667)</f>
        <v>45910.66667</v>
      </c>
      <c r="N424" s="1">
        <f>IFERROR(__xludf.DUMMYFUNCTION("""COMPUTED_VALUE"""),0.0)</f>
        <v>0</v>
      </c>
    </row>
    <row r="425">
      <c r="A425" s="2">
        <f>IFERROR(__xludf.DUMMYFUNCTION("""COMPUTED_VALUE"""),45911.66666666667)</f>
        <v>45911.66667</v>
      </c>
      <c r="B425" s="1">
        <f>IFERROR(__xludf.DUMMYFUNCTION("""COMPUTED_VALUE"""),3218.99)</f>
        <v>3218.99</v>
      </c>
      <c r="D425" s="2">
        <f>IFERROR(__xludf.DUMMYFUNCTION("""COMPUTED_VALUE"""),45911.66666666667)</f>
        <v>45911.66667</v>
      </c>
      <c r="E425" s="1">
        <f>IFERROR(__xludf.DUMMYFUNCTION("""COMPUTED_VALUE"""),3276.71)</f>
        <v>3276.71</v>
      </c>
      <c r="G425" s="2">
        <f>IFERROR(__xludf.DUMMYFUNCTION("""COMPUTED_VALUE"""),45911.66666666667)</f>
        <v>45911.66667</v>
      </c>
      <c r="H425" s="1">
        <f>IFERROR(__xludf.DUMMYFUNCTION("""COMPUTED_VALUE"""),3218.99)</f>
        <v>3218.99</v>
      </c>
      <c r="J425" s="2">
        <f>IFERROR(__xludf.DUMMYFUNCTION("""COMPUTED_VALUE"""),45911.66666666667)</f>
        <v>45911.66667</v>
      </c>
      <c r="K425" s="1">
        <f>IFERROR(__xludf.DUMMYFUNCTION("""COMPUTED_VALUE"""),3275.13)</f>
        <v>3275.13</v>
      </c>
      <c r="M425" s="2">
        <f>IFERROR(__xludf.DUMMYFUNCTION("""COMPUTED_VALUE"""),45911.66666666667)</f>
        <v>45911.66667</v>
      </c>
      <c r="N425" s="1">
        <f>IFERROR(__xludf.DUMMYFUNCTION("""COMPUTED_VALUE"""),0.0)</f>
        <v>0</v>
      </c>
    </row>
    <row r="426">
      <c r="A426" s="2">
        <f>IFERROR(__xludf.DUMMYFUNCTION("""COMPUTED_VALUE"""),45912.66666666667)</f>
        <v>45912.66667</v>
      </c>
      <c r="B426" s="1">
        <f>IFERROR(__xludf.DUMMYFUNCTION("""COMPUTED_VALUE"""),3275.13)</f>
        <v>3275.13</v>
      </c>
      <c r="D426" s="2">
        <f>IFERROR(__xludf.DUMMYFUNCTION("""COMPUTED_VALUE"""),45912.66666666667)</f>
        <v>45912.66667</v>
      </c>
      <c r="E426" s="1">
        <f>IFERROR(__xludf.DUMMYFUNCTION("""COMPUTED_VALUE"""),3275.13)</f>
        <v>3275.13</v>
      </c>
      <c r="G426" s="2">
        <f>IFERROR(__xludf.DUMMYFUNCTION("""COMPUTED_VALUE"""),45912.66666666667)</f>
        <v>45912.66667</v>
      </c>
      <c r="H426" s="1">
        <f>IFERROR(__xludf.DUMMYFUNCTION("""COMPUTED_VALUE"""),3240.5)</f>
        <v>3240.5</v>
      </c>
      <c r="J426" s="2">
        <f>IFERROR(__xludf.DUMMYFUNCTION("""COMPUTED_VALUE"""),45912.66666666667)</f>
        <v>45912.66667</v>
      </c>
      <c r="K426" s="1">
        <f>IFERROR(__xludf.DUMMYFUNCTION("""COMPUTED_VALUE"""),3241.06)</f>
        <v>3241.06</v>
      </c>
      <c r="M426" s="2">
        <f>IFERROR(__xludf.DUMMYFUNCTION("""COMPUTED_VALUE"""),45912.66666666667)</f>
        <v>45912.66667</v>
      </c>
      <c r="N426" s="1">
        <f>IFERROR(__xludf.DUMMYFUNCTION("""COMPUTED_VALUE"""),0.0)</f>
        <v>0</v>
      </c>
    </row>
    <row r="427">
      <c r="A427" s="2">
        <f>IFERROR(__xludf.DUMMYFUNCTION("""COMPUTED_VALUE"""),45915.66666666667)</f>
        <v>45915.66667</v>
      </c>
      <c r="B427" s="1">
        <f>IFERROR(__xludf.DUMMYFUNCTION("""COMPUTED_VALUE"""),3241.06)</f>
        <v>3241.06</v>
      </c>
      <c r="D427" s="2">
        <f>IFERROR(__xludf.DUMMYFUNCTION("""COMPUTED_VALUE"""),45915.66666666667)</f>
        <v>45915.66667</v>
      </c>
      <c r="E427" s="1">
        <f>IFERROR(__xludf.DUMMYFUNCTION("""COMPUTED_VALUE"""),3260.73)</f>
        <v>3260.73</v>
      </c>
      <c r="G427" s="2">
        <f>IFERROR(__xludf.DUMMYFUNCTION("""COMPUTED_VALUE"""),45915.66666666667)</f>
        <v>45915.66667</v>
      </c>
      <c r="H427" s="1">
        <f>IFERROR(__xludf.DUMMYFUNCTION("""COMPUTED_VALUE"""),3241.06)</f>
        <v>3241.06</v>
      </c>
      <c r="J427" s="2">
        <f>IFERROR(__xludf.DUMMYFUNCTION("""COMPUTED_VALUE"""),45915.66666666667)</f>
        <v>45915.66667</v>
      </c>
      <c r="K427" s="1">
        <f>IFERROR(__xludf.DUMMYFUNCTION("""COMPUTED_VALUE"""),3243.8)</f>
        <v>3243.8</v>
      </c>
      <c r="M427" s="2">
        <f>IFERROR(__xludf.DUMMYFUNCTION("""COMPUTED_VALUE"""),45915.66666666667)</f>
        <v>45915.66667</v>
      </c>
      <c r="N427" s="1">
        <f>IFERROR(__xludf.DUMMYFUNCTION("""COMPUTED_VALUE"""),0.0)</f>
        <v>0</v>
      </c>
    </row>
    <row r="428">
      <c r="A428" s="2">
        <f>IFERROR(__xludf.DUMMYFUNCTION("""COMPUTED_VALUE"""),45916.66666666667)</f>
        <v>45916.66667</v>
      </c>
      <c r="B428" s="1">
        <f>IFERROR(__xludf.DUMMYFUNCTION("""COMPUTED_VALUE"""),3243.8)</f>
        <v>3243.8</v>
      </c>
      <c r="D428" s="2">
        <f>IFERROR(__xludf.DUMMYFUNCTION("""COMPUTED_VALUE"""),45916.66666666667)</f>
        <v>45916.66667</v>
      </c>
      <c r="E428" s="1">
        <f>IFERROR(__xludf.DUMMYFUNCTION("""COMPUTED_VALUE"""),3247.51)</f>
        <v>3247.51</v>
      </c>
      <c r="G428" s="2">
        <f>IFERROR(__xludf.DUMMYFUNCTION("""COMPUTED_VALUE"""),45916.66666666667)</f>
        <v>45916.66667</v>
      </c>
      <c r="H428" s="1">
        <f>IFERROR(__xludf.DUMMYFUNCTION("""COMPUTED_VALUE"""),3221.48)</f>
        <v>3221.48</v>
      </c>
      <c r="J428" s="2">
        <f>IFERROR(__xludf.DUMMYFUNCTION("""COMPUTED_VALUE"""),45916.66666666667)</f>
        <v>45916.66667</v>
      </c>
      <c r="K428" s="1">
        <f>IFERROR(__xludf.DUMMYFUNCTION("""COMPUTED_VALUE"""),3239.62)</f>
        <v>3239.62</v>
      </c>
      <c r="M428" s="2">
        <f>IFERROR(__xludf.DUMMYFUNCTION("""COMPUTED_VALUE"""),45916.66666666667)</f>
        <v>45916.66667</v>
      </c>
      <c r="N428" s="1">
        <f>IFERROR(__xludf.DUMMYFUNCTION("""COMPUTED_VALUE"""),0.0)</f>
        <v>0</v>
      </c>
    </row>
    <row r="429">
      <c r="A429" s="2">
        <f>IFERROR(__xludf.DUMMYFUNCTION("""COMPUTED_VALUE"""),45917.66666666667)</f>
        <v>45917.66667</v>
      </c>
      <c r="B429" s="1">
        <f>IFERROR(__xludf.DUMMYFUNCTION("""COMPUTED_VALUE"""),3239.62)</f>
        <v>3239.62</v>
      </c>
      <c r="D429" s="2">
        <f>IFERROR(__xludf.DUMMYFUNCTION("""COMPUTED_VALUE"""),45917.66666666667)</f>
        <v>45917.66667</v>
      </c>
      <c r="E429" s="1">
        <f>IFERROR(__xludf.DUMMYFUNCTION("""COMPUTED_VALUE"""),3290.94)</f>
        <v>3290.94</v>
      </c>
      <c r="G429" s="2">
        <f>IFERROR(__xludf.DUMMYFUNCTION("""COMPUTED_VALUE"""),45917.66666666667)</f>
        <v>45917.66667</v>
      </c>
      <c r="H429" s="1">
        <f>IFERROR(__xludf.DUMMYFUNCTION("""COMPUTED_VALUE"""),3219.23)</f>
        <v>3219.23</v>
      </c>
      <c r="J429" s="2">
        <f>IFERROR(__xludf.DUMMYFUNCTION("""COMPUTED_VALUE"""),45917.66666666667)</f>
        <v>45917.66667</v>
      </c>
      <c r="K429" s="1">
        <f>IFERROR(__xludf.DUMMYFUNCTION("""COMPUTED_VALUE"""),3237.88)</f>
        <v>3237.88</v>
      </c>
      <c r="M429" s="2">
        <f>IFERROR(__xludf.DUMMYFUNCTION("""COMPUTED_VALUE"""),45917.66666666667)</f>
        <v>45917.66667</v>
      </c>
      <c r="N429" s="1">
        <f>IFERROR(__xludf.DUMMYFUNCTION("""COMPUTED_VALUE"""),0.0)</f>
        <v>0</v>
      </c>
    </row>
    <row r="430">
      <c r="A430" s="2">
        <f>IFERROR(__xludf.DUMMYFUNCTION("""COMPUTED_VALUE"""),45918.66666666667)</f>
        <v>45918.66667</v>
      </c>
      <c r="B430" s="1">
        <f>IFERROR(__xludf.DUMMYFUNCTION("""COMPUTED_VALUE"""),3237.88)</f>
        <v>3237.88</v>
      </c>
      <c r="D430" s="2">
        <f>IFERROR(__xludf.DUMMYFUNCTION("""COMPUTED_VALUE"""),45918.66666666667)</f>
        <v>45918.66667</v>
      </c>
      <c r="E430" s="1">
        <f>IFERROR(__xludf.DUMMYFUNCTION("""COMPUTED_VALUE"""),3291.59)</f>
        <v>3291.59</v>
      </c>
      <c r="G430" s="2">
        <f>IFERROR(__xludf.DUMMYFUNCTION("""COMPUTED_VALUE"""),45918.66666666667)</f>
        <v>45918.66667</v>
      </c>
      <c r="H430" s="1">
        <f>IFERROR(__xludf.DUMMYFUNCTION("""COMPUTED_VALUE"""),3237.88)</f>
        <v>3237.88</v>
      </c>
      <c r="J430" s="2">
        <f>IFERROR(__xludf.DUMMYFUNCTION("""COMPUTED_VALUE"""),45918.66666666667)</f>
        <v>45918.66667</v>
      </c>
      <c r="K430" s="1">
        <f>IFERROR(__xludf.DUMMYFUNCTION("""COMPUTED_VALUE"""),3286.63)</f>
        <v>3286.63</v>
      </c>
      <c r="M430" s="2">
        <f>IFERROR(__xludf.DUMMYFUNCTION("""COMPUTED_VALUE"""),45918.66666666667)</f>
        <v>45918.66667</v>
      </c>
      <c r="N430" s="1">
        <f>IFERROR(__xludf.DUMMYFUNCTION("""COMPUTED_VALUE"""),0.0)</f>
        <v>0</v>
      </c>
    </row>
    <row r="431">
      <c r="A431" s="2">
        <f>IFERROR(__xludf.DUMMYFUNCTION("""COMPUTED_VALUE"""),45919.66666666667)</f>
        <v>45919.66667</v>
      </c>
      <c r="B431" s="1">
        <f>IFERROR(__xludf.DUMMYFUNCTION("""COMPUTED_VALUE"""),3286.63)</f>
        <v>3286.63</v>
      </c>
      <c r="D431" s="2">
        <f>IFERROR(__xludf.DUMMYFUNCTION("""COMPUTED_VALUE"""),45919.66666666667)</f>
        <v>45919.66667</v>
      </c>
      <c r="E431" s="1">
        <f>IFERROR(__xludf.DUMMYFUNCTION("""COMPUTED_VALUE"""),3292.04)</f>
        <v>3292.04</v>
      </c>
      <c r="G431" s="2">
        <f>IFERROR(__xludf.DUMMYFUNCTION("""COMPUTED_VALUE"""),45919.66666666667)</f>
        <v>45919.66667</v>
      </c>
      <c r="H431" s="1">
        <f>IFERROR(__xludf.DUMMYFUNCTION("""COMPUTED_VALUE"""),3259.77)</f>
        <v>3259.77</v>
      </c>
      <c r="J431" s="2">
        <f>IFERROR(__xludf.DUMMYFUNCTION("""COMPUTED_VALUE"""),45919.66666666667)</f>
        <v>45919.66667</v>
      </c>
      <c r="K431" s="1">
        <f>IFERROR(__xludf.DUMMYFUNCTION("""COMPUTED_VALUE"""),3267.52)</f>
        <v>3267.52</v>
      </c>
      <c r="M431" s="2">
        <f>IFERROR(__xludf.DUMMYFUNCTION("""COMPUTED_VALUE"""),45919.66666666667)</f>
        <v>45919.66667</v>
      </c>
      <c r="N431" s="1">
        <f>IFERROR(__xludf.DUMMYFUNCTION("""COMPUTED_VALUE"""),0.0)</f>
        <v>0</v>
      </c>
    </row>
    <row r="432">
      <c r="A432" s="2">
        <f>IFERROR(__xludf.DUMMYFUNCTION("""COMPUTED_VALUE"""),45922.66666666667)</f>
        <v>45922.66667</v>
      </c>
      <c r="B432" s="1">
        <f>IFERROR(__xludf.DUMMYFUNCTION("""COMPUTED_VALUE"""),3267.52)</f>
        <v>3267.52</v>
      </c>
      <c r="D432" s="2">
        <f>IFERROR(__xludf.DUMMYFUNCTION("""COMPUTED_VALUE"""),45922.66666666667)</f>
        <v>45922.66667</v>
      </c>
      <c r="E432" s="1">
        <f>IFERROR(__xludf.DUMMYFUNCTION("""COMPUTED_VALUE"""),3273.43)</f>
        <v>3273.43</v>
      </c>
      <c r="G432" s="2">
        <f>IFERROR(__xludf.DUMMYFUNCTION("""COMPUTED_VALUE"""),45922.66666666667)</f>
        <v>45922.66667</v>
      </c>
      <c r="H432" s="1">
        <f>IFERROR(__xludf.DUMMYFUNCTION("""COMPUTED_VALUE"""),3247.52)</f>
        <v>3247.52</v>
      </c>
      <c r="J432" s="2">
        <f>IFERROR(__xludf.DUMMYFUNCTION("""COMPUTED_VALUE"""),45922.66666666667)</f>
        <v>45922.66667</v>
      </c>
      <c r="K432" s="1">
        <f>IFERROR(__xludf.DUMMYFUNCTION("""COMPUTED_VALUE"""),3269.05)</f>
        <v>3269.05</v>
      </c>
      <c r="M432" s="2">
        <f>IFERROR(__xludf.DUMMYFUNCTION("""COMPUTED_VALUE"""),45922.66666666667)</f>
        <v>45922.66667</v>
      </c>
      <c r="N432" s="1">
        <f>IFERROR(__xludf.DUMMYFUNCTION("""COMPUTED_VALUE"""),0.0)</f>
        <v>0</v>
      </c>
    </row>
    <row r="433">
      <c r="A433" s="2">
        <f>IFERROR(__xludf.DUMMYFUNCTION("""COMPUTED_VALUE"""),45923.66666666667)</f>
        <v>45923.66667</v>
      </c>
      <c r="B433" s="1">
        <f>IFERROR(__xludf.DUMMYFUNCTION("""COMPUTED_VALUE"""),3269.05)</f>
        <v>3269.05</v>
      </c>
      <c r="D433" s="2">
        <f>IFERROR(__xludf.DUMMYFUNCTION("""COMPUTED_VALUE"""),45923.66666666667)</f>
        <v>45923.66667</v>
      </c>
      <c r="E433" s="1">
        <f>IFERROR(__xludf.DUMMYFUNCTION("""COMPUTED_VALUE"""),3293.9)</f>
        <v>3293.9</v>
      </c>
      <c r="G433" s="2">
        <f>IFERROR(__xludf.DUMMYFUNCTION("""COMPUTED_VALUE"""),45923.66666666667)</f>
        <v>45923.66667</v>
      </c>
      <c r="H433" s="1">
        <f>IFERROR(__xludf.DUMMYFUNCTION("""COMPUTED_VALUE"""),3258.92)</f>
        <v>3258.92</v>
      </c>
      <c r="J433" s="2">
        <f>IFERROR(__xludf.DUMMYFUNCTION("""COMPUTED_VALUE"""),45923.66666666667)</f>
        <v>45923.66667</v>
      </c>
      <c r="K433" s="1">
        <f>IFERROR(__xludf.DUMMYFUNCTION("""COMPUTED_VALUE"""),3261.63)</f>
        <v>3261.63</v>
      </c>
      <c r="M433" s="2">
        <f>IFERROR(__xludf.DUMMYFUNCTION("""COMPUTED_VALUE"""),45923.66666666667)</f>
        <v>45923.66667</v>
      </c>
      <c r="N433" s="1">
        <f>IFERROR(__xludf.DUMMYFUNCTION("""COMPUTED_VALUE"""),0.0)</f>
        <v>0</v>
      </c>
    </row>
    <row r="434">
      <c r="A434" s="2">
        <f>IFERROR(__xludf.DUMMYFUNCTION("""COMPUTED_VALUE"""),45924.66666666667)</f>
        <v>45924.66667</v>
      </c>
      <c r="B434" s="1">
        <f>IFERROR(__xludf.DUMMYFUNCTION("""COMPUTED_VALUE"""),3261.63)</f>
        <v>3261.63</v>
      </c>
      <c r="D434" s="2">
        <f>IFERROR(__xludf.DUMMYFUNCTION("""COMPUTED_VALUE"""),45924.66666666667)</f>
        <v>45924.66667</v>
      </c>
      <c r="E434" s="1">
        <f>IFERROR(__xludf.DUMMYFUNCTION("""COMPUTED_VALUE"""),3266.35)</f>
        <v>3266.35</v>
      </c>
      <c r="G434" s="2">
        <f>IFERROR(__xludf.DUMMYFUNCTION("""COMPUTED_VALUE"""),45924.66666666667)</f>
        <v>45924.66667</v>
      </c>
      <c r="H434" s="1">
        <f>IFERROR(__xludf.DUMMYFUNCTION("""COMPUTED_VALUE"""),3233.5)</f>
        <v>3233.5</v>
      </c>
      <c r="J434" s="2">
        <f>IFERROR(__xludf.DUMMYFUNCTION("""COMPUTED_VALUE"""),45924.66666666667)</f>
        <v>45924.66667</v>
      </c>
      <c r="K434" s="1">
        <f>IFERROR(__xludf.DUMMYFUNCTION("""COMPUTED_VALUE"""),3233.62)</f>
        <v>3233.62</v>
      </c>
      <c r="M434" s="2">
        <f>IFERROR(__xludf.DUMMYFUNCTION("""COMPUTED_VALUE"""),45924.66666666667)</f>
        <v>45924.66667</v>
      </c>
      <c r="N434" s="1">
        <f>IFERROR(__xludf.DUMMYFUNCTION("""COMPUTED_VALUE"""),0.0)</f>
        <v>0</v>
      </c>
    </row>
    <row r="435">
      <c r="A435" s="2">
        <f>IFERROR(__xludf.DUMMYFUNCTION("""COMPUTED_VALUE"""),45925.66666666667)</f>
        <v>45925.66667</v>
      </c>
      <c r="B435" s="1">
        <f>IFERROR(__xludf.DUMMYFUNCTION("""COMPUTED_VALUE"""),3233.62)</f>
        <v>3233.62</v>
      </c>
      <c r="D435" s="2">
        <f>IFERROR(__xludf.DUMMYFUNCTION("""COMPUTED_VALUE"""),45925.66666666667)</f>
        <v>45925.66667</v>
      </c>
      <c r="E435" s="1">
        <f>IFERROR(__xludf.DUMMYFUNCTION("""COMPUTED_VALUE"""),3233.62)</f>
        <v>3233.62</v>
      </c>
      <c r="G435" s="2">
        <f>IFERROR(__xludf.DUMMYFUNCTION("""COMPUTED_VALUE"""),45925.66666666667)</f>
        <v>45925.66667</v>
      </c>
      <c r="H435" s="1">
        <f>IFERROR(__xludf.DUMMYFUNCTION("""COMPUTED_VALUE"""),3186.07)</f>
        <v>3186.07</v>
      </c>
      <c r="J435" s="2">
        <f>IFERROR(__xludf.DUMMYFUNCTION("""COMPUTED_VALUE"""),45925.66666666667)</f>
        <v>45925.66667</v>
      </c>
      <c r="K435" s="1">
        <f>IFERROR(__xludf.DUMMYFUNCTION("""COMPUTED_VALUE"""),3201.59)</f>
        <v>3201.59</v>
      </c>
      <c r="M435" s="2">
        <f>IFERROR(__xludf.DUMMYFUNCTION("""COMPUTED_VALUE"""),45925.66666666667)</f>
        <v>45925.66667</v>
      </c>
      <c r="N435" s="1">
        <f>IFERROR(__xludf.DUMMYFUNCTION("""COMPUTED_VALUE"""),0.0)</f>
        <v>0</v>
      </c>
    </row>
    <row r="436">
      <c r="A436" s="2">
        <f>IFERROR(__xludf.DUMMYFUNCTION("""COMPUTED_VALUE"""),45926.66666666667)</f>
        <v>45926.66667</v>
      </c>
      <c r="B436" s="1">
        <f>IFERROR(__xludf.DUMMYFUNCTION("""COMPUTED_VALUE"""),3201.59)</f>
        <v>3201.59</v>
      </c>
      <c r="D436" s="2">
        <f>IFERROR(__xludf.DUMMYFUNCTION("""COMPUTED_VALUE"""),45926.66666666667)</f>
        <v>45926.66667</v>
      </c>
      <c r="E436" s="1">
        <f>IFERROR(__xludf.DUMMYFUNCTION("""COMPUTED_VALUE"""),3233.28)</f>
        <v>3233.28</v>
      </c>
      <c r="G436" s="2">
        <f>IFERROR(__xludf.DUMMYFUNCTION("""COMPUTED_VALUE"""),45926.66666666667)</f>
        <v>45926.66667</v>
      </c>
      <c r="H436" s="1">
        <f>IFERROR(__xludf.DUMMYFUNCTION("""COMPUTED_VALUE"""),3201.59)</f>
        <v>3201.59</v>
      </c>
      <c r="J436" s="2">
        <f>IFERROR(__xludf.DUMMYFUNCTION("""COMPUTED_VALUE"""),45926.66666666667)</f>
        <v>45926.66667</v>
      </c>
      <c r="K436" s="1">
        <f>IFERROR(__xludf.DUMMYFUNCTION("""COMPUTED_VALUE"""),3232.56)</f>
        <v>3232.56</v>
      </c>
      <c r="M436" s="2">
        <f>IFERROR(__xludf.DUMMYFUNCTION("""COMPUTED_VALUE"""),45926.66666666667)</f>
        <v>45926.66667</v>
      </c>
      <c r="N436" s="1">
        <f>IFERROR(__xludf.DUMMYFUNCTION("""COMPUTED_VALUE"""),0.0)</f>
        <v>0</v>
      </c>
    </row>
  </sheetData>
  <drawing r:id="rId1"/>
</worksheet>
</file>