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IFERROR(__xludf.DUMMYFUNCTION("GOOGLEFINANCE(""CRSPSMT"",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IFERROR(__xludf.DUMMYFUNCTION("GOOGLEFINANCE(""CRSPSMT"",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IFERROR(__xludf.DUMMYFUNCTION("GOOGLEFINANCE(""CRSPSMT"",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IFERROR(__xludf.DUMMYFUNCTION("GOOGLEFINANCE(""CRSPSMT"",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IFERROR(__xludf.DUMMYFUNCTION("GOOGLEFINANCE(""CRSPSMT"",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IFERROR(__xludf.DUMMYFUNCTION("""COMPUTED_VALUE"""),3437.16)</f>
        <v>3437.16</v>
      </c>
      <c r="D2" s="2">
        <f>IFERROR(__xludf.DUMMYFUNCTION("""COMPUTED_VALUE"""),45293.66666666667)</f>
        <v>45293.66667</v>
      </c>
      <c r="E2" s="1">
        <f>IFERROR(__xludf.DUMMYFUNCTION("""COMPUTED_VALUE"""),3437.16)</f>
        <v>3437.16</v>
      </c>
      <c r="G2" s="2">
        <f>IFERROR(__xludf.DUMMYFUNCTION("""COMPUTED_VALUE"""),45293.66666666667)</f>
        <v>45293.66667</v>
      </c>
      <c r="H2" s="1">
        <f>IFERROR(__xludf.DUMMYFUNCTION("""COMPUTED_VALUE"""),3404.04)</f>
        <v>3404.04</v>
      </c>
      <c r="J2" s="2">
        <f>IFERROR(__xludf.DUMMYFUNCTION("""COMPUTED_VALUE"""),45293.66666666667)</f>
        <v>45293.66667</v>
      </c>
      <c r="K2" s="1">
        <f>IFERROR(__xludf.DUMMYFUNCTION("""COMPUTED_VALUE"""),3417.02)</f>
        <v>3417.02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IFERROR(__xludf.DUMMYFUNCTION("""COMPUTED_VALUE"""),3417.08)</f>
        <v>3417.08</v>
      </c>
      <c r="D3" s="2">
        <f>IFERROR(__xludf.DUMMYFUNCTION("""COMPUTED_VALUE"""),45294.66666666667)</f>
        <v>45294.66667</v>
      </c>
      <c r="E3" s="1">
        <f>IFERROR(__xludf.DUMMYFUNCTION("""COMPUTED_VALUE"""),3417.08)</f>
        <v>3417.08</v>
      </c>
      <c r="G3" s="2">
        <f>IFERROR(__xludf.DUMMYFUNCTION("""COMPUTED_VALUE"""),45294.66666666667)</f>
        <v>45294.66667</v>
      </c>
      <c r="H3" s="1">
        <f>IFERROR(__xludf.DUMMYFUNCTION("""COMPUTED_VALUE"""),3348.33)</f>
        <v>3348.33</v>
      </c>
      <c r="J3" s="2">
        <f>IFERROR(__xludf.DUMMYFUNCTION("""COMPUTED_VALUE"""),45294.66666666667)</f>
        <v>45294.66667</v>
      </c>
      <c r="K3" s="1">
        <f>IFERROR(__xludf.DUMMYFUNCTION("""COMPUTED_VALUE"""),3350.22)</f>
        <v>3350.22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IFERROR(__xludf.DUMMYFUNCTION("""COMPUTED_VALUE"""),3350.32)</f>
        <v>3350.32</v>
      </c>
      <c r="D4" s="2">
        <f>IFERROR(__xludf.DUMMYFUNCTION("""COMPUTED_VALUE"""),45295.66666666667)</f>
        <v>45295.66667</v>
      </c>
      <c r="E4" s="1">
        <f>IFERROR(__xludf.DUMMYFUNCTION("""COMPUTED_VALUE"""),3368.6)</f>
        <v>3368.6</v>
      </c>
      <c r="G4" s="2">
        <f>IFERROR(__xludf.DUMMYFUNCTION("""COMPUTED_VALUE"""),45295.66666666667)</f>
        <v>45295.66667</v>
      </c>
      <c r="H4" s="1">
        <f>IFERROR(__xludf.DUMMYFUNCTION("""COMPUTED_VALUE"""),3345.88)</f>
        <v>3345.88</v>
      </c>
      <c r="J4" s="2">
        <f>IFERROR(__xludf.DUMMYFUNCTION("""COMPUTED_VALUE"""),45295.66666666667)</f>
        <v>45295.66667</v>
      </c>
      <c r="K4" s="1">
        <f>IFERROR(__xludf.DUMMYFUNCTION("""COMPUTED_VALUE"""),3347.18)</f>
        <v>3347.18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IFERROR(__xludf.DUMMYFUNCTION("""COMPUTED_VALUE"""),3347.24)</f>
        <v>3347.24</v>
      </c>
      <c r="D5" s="2">
        <f>IFERROR(__xludf.DUMMYFUNCTION("""COMPUTED_VALUE"""),45296.66666666667)</f>
        <v>45296.66667</v>
      </c>
      <c r="E5" s="1">
        <f>IFERROR(__xludf.DUMMYFUNCTION("""COMPUTED_VALUE"""),3373.84)</f>
        <v>3373.84</v>
      </c>
      <c r="G5" s="2">
        <f>IFERROR(__xludf.DUMMYFUNCTION("""COMPUTED_VALUE"""),45296.66666666667)</f>
        <v>45296.66667</v>
      </c>
      <c r="H5" s="1">
        <f>IFERROR(__xludf.DUMMYFUNCTION("""COMPUTED_VALUE"""),3333.34)</f>
        <v>3333.34</v>
      </c>
      <c r="J5" s="2">
        <f>IFERROR(__xludf.DUMMYFUNCTION("""COMPUTED_VALUE"""),45296.66666666667)</f>
        <v>45296.66667</v>
      </c>
      <c r="K5" s="1">
        <f>IFERROR(__xludf.DUMMYFUNCTION("""COMPUTED_VALUE"""),3353.7)</f>
        <v>3353.7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IFERROR(__xludf.DUMMYFUNCTION("""COMPUTED_VALUE"""),3353.74)</f>
        <v>3353.74</v>
      </c>
      <c r="D6" s="2">
        <f>IFERROR(__xludf.DUMMYFUNCTION("""COMPUTED_VALUE"""),45299.66666666667)</f>
        <v>45299.66667</v>
      </c>
      <c r="E6" s="1">
        <f>IFERROR(__xludf.DUMMYFUNCTION("""COMPUTED_VALUE"""),3402.69)</f>
        <v>3402.69</v>
      </c>
      <c r="G6" s="2">
        <f>IFERROR(__xludf.DUMMYFUNCTION("""COMPUTED_VALUE"""),45299.66666666667)</f>
        <v>45299.66667</v>
      </c>
      <c r="H6" s="1">
        <f>IFERROR(__xludf.DUMMYFUNCTION("""COMPUTED_VALUE"""),3350.64)</f>
        <v>3350.64</v>
      </c>
      <c r="J6" s="2">
        <f>IFERROR(__xludf.DUMMYFUNCTION("""COMPUTED_VALUE"""),45299.66666666667)</f>
        <v>45299.66667</v>
      </c>
      <c r="K6" s="1">
        <f>IFERROR(__xludf.DUMMYFUNCTION("""COMPUTED_VALUE"""),3402.69)</f>
        <v>3402.69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IFERROR(__xludf.DUMMYFUNCTION("""COMPUTED_VALUE"""),3402.8)</f>
        <v>3402.8</v>
      </c>
      <c r="D7" s="2">
        <f>IFERROR(__xludf.DUMMYFUNCTION("""COMPUTED_VALUE"""),45300.66666666667)</f>
        <v>45300.66667</v>
      </c>
      <c r="E7" s="1">
        <f>IFERROR(__xludf.DUMMYFUNCTION("""COMPUTED_VALUE"""),3402.8)</f>
        <v>3402.8</v>
      </c>
      <c r="G7" s="2">
        <f>IFERROR(__xludf.DUMMYFUNCTION("""COMPUTED_VALUE"""),45300.66666666667)</f>
        <v>45300.66667</v>
      </c>
      <c r="H7" s="1">
        <f>IFERROR(__xludf.DUMMYFUNCTION("""COMPUTED_VALUE"""),3371.1)</f>
        <v>3371.1</v>
      </c>
      <c r="J7" s="2">
        <f>IFERROR(__xludf.DUMMYFUNCTION("""COMPUTED_VALUE"""),45300.66666666667)</f>
        <v>45300.66667</v>
      </c>
      <c r="K7" s="1">
        <f>IFERROR(__xludf.DUMMYFUNCTION("""COMPUTED_VALUE"""),3382.77)</f>
        <v>3382.77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IFERROR(__xludf.DUMMYFUNCTION("""COMPUTED_VALUE"""),3382.78)</f>
        <v>3382.78</v>
      </c>
      <c r="D8" s="2">
        <f>IFERROR(__xludf.DUMMYFUNCTION("""COMPUTED_VALUE"""),45301.66666666667)</f>
        <v>45301.66667</v>
      </c>
      <c r="E8" s="1">
        <f>IFERROR(__xludf.DUMMYFUNCTION("""COMPUTED_VALUE"""),3396.06)</f>
        <v>3396.06</v>
      </c>
      <c r="G8" s="2">
        <f>IFERROR(__xludf.DUMMYFUNCTION("""COMPUTED_VALUE"""),45301.66666666667)</f>
        <v>45301.66667</v>
      </c>
      <c r="H8" s="1">
        <f>IFERROR(__xludf.DUMMYFUNCTION("""COMPUTED_VALUE"""),3369.32)</f>
        <v>3369.32</v>
      </c>
      <c r="J8" s="2">
        <f>IFERROR(__xludf.DUMMYFUNCTION("""COMPUTED_VALUE"""),45301.66666666667)</f>
        <v>45301.66667</v>
      </c>
      <c r="K8" s="1">
        <f>IFERROR(__xludf.DUMMYFUNCTION("""COMPUTED_VALUE"""),3391.36)</f>
        <v>3391.36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IFERROR(__xludf.DUMMYFUNCTION("""COMPUTED_VALUE"""),3391.51)</f>
        <v>3391.51</v>
      </c>
      <c r="D9" s="2">
        <f>IFERROR(__xludf.DUMMYFUNCTION("""COMPUTED_VALUE"""),45302.66666666667)</f>
        <v>45302.66667</v>
      </c>
      <c r="E9" s="1">
        <f>IFERROR(__xludf.DUMMYFUNCTION("""COMPUTED_VALUE"""),3391.51)</f>
        <v>3391.51</v>
      </c>
      <c r="G9" s="2">
        <f>IFERROR(__xludf.DUMMYFUNCTION("""COMPUTED_VALUE"""),45302.66666666667)</f>
        <v>45302.66667</v>
      </c>
      <c r="H9" s="1">
        <f>IFERROR(__xludf.DUMMYFUNCTION("""COMPUTED_VALUE"""),3348.73)</f>
        <v>3348.73</v>
      </c>
      <c r="J9" s="2">
        <f>IFERROR(__xludf.DUMMYFUNCTION("""COMPUTED_VALUE"""),45302.66666666667)</f>
        <v>45302.66667</v>
      </c>
      <c r="K9" s="1">
        <f>IFERROR(__xludf.DUMMYFUNCTION("""COMPUTED_VALUE"""),3378.08)</f>
        <v>3378.08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IFERROR(__xludf.DUMMYFUNCTION("""COMPUTED_VALUE"""),3378.13)</f>
        <v>3378.13</v>
      </c>
      <c r="D10" s="2">
        <f>IFERROR(__xludf.DUMMYFUNCTION("""COMPUTED_VALUE"""),45303.66666666667)</f>
        <v>45303.66667</v>
      </c>
      <c r="E10" s="1">
        <f>IFERROR(__xludf.DUMMYFUNCTION("""COMPUTED_VALUE"""),3404.98)</f>
        <v>3404.98</v>
      </c>
      <c r="G10" s="2">
        <f>IFERROR(__xludf.DUMMYFUNCTION("""COMPUTED_VALUE"""),45303.66666666667)</f>
        <v>45303.66667</v>
      </c>
      <c r="H10" s="1">
        <f>IFERROR(__xludf.DUMMYFUNCTION("""COMPUTED_VALUE"""),3363.92)</f>
        <v>3363.92</v>
      </c>
      <c r="J10" s="2">
        <f>IFERROR(__xludf.DUMMYFUNCTION("""COMPUTED_VALUE"""),45303.66666666667)</f>
        <v>45303.66667</v>
      </c>
      <c r="K10" s="1">
        <f>IFERROR(__xludf.DUMMYFUNCTION("""COMPUTED_VALUE"""),3370.21)</f>
        <v>3370.21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IFERROR(__xludf.DUMMYFUNCTION("""COMPUTED_VALUE"""),3370.26)</f>
        <v>3370.26</v>
      </c>
      <c r="D11" s="2">
        <f>IFERROR(__xludf.DUMMYFUNCTION("""COMPUTED_VALUE"""),45307.66666666667)</f>
        <v>45307.66667</v>
      </c>
      <c r="E11" s="1">
        <f>IFERROR(__xludf.DUMMYFUNCTION("""COMPUTED_VALUE"""),3370.26)</f>
        <v>3370.26</v>
      </c>
      <c r="G11" s="2">
        <f>IFERROR(__xludf.DUMMYFUNCTION("""COMPUTED_VALUE"""),45307.66666666667)</f>
        <v>45307.66667</v>
      </c>
      <c r="H11" s="1">
        <f>IFERROR(__xludf.DUMMYFUNCTION("""COMPUTED_VALUE"""),3333.31)</f>
        <v>3333.31</v>
      </c>
      <c r="J11" s="2">
        <f>IFERROR(__xludf.DUMMYFUNCTION("""COMPUTED_VALUE"""),45307.66666666667)</f>
        <v>45307.66667</v>
      </c>
      <c r="K11" s="1">
        <f>IFERROR(__xludf.DUMMYFUNCTION("""COMPUTED_VALUE"""),3344.5)</f>
        <v>3344.5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IFERROR(__xludf.DUMMYFUNCTION("""COMPUTED_VALUE"""),3344.51)</f>
        <v>3344.51</v>
      </c>
      <c r="D12" s="2">
        <f>IFERROR(__xludf.DUMMYFUNCTION("""COMPUTED_VALUE"""),45308.66666666667)</f>
        <v>45308.66667</v>
      </c>
      <c r="E12" s="1">
        <f>IFERROR(__xludf.DUMMYFUNCTION("""COMPUTED_VALUE"""),3344.51)</f>
        <v>3344.51</v>
      </c>
      <c r="G12" s="2">
        <f>IFERROR(__xludf.DUMMYFUNCTION("""COMPUTED_VALUE"""),45308.66666666667)</f>
        <v>45308.66667</v>
      </c>
      <c r="H12" s="1">
        <f>IFERROR(__xludf.DUMMYFUNCTION("""COMPUTED_VALUE"""),3300.23)</f>
        <v>3300.23</v>
      </c>
      <c r="J12" s="2">
        <f>IFERROR(__xludf.DUMMYFUNCTION("""COMPUTED_VALUE"""),45308.66666666667)</f>
        <v>45308.66667</v>
      </c>
      <c r="K12" s="1">
        <f>IFERROR(__xludf.DUMMYFUNCTION("""COMPUTED_VALUE"""),3317.33)</f>
        <v>3317.33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IFERROR(__xludf.DUMMYFUNCTION("""COMPUTED_VALUE"""),3317.41)</f>
        <v>3317.41</v>
      </c>
      <c r="D13" s="2">
        <f>IFERROR(__xludf.DUMMYFUNCTION("""COMPUTED_VALUE"""),45309.66666666667)</f>
        <v>45309.66667</v>
      </c>
      <c r="E13" s="1">
        <f>IFERROR(__xludf.DUMMYFUNCTION("""COMPUTED_VALUE"""),3340.09)</f>
        <v>3340.09</v>
      </c>
      <c r="G13" s="2">
        <f>IFERROR(__xludf.DUMMYFUNCTION("""COMPUTED_VALUE"""),45309.66666666667)</f>
        <v>45309.66667</v>
      </c>
      <c r="H13" s="1">
        <f>IFERROR(__xludf.DUMMYFUNCTION("""COMPUTED_VALUE"""),3305.8)</f>
        <v>3305.8</v>
      </c>
      <c r="J13" s="2">
        <f>IFERROR(__xludf.DUMMYFUNCTION("""COMPUTED_VALUE"""),45309.66666666667)</f>
        <v>45309.66667</v>
      </c>
      <c r="K13" s="1">
        <f>IFERROR(__xludf.DUMMYFUNCTION("""COMPUTED_VALUE"""),3337.71)</f>
        <v>3337.71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IFERROR(__xludf.DUMMYFUNCTION("""COMPUTED_VALUE"""),3337.76)</f>
        <v>3337.76</v>
      </c>
      <c r="D14" s="2">
        <f>IFERROR(__xludf.DUMMYFUNCTION("""COMPUTED_VALUE"""),45310.66666666667)</f>
        <v>45310.66667</v>
      </c>
      <c r="E14" s="1">
        <f>IFERROR(__xludf.DUMMYFUNCTION("""COMPUTED_VALUE"""),3369.84)</f>
        <v>3369.84</v>
      </c>
      <c r="G14" s="2">
        <f>IFERROR(__xludf.DUMMYFUNCTION("""COMPUTED_VALUE"""),45310.66666666667)</f>
        <v>45310.66667</v>
      </c>
      <c r="H14" s="1">
        <f>IFERROR(__xludf.DUMMYFUNCTION("""COMPUTED_VALUE"""),3328.3)</f>
        <v>3328.3</v>
      </c>
      <c r="J14" s="2">
        <f>IFERROR(__xludf.DUMMYFUNCTION("""COMPUTED_VALUE"""),45310.66666666667)</f>
        <v>45310.66667</v>
      </c>
      <c r="K14" s="1">
        <f>IFERROR(__xludf.DUMMYFUNCTION("""COMPUTED_VALUE"""),3366.81)</f>
        <v>3366.81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IFERROR(__xludf.DUMMYFUNCTION("""COMPUTED_VALUE"""),3366.82)</f>
        <v>3366.82</v>
      </c>
      <c r="D15" s="2">
        <f>IFERROR(__xludf.DUMMYFUNCTION("""COMPUTED_VALUE"""),45313.66666666667)</f>
        <v>45313.66667</v>
      </c>
      <c r="E15" s="1">
        <f>IFERROR(__xludf.DUMMYFUNCTION("""COMPUTED_VALUE"""),3412.75)</f>
        <v>3412.75</v>
      </c>
      <c r="G15" s="2">
        <f>IFERROR(__xludf.DUMMYFUNCTION("""COMPUTED_VALUE"""),45313.66666666667)</f>
        <v>45313.66667</v>
      </c>
      <c r="H15" s="1">
        <f>IFERROR(__xludf.DUMMYFUNCTION("""COMPUTED_VALUE"""),3366.82)</f>
        <v>3366.82</v>
      </c>
      <c r="J15" s="2">
        <f>IFERROR(__xludf.DUMMYFUNCTION("""COMPUTED_VALUE"""),45313.66666666667)</f>
        <v>45313.66667</v>
      </c>
      <c r="K15" s="1">
        <f>IFERROR(__xludf.DUMMYFUNCTION("""COMPUTED_VALUE"""),3401.98)</f>
        <v>3401.98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IFERROR(__xludf.DUMMYFUNCTION("""COMPUTED_VALUE"""),3402.08)</f>
        <v>3402.08</v>
      </c>
      <c r="D16" s="2">
        <f>IFERROR(__xludf.DUMMYFUNCTION("""COMPUTED_VALUE"""),45314.66666666667)</f>
        <v>45314.66667</v>
      </c>
      <c r="E16" s="1">
        <f>IFERROR(__xludf.DUMMYFUNCTION("""COMPUTED_VALUE"""),3419.54)</f>
        <v>3419.54</v>
      </c>
      <c r="G16" s="2">
        <f>IFERROR(__xludf.DUMMYFUNCTION("""COMPUTED_VALUE"""),45314.66666666667)</f>
        <v>45314.66667</v>
      </c>
      <c r="H16" s="1">
        <f>IFERROR(__xludf.DUMMYFUNCTION("""COMPUTED_VALUE"""),3384.48)</f>
        <v>3384.48</v>
      </c>
      <c r="J16" s="2">
        <f>IFERROR(__xludf.DUMMYFUNCTION("""COMPUTED_VALUE"""),45314.66666666667)</f>
        <v>45314.66667</v>
      </c>
      <c r="K16" s="1">
        <f>IFERROR(__xludf.DUMMYFUNCTION("""COMPUTED_VALUE"""),3395.96)</f>
        <v>3395.96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IFERROR(__xludf.DUMMYFUNCTION("""COMPUTED_VALUE"""),3395.96)</f>
        <v>3395.96</v>
      </c>
      <c r="D17" s="2">
        <f>IFERROR(__xludf.DUMMYFUNCTION("""COMPUTED_VALUE"""),45315.66666666667)</f>
        <v>45315.66667</v>
      </c>
      <c r="E17" s="1">
        <f>IFERROR(__xludf.DUMMYFUNCTION("""COMPUTED_VALUE"""),3422.77)</f>
        <v>3422.77</v>
      </c>
      <c r="G17" s="2">
        <f>IFERROR(__xludf.DUMMYFUNCTION("""COMPUTED_VALUE"""),45315.66666666667)</f>
        <v>45315.66667</v>
      </c>
      <c r="H17" s="1">
        <f>IFERROR(__xludf.DUMMYFUNCTION("""COMPUTED_VALUE"""),3369.86)</f>
        <v>3369.86</v>
      </c>
      <c r="J17" s="2">
        <f>IFERROR(__xludf.DUMMYFUNCTION("""COMPUTED_VALUE"""),45315.66666666667)</f>
        <v>45315.66667</v>
      </c>
      <c r="K17" s="1">
        <f>IFERROR(__xludf.DUMMYFUNCTION("""COMPUTED_VALUE"""),3371.41)</f>
        <v>3371.41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IFERROR(__xludf.DUMMYFUNCTION("""COMPUTED_VALUE"""),3371.44)</f>
        <v>3371.44</v>
      </c>
      <c r="D18" s="2">
        <f>IFERROR(__xludf.DUMMYFUNCTION("""COMPUTED_VALUE"""),45316.66666666667)</f>
        <v>45316.66667</v>
      </c>
      <c r="E18" s="1">
        <f>IFERROR(__xludf.DUMMYFUNCTION("""COMPUTED_VALUE"""),3405.65)</f>
        <v>3405.65</v>
      </c>
      <c r="G18" s="2">
        <f>IFERROR(__xludf.DUMMYFUNCTION("""COMPUTED_VALUE"""),45316.66666666667)</f>
        <v>45316.66667</v>
      </c>
      <c r="H18" s="1">
        <f>IFERROR(__xludf.DUMMYFUNCTION("""COMPUTED_VALUE"""),3371.44)</f>
        <v>3371.44</v>
      </c>
      <c r="J18" s="2">
        <f>IFERROR(__xludf.DUMMYFUNCTION("""COMPUTED_VALUE"""),45316.66666666667)</f>
        <v>45316.66667</v>
      </c>
      <c r="K18" s="1">
        <f>IFERROR(__xludf.DUMMYFUNCTION("""COMPUTED_VALUE"""),3398.74)</f>
        <v>3398.74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IFERROR(__xludf.DUMMYFUNCTION("""COMPUTED_VALUE"""),3398.74)</f>
        <v>3398.74</v>
      </c>
      <c r="D19" s="2">
        <f>IFERROR(__xludf.DUMMYFUNCTION("""COMPUTED_VALUE"""),45317.66666666667)</f>
        <v>45317.66667</v>
      </c>
      <c r="E19" s="1">
        <f>IFERROR(__xludf.DUMMYFUNCTION("""COMPUTED_VALUE"""),3416.89)</f>
        <v>3416.89</v>
      </c>
      <c r="G19" s="2">
        <f>IFERROR(__xludf.DUMMYFUNCTION("""COMPUTED_VALUE"""),45317.66666666667)</f>
        <v>45317.66667</v>
      </c>
      <c r="H19" s="1">
        <f>IFERROR(__xludf.DUMMYFUNCTION("""COMPUTED_VALUE"""),3396.64)</f>
        <v>3396.64</v>
      </c>
      <c r="J19" s="2">
        <f>IFERROR(__xludf.DUMMYFUNCTION("""COMPUTED_VALUE"""),45317.66666666667)</f>
        <v>45317.66667</v>
      </c>
      <c r="K19" s="1">
        <f>IFERROR(__xludf.DUMMYFUNCTION("""COMPUTED_VALUE"""),3399.88)</f>
        <v>3399.88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IFERROR(__xludf.DUMMYFUNCTION("""COMPUTED_VALUE"""),3400.1)</f>
        <v>3400.1</v>
      </c>
      <c r="D20" s="2">
        <f>IFERROR(__xludf.DUMMYFUNCTION("""COMPUTED_VALUE"""),45320.66666666667)</f>
        <v>45320.66667</v>
      </c>
      <c r="E20" s="1">
        <f>IFERROR(__xludf.DUMMYFUNCTION("""COMPUTED_VALUE"""),3434.97)</f>
        <v>3434.97</v>
      </c>
      <c r="G20" s="2">
        <f>IFERROR(__xludf.DUMMYFUNCTION("""COMPUTED_VALUE"""),45320.66666666667)</f>
        <v>45320.66667</v>
      </c>
      <c r="H20" s="1">
        <f>IFERROR(__xludf.DUMMYFUNCTION("""COMPUTED_VALUE"""),3394.46)</f>
        <v>3394.46</v>
      </c>
      <c r="J20" s="2">
        <f>IFERROR(__xludf.DUMMYFUNCTION("""COMPUTED_VALUE"""),45320.66666666667)</f>
        <v>45320.66667</v>
      </c>
      <c r="K20" s="1">
        <f>IFERROR(__xludf.DUMMYFUNCTION("""COMPUTED_VALUE"""),3434.74)</f>
        <v>3434.74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IFERROR(__xludf.DUMMYFUNCTION("""COMPUTED_VALUE"""),3434.97)</f>
        <v>3434.97</v>
      </c>
      <c r="D21" s="2">
        <f>IFERROR(__xludf.DUMMYFUNCTION("""COMPUTED_VALUE"""),45321.66666666667)</f>
        <v>45321.66667</v>
      </c>
      <c r="E21" s="1">
        <f>IFERROR(__xludf.DUMMYFUNCTION("""COMPUTED_VALUE"""),3434.97)</f>
        <v>3434.97</v>
      </c>
      <c r="G21" s="2">
        <f>IFERROR(__xludf.DUMMYFUNCTION("""COMPUTED_VALUE"""),45321.66666666667)</f>
        <v>45321.66667</v>
      </c>
      <c r="H21" s="1">
        <f>IFERROR(__xludf.DUMMYFUNCTION("""COMPUTED_VALUE"""),3418.76)</f>
        <v>3418.76</v>
      </c>
      <c r="J21" s="2">
        <f>IFERROR(__xludf.DUMMYFUNCTION("""COMPUTED_VALUE"""),45321.66666666667)</f>
        <v>45321.66667</v>
      </c>
      <c r="K21" s="1">
        <f>IFERROR(__xludf.DUMMYFUNCTION("""COMPUTED_VALUE"""),3427.12)</f>
        <v>3427.12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IFERROR(__xludf.DUMMYFUNCTION("""COMPUTED_VALUE"""),3427.4)</f>
        <v>3427.4</v>
      </c>
      <c r="D22" s="2">
        <f>IFERROR(__xludf.DUMMYFUNCTION("""COMPUTED_VALUE"""),45322.66666666667)</f>
        <v>45322.66667</v>
      </c>
      <c r="E22" s="1">
        <f>IFERROR(__xludf.DUMMYFUNCTION("""COMPUTED_VALUE"""),3429.77)</f>
        <v>3429.77</v>
      </c>
      <c r="G22" s="2">
        <f>IFERROR(__xludf.DUMMYFUNCTION("""COMPUTED_VALUE"""),45322.66666666667)</f>
        <v>45322.66667</v>
      </c>
      <c r="H22" s="1">
        <f>IFERROR(__xludf.DUMMYFUNCTION("""COMPUTED_VALUE"""),3367.04)</f>
        <v>3367.04</v>
      </c>
      <c r="J22" s="2">
        <f>IFERROR(__xludf.DUMMYFUNCTION("""COMPUTED_VALUE"""),45322.66666666667)</f>
        <v>45322.66667</v>
      </c>
      <c r="K22" s="1">
        <f>IFERROR(__xludf.DUMMYFUNCTION("""COMPUTED_VALUE"""),3368.77)</f>
        <v>3368.77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IFERROR(__xludf.DUMMYFUNCTION("""COMPUTED_VALUE"""),3368.84)</f>
        <v>3368.84</v>
      </c>
      <c r="D23" s="2">
        <f>IFERROR(__xludf.DUMMYFUNCTION("""COMPUTED_VALUE"""),45323.66666666667)</f>
        <v>45323.66667</v>
      </c>
      <c r="E23" s="1">
        <f>IFERROR(__xludf.DUMMYFUNCTION("""COMPUTED_VALUE"""),3412.05)</f>
        <v>3412.05</v>
      </c>
      <c r="G23" s="2">
        <f>IFERROR(__xludf.DUMMYFUNCTION("""COMPUTED_VALUE"""),45323.66666666667)</f>
        <v>45323.66667</v>
      </c>
      <c r="H23" s="1">
        <f>IFERROR(__xludf.DUMMYFUNCTION("""COMPUTED_VALUE"""),3353.48)</f>
        <v>3353.48</v>
      </c>
      <c r="J23" s="2">
        <f>IFERROR(__xludf.DUMMYFUNCTION("""COMPUTED_VALUE"""),45323.66666666667)</f>
        <v>45323.66667</v>
      </c>
      <c r="K23" s="1">
        <f>IFERROR(__xludf.DUMMYFUNCTION("""COMPUTED_VALUE"""),3412.05)</f>
        <v>3412.05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IFERROR(__xludf.DUMMYFUNCTION("""COMPUTED_VALUE"""),3412.21)</f>
        <v>3412.21</v>
      </c>
      <c r="D24" s="2">
        <f>IFERROR(__xludf.DUMMYFUNCTION("""COMPUTED_VALUE"""),45324.66666666667)</f>
        <v>45324.66667</v>
      </c>
      <c r="E24" s="1">
        <f>IFERROR(__xludf.DUMMYFUNCTION("""COMPUTED_VALUE"""),3425.95)</f>
        <v>3425.95</v>
      </c>
      <c r="G24" s="2">
        <f>IFERROR(__xludf.DUMMYFUNCTION("""COMPUTED_VALUE"""),45324.66666666667)</f>
        <v>45324.66667</v>
      </c>
      <c r="H24" s="1">
        <f>IFERROR(__xludf.DUMMYFUNCTION("""COMPUTED_VALUE"""),3374.59)</f>
        <v>3374.59</v>
      </c>
      <c r="J24" s="2">
        <f>IFERROR(__xludf.DUMMYFUNCTION("""COMPUTED_VALUE"""),45324.66666666667)</f>
        <v>45324.66667</v>
      </c>
      <c r="K24" s="1">
        <f>IFERROR(__xludf.DUMMYFUNCTION("""COMPUTED_VALUE"""),3411.79)</f>
        <v>3411.79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IFERROR(__xludf.DUMMYFUNCTION("""COMPUTED_VALUE"""),3411.88)</f>
        <v>3411.88</v>
      </c>
      <c r="D25" s="2">
        <f>IFERROR(__xludf.DUMMYFUNCTION("""COMPUTED_VALUE"""),45327.66666666667)</f>
        <v>45327.66667</v>
      </c>
      <c r="E25" s="1">
        <f>IFERROR(__xludf.DUMMYFUNCTION("""COMPUTED_VALUE"""),3411.88)</f>
        <v>3411.88</v>
      </c>
      <c r="G25" s="2">
        <f>IFERROR(__xludf.DUMMYFUNCTION("""COMPUTED_VALUE"""),45327.66666666667)</f>
        <v>45327.66667</v>
      </c>
      <c r="H25" s="1">
        <f>IFERROR(__xludf.DUMMYFUNCTION("""COMPUTED_VALUE"""),3355.49)</f>
        <v>3355.49</v>
      </c>
      <c r="J25" s="2">
        <f>IFERROR(__xludf.DUMMYFUNCTION("""COMPUTED_VALUE"""),45327.66666666667)</f>
        <v>45327.66667</v>
      </c>
      <c r="K25" s="1">
        <f>IFERROR(__xludf.DUMMYFUNCTION("""COMPUTED_VALUE"""),3374.95)</f>
        <v>3374.95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IFERROR(__xludf.DUMMYFUNCTION("""COMPUTED_VALUE"""),3375.03)</f>
        <v>3375.03</v>
      </c>
      <c r="D26" s="2">
        <f>IFERROR(__xludf.DUMMYFUNCTION("""COMPUTED_VALUE"""),45328.66666666667)</f>
        <v>45328.66667</v>
      </c>
      <c r="E26" s="1">
        <f>IFERROR(__xludf.DUMMYFUNCTION("""COMPUTED_VALUE"""),3401.1)</f>
        <v>3401.1</v>
      </c>
      <c r="G26" s="2">
        <f>IFERROR(__xludf.DUMMYFUNCTION("""COMPUTED_VALUE"""),45328.66666666667)</f>
        <v>45328.66667</v>
      </c>
      <c r="H26" s="1">
        <f>IFERROR(__xludf.DUMMYFUNCTION("""COMPUTED_VALUE"""),3375.03)</f>
        <v>3375.03</v>
      </c>
      <c r="J26" s="2">
        <f>IFERROR(__xludf.DUMMYFUNCTION("""COMPUTED_VALUE"""),45328.66666666667)</f>
        <v>45328.66667</v>
      </c>
      <c r="K26" s="1">
        <f>IFERROR(__xludf.DUMMYFUNCTION("""COMPUTED_VALUE"""),3400.63)</f>
        <v>3400.63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IFERROR(__xludf.DUMMYFUNCTION("""COMPUTED_VALUE"""),3400.75)</f>
        <v>3400.75</v>
      </c>
      <c r="D27" s="2">
        <f>IFERROR(__xludf.DUMMYFUNCTION("""COMPUTED_VALUE"""),45329.66666666667)</f>
        <v>45329.66667</v>
      </c>
      <c r="E27" s="1">
        <f>IFERROR(__xludf.DUMMYFUNCTION("""COMPUTED_VALUE"""),3426.06)</f>
        <v>3426.06</v>
      </c>
      <c r="G27" s="2">
        <f>IFERROR(__xludf.DUMMYFUNCTION("""COMPUTED_VALUE"""),45329.66666666667)</f>
        <v>45329.66667</v>
      </c>
      <c r="H27" s="1">
        <f>IFERROR(__xludf.DUMMYFUNCTION("""COMPUTED_VALUE"""),3393.82)</f>
        <v>3393.82</v>
      </c>
      <c r="J27" s="2">
        <f>IFERROR(__xludf.DUMMYFUNCTION("""COMPUTED_VALUE"""),45329.66666666667)</f>
        <v>45329.66667</v>
      </c>
      <c r="K27" s="1">
        <f>IFERROR(__xludf.DUMMYFUNCTION("""COMPUTED_VALUE"""),3414.44)</f>
        <v>3414.44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IFERROR(__xludf.DUMMYFUNCTION("""COMPUTED_VALUE"""),3414.74)</f>
        <v>3414.74</v>
      </c>
      <c r="D28" s="2">
        <f>IFERROR(__xludf.DUMMYFUNCTION("""COMPUTED_VALUE"""),45330.66666666667)</f>
        <v>45330.66667</v>
      </c>
      <c r="E28" s="1">
        <f>IFERROR(__xludf.DUMMYFUNCTION("""COMPUTED_VALUE"""),3440.53)</f>
        <v>3440.53</v>
      </c>
      <c r="G28" s="2">
        <f>IFERROR(__xludf.DUMMYFUNCTION("""COMPUTED_VALUE"""),45330.66666666667)</f>
        <v>45330.66667</v>
      </c>
      <c r="H28" s="1">
        <f>IFERROR(__xludf.DUMMYFUNCTION("""COMPUTED_VALUE"""),3413.65)</f>
        <v>3413.65</v>
      </c>
      <c r="J28" s="2">
        <f>IFERROR(__xludf.DUMMYFUNCTION("""COMPUTED_VALUE"""),45330.66666666667)</f>
        <v>45330.66667</v>
      </c>
      <c r="K28" s="1">
        <f>IFERROR(__xludf.DUMMYFUNCTION("""COMPUTED_VALUE"""),3438.95)</f>
        <v>3438.95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IFERROR(__xludf.DUMMYFUNCTION("""COMPUTED_VALUE"""),3439.1)</f>
        <v>3439.1</v>
      </c>
      <c r="D29" s="2">
        <f>IFERROR(__xludf.DUMMYFUNCTION("""COMPUTED_VALUE"""),45331.66666666667)</f>
        <v>45331.66667</v>
      </c>
      <c r="E29" s="1">
        <f>IFERROR(__xludf.DUMMYFUNCTION("""COMPUTED_VALUE"""),3459.84)</f>
        <v>3459.84</v>
      </c>
      <c r="G29" s="2">
        <f>IFERROR(__xludf.DUMMYFUNCTION("""COMPUTED_VALUE"""),45331.66666666667)</f>
        <v>45331.66667</v>
      </c>
      <c r="H29" s="1">
        <f>IFERROR(__xludf.DUMMYFUNCTION("""COMPUTED_VALUE"""),3435.59)</f>
        <v>3435.59</v>
      </c>
      <c r="J29" s="2">
        <f>IFERROR(__xludf.DUMMYFUNCTION("""COMPUTED_VALUE"""),45331.66666666667)</f>
        <v>45331.66667</v>
      </c>
      <c r="K29" s="1">
        <f>IFERROR(__xludf.DUMMYFUNCTION("""COMPUTED_VALUE"""),3457.27)</f>
        <v>3457.27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IFERROR(__xludf.DUMMYFUNCTION("""COMPUTED_VALUE"""),3457.38)</f>
        <v>3457.38</v>
      </c>
      <c r="D30" s="2">
        <f>IFERROR(__xludf.DUMMYFUNCTION("""COMPUTED_VALUE"""),45334.66666666667)</f>
        <v>45334.66667</v>
      </c>
      <c r="E30" s="1">
        <f>IFERROR(__xludf.DUMMYFUNCTION("""COMPUTED_VALUE"""),3495.33)</f>
        <v>3495.33</v>
      </c>
      <c r="G30" s="2">
        <f>IFERROR(__xludf.DUMMYFUNCTION("""COMPUTED_VALUE"""),45334.66666666667)</f>
        <v>45334.66667</v>
      </c>
      <c r="H30" s="1">
        <f>IFERROR(__xludf.DUMMYFUNCTION("""COMPUTED_VALUE"""),3457.38)</f>
        <v>3457.38</v>
      </c>
      <c r="J30" s="2">
        <f>IFERROR(__xludf.DUMMYFUNCTION("""COMPUTED_VALUE"""),45334.66666666667)</f>
        <v>45334.66667</v>
      </c>
      <c r="K30" s="1">
        <f>IFERROR(__xludf.DUMMYFUNCTION("""COMPUTED_VALUE"""),3482.12)</f>
        <v>3482.12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IFERROR(__xludf.DUMMYFUNCTION("""COMPUTED_VALUE"""),3482.41)</f>
        <v>3482.41</v>
      </c>
      <c r="D31" s="2">
        <f>IFERROR(__xludf.DUMMYFUNCTION("""COMPUTED_VALUE"""),45335.66666666667)</f>
        <v>45335.66667</v>
      </c>
      <c r="E31" s="1">
        <f>IFERROR(__xludf.DUMMYFUNCTION("""COMPUTED_VALUE"""),3482.41)</f>
        <v>3482.41</v>
      </c>
      <c r="G31" s="2">
        <f>IFERROR(__xludf.DUMMYFUNCTION("""COMPUTED_VALUE"""),45335.66666666667)</f>
        <v>45335.66667</v>
      </c>
      <c r="H31" s="1">
        <f>IFERROR(__xludf.DUMMYFUNCTION("""COMPUTED_VALUE"""),3379.63)</f>
        <v>3379.63</v>
      </c>
      <c r="J31" s="2">
        <f>IFERROR(__xludf.DUMMYFUNCTION("""COMPUTED_VALUE"""),45335.66666666667)</f>
        <v>45335.66667</v>
      </c>
      <c r="K31" s="1">
        <f>IFERROR(__xludf.DUMMYFUNCTION("""COMPUTED_VALUE"""),3403.6)</f>
        <v>3403.6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IFERROR(__xludf.DUMMYFUNCTION("""COMPUTED_VALUE"""),3403.94)</f>
        <v>3403.94</v>
      </c>
      <c r="D32" s="2">
        <f>IFERROR(__xludf.DUMMYFUNCTION("""COMPUTED_VALUE"""),45336.66666666667)</f>
        <v>45336.66667</v>
      </c>
      <c r="E32" s="1">
        <f>IFERROR(__xludf.DUMMYFUNCTION("""COMPUTED_VALUE"""),3459.62)</f>
        <v>3459.62</v>
      </c>
      <c r="G32" s="2">
        <f>IFERROR(__xludf.DUMMYFUNCTION("""COMPUTED_VALUE"""),45336.66666666667)</f>
        <v>45336.66667</v>
      </c>
      <c r="H32" s="1">
        <f>IFERROR(__xludf.DUMMYFUNCTION("""COMPUTED_VALUE"""),3403.94)</f>
        <v>3403.94</v>
      </c>
      <c r="J32" s="2">
        <f>IFERROR(__xludf.DUMMYFUNCTION("""COMPUTED_VALUE"""),45336.66666666667)</f>
        <v>45336.66667</v>
      </c>
      <c r="K32" s="1">
        <f>IFERROR(__xludf.DUMMYFUNCTION("""COMPUTED_VALUE"""),3457.41)</f>
        <v>3457.41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IFERROR(__xludf.DUMMYFUNCTION("""COMPUTED_VALUE"""),3457.76)</f>
        <v>3457.76</v>
      </c>
      <c r="D33" s="2">
        <f>IFERROR(__xludf.DUMMYFUNCTION("""COMPUTED_VALUE"""),45337.66666666667)</f>
        <v>45337.66667</v>
      </c>
      <c r="E33" s="1">
        <f>IFERROR(__xludf.DUMMYFUNCTION("""COMPUTED_VALUE"""),3508.8)</f>
        <v>3508.8</v>
      </c>
      <c r="G33" s="2">
        <f>IFERROR(__xludf.DUMMYFUNCTION("""COMPUTED_VALUE"""),45337.66666666667)</f>
        <v>45337.66667</v>
      </c>
      <c r="H33" s="1">
        <f>IFERROR(__xludf.DUMMYFUNCTION("""COMPUTED_VALUE"""),3457.76)</f>
        <v>3457.76</v>
      </c>
      <c r="J33" s="2">
        <f>IFERROR(__xludf.DUMMYFUNCTION("""COMPUTED_VALUE"""),45337.66666666667)</f>
        <v>45337.66667</v>
      </c>
      <c r="K33" s="1">
        <f>IFERROR(__xludf.DUMMYFUNCTION("""COMPUTED_VALUE"""),3506.7)</f>
        <v>3506.7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IFERROR(__xludf.DUMMYFUNCTION("""COMPUTED_VALUE"""),3507.22)</f>
        <v>3507.22</v>
      </c>
      <c r="D34" s="2">
        <f>IFERROR(__xludf.DUMMYFUNCTION("""COMPUTED_VALUE"""),45338.66666666667)</f>
        <v>45338.66667</v>
      </c>
      <c r="E34" s="1">
        <f>IFERROR(__xludf.DUMMYFUNCTION("""COMPUTED_VALUE"""),3510.27)</f>
        <v>3510.27</v>
      </c>
      <c r="G34" s="2">
        <f>IFERROR(__xludf.DUMMYFUNCTION("""COMPUTED_VALUE"""),45338.66666666667)</f>
        <v>45338.66667</v>
      </c>
      <c r="H34" s="1">
        <f>IFERROR(__xludf.DUMMYFUNCTION("""COMPUTED_VALUE"""),3481.38)</f>
        <v>3481.38</v>
      </c>
      <c r="J34" s="2">
        <f>IFERROR(__xludf.DUMMYFUNCTION("""COMPUTED_VALUE"""),45338.66666666667)</f>
        <v>45338.66667</v>
      </c>
      <c r="K34" s="1">
        <f>IFERROR(__xludf.DUMMYFUNCTION("""COMPUTED_VALUE"""),3482.28)</f>
        <v>3482.28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IFERROR(__xludf.DUMMYFUNCTION("""COMPUTED_VALUE"""),3482.36)</f>
        <v>3482.36</v>
      </c>
      <c r="D35" s="2">
        <f>IFERROR(__xludf.DUMMYFUNCTION("""COMPUTED_VALUE"""),45342.66666666667)</f>
        <v>45342.66667</v>
      </c>
      <c r="E35" s="1">
        <f>IFERROR(__xludf.DUMMYFUNCTION("""COMPUTED_VALUE"""),3482.36)</f>
        <v>3482.36</v>
      </c>
      <c r="G35" s="2">
        <f>IFERROR(__xludf.DUMMYFUNCTION("""COMPUTED_VALUE"""),45342.66666666667)</f>
        <v>45342.66667</v>
      </c>
      <c r="H35" s="1">
        <f>IFERROR(__xludf.DUMMYFUNCTION("""COMPUTED_VALUE"""),3450.68)</f>
        <v>3450.68</v>
      </c>
      <c r="J35" s="2">
        <f>IFERROR(__xludf.DUMMYFUNCTION("""COMPUTED_VALUE"""),45342.66666666667)</f>
        <v>45342.66667</v>
      </c>
      <c r="K35" s="1">
        <f>IFERROR(__xludf.DUMMYFUNCTION("""COMPUTED_VALUE"""),3460.01)</f>
        <v>3460.01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IFERROR(__xludf.DUMMYFUNCTION("""COMPUTED_VALUE"""),3460.15)</f>
        <v>3460.15</v>
      </c>
      <c r="D36" s="2">
        <f>IFERROR(__xludf.DUMMYFUNCTION("""COMPUTED_VALUE"""),45343.66666666667)</f>
        <v>45343.66667</v>
      </c>
      <c r="E36" s="1">
        <f>IFERROR(__xludf.DUMMYFUNCTION("""COMPUTED_VALUE"""),3460.16)</f>
        <v>3460.16</v>
      </c>
      <c r="G36" s="2">
        <f>IFERROR(__xludf.DUMMYFUNCTION("""COMPUTED_VALUE"""),45343.66666666667)</f>
        <v>45343.66667</v>
      </c>
      <c r="H36" s="1">
        <f>IFERROR(__xludf.DUMMYFUNCTION("""COMPUTED_VALUE"""),3438.71)</f>
        <v>3438.71</v>
      </c>
      <c r="J36" s="2">
        <f>IFERROR(__xludf.DUMMYFUNCTION("""COMPUTED_VALUE"""),45343.66666666667)</f>
        <v>45343.66667</v>
      </c>
      <c r="K36" s="1">
        <f>IFERROR(__xludf.DUMMYFUNCTION("""COMPUTED_VALUE"""),3459.19)</f>
        <v>3459.19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IFERROR(__xludf.DUMMYFUNCTION("""COMPUTED_VALUE"""),3459.68)</f>
        <v>3459.68</v>
      </c>
      <c r="D37" s="2">
        <f>IFERROR(__xludf.DUMMYFUNCTION("""COMPUTED_VALUE"""),45344.66666666667)</f>
        <v>45344.66667</v>
      </c>
      <c r="E37" s="1">
        <f>IFERROR(__xludf.DUMMYFUNCTION("""COMPUTED_VALUE"""),3505.21)</f>
        <v>3505.21</v>
      </c>
      <c r="G37" s="2">
        <f>IFERROR(__xludf.DUMMYFUNCTION("""COMPUTED_VALUE"""),45344.66666666667)</f>
        <v>45344.66667</v>
      </c>
      <c r="H37" s="1">
        <f>IFERROR(__xludf.DUMMYFUNCTION("""COMPUTED_VALUE"""),3459.68)</f>
        <v>3459.68</v>
      </c>
      <c r="J37" s="2">
        <f>IFERROR(__xludf.DUMMYFUNCTION("""COMPUTED_VALUE"""),45344.66666666667)</f>
        <v>45344.66667</v>
      </c>
      <c r="K37" s="1">
        <f>IFERROR(__xludf.DUMMYFUNCTION("""COMPUTED_VALUE"""),3499.85)</f>
        <v>3499.85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IFERROR(__xludf.DUMMYFUNCTION("""COMPUTED_VALUE"""),3500.15)</f>
        <v>3500.15</v>
      </c>
      <c r="D38" s="2">
        <f>IFERROR(__xludf.DUMMYFUNCTION("""COMPUTED_VALUE"""),45345.66666666667)</f>
        <v>45345.66667</v>
      </c>
      <c r="E38" s="1">
        <f>IFERROR(__xludf.DUMMYFUNCTION("""COMPUTED_VALUE"""),3517.59)</f>
        <v>3517.59</v>
      </c>
      <c r="G38" s="2">
        <f>IFERROR(__xludf.DUMMYFUNCTION("""COMPUTED_VALUE"""),45345.66666666667)</f>
        <v>45345.66667</v>
      </c>
      <c r="H38" s="1">
        <f>IFERROR(__xludf.DUMMYFUNCTION("""COMPUTED_VALUE"""),3498.38)</f>
        <v>3498.38</v>
      </c>
      <c r="J38" s="2">
        <f>IFERROR(__xludf.DUMMYFUNCTION("""COMPUTED_VALUE"""),45345.66666666667)</f>
        <v>45345.66667</v>
      </c>
      <c r="K38" s="1">
        <f>IFERROR(__xludf.DUMMYFUNCTION("""COMPUTED_VALUE"""),3507.49)</f>
        <v>3507.49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IFERROR(__xludf.DUMMYFUNCTION("""COMPUTED_VALUE"""),3507.57)</f>
        <v>3507.57</v>
      </c>
      <c r="D39" s="2">
        <f>IFERROR(__xludf.DUMMYFUNCTION("""COMPUTED_VALUE"""),45348.66666666667)</f>
        <v>45348.66667</v>
      </c>
      <c r="E39" s="1">
        <f>IFERROR(__xludf.DUMMYFUNCTION("""COMPUTED_VALUE"""),3521.53)</f>
        <v>3521.53</v>
      </c>
      <c r="G39" s="2">
        <f>IFERROR(__xludf.DUMMYFUNCTION("""COMPUTED_VALUE"""),45348.66666666667)</f>
        <v>45348.66667</v>
      </c>
      <c r="H39" s="1">
        <f>IFERROR(__xludf.DUMMYFUNCTION("""COMPUTED_VALUE"""),3501.21)</f>
        <v>3501.21</v>
      </c>
      <c r="J39" s="2">
        <f>IFERROR(__xludf.DUMMYFUNCTION("""COMPUTED_VALUE"""),45348.66666666667)</f>
        <v>45348.66667</v>
      </c>
      <c r="K39" s="1">
        <f>IFERROR(__xludf.DUMMYFUNCTION("""COMPUTED_VALUE"""),3505.49)</f>
        <v>3505.49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IFERROR(__xludf.DUMMYFUNCTION("""COMPUTED_VALUE"""),3505.53)</f>
        <v>3505.53</v>
      </c>
      <c r="D40" s="2">
        <f>IFERROR(__xludf.DUMMYFUNCTION("""COMPUTED_VALUE"""),45349.66666666667)</f>
        <v>45349.66667</v>
      </c>
      <c r="E40" s="1">
        <f>IFERROR(__xludf.DUMMYFUNCTION("""COMPUTED_VALUE"""),3528.95)</f>
        <v>3528.95</v>
      </c>
      <c r="G40" s="2">
        <f>IFERROR(__xludf.DUMMYFUNCTION("""COMPUTED_VALUE"""),45349.66666666667)</f>
        <v>45349.66667</v>
      </c>
      <c r="H40" s="1">
        <f>IFERROR(__xludf.DUMMYFUNCTION("""COMPUTED_VALUE"""),3505.53)</f>
        <v>3505.53</v>
      </c>
      <c r="J40" s="2">
        <f>IFERROR(__xludf.DUMMYFUNCTION("""COMPUTED_VALUE"""),45349.66666666667)</f>
        <v>45349.66667</v>
      </c>
      <c r="K40" s="1">
        <f>IFERROR(__xludf.DUMMYFUNCTION("""COMPUTED_VALUE"""),3527.75)</f>
        <v>3527.75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IFERROR(__xludf.DUMMYFUNCTION("""COMPUTED_VALUE"""),3528.06)</f>
        <v>3528.06</v>
      </c>
      <c r="D41" s="2">
        <f>IFERROR(__xludf.DUMMYFUNCTION("""COMPUTED_VALUE"""),45350.66666666667)</f>
        <v>45350.66667</v>
      </c>
      <c r="E41" s="1">
        <f>IFERROR(__xludf.DUMMYFUNCTION("""COMPUTED_VALUE"""),3535.42)</f>
        <v>3535.42</v>
      </c>
      <c r="G41" s="2">
        <f>IFERROR(__xludf.DUMMYFUNCTION("""COMPUTED_VALUE"""),45350.66666666667)</f>
        <v>45350.66667</v>
      </c>
      <c r="H41" s="1">
        <f>IFERROR(__xludf.DUMMYFUNCTION("""COMPUTED_VALUE"""),3511.72)</f>
        <v>3511.72</v>
      </c>
      <c r="J41" s="2">
        <f>IFERROR(__xludf.DUMMYFUNCTION("""COMPUTED_VALUE"""),45350.66666666667)</f>
        <v>45350.66667</v>
      </c>
      <c r="K41" s="1">
        <f>IFERROR(__xludf.DUMMYFUNCTION("""COMPUTED_VALUE"""),3525.72)</f>
        <v>3525.72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IFERROR(__xludf.DUMMYFUNCTION("""COMPUTED_VALUE"""),3526.5)</f>
        <v>3526.5</v>
      </c>
      <c r="D42" s="2">
        <f>IFERROR(__xludf.DUMMYFUNCTION("""COMPUTED_VALUE"""),45351.66666666667)</f>
        <v>45351.66667</v>
      </c>
      <c r="E42" s="1">
        <f>IFERROR(__xludf.DUMMYFUNCTION("""COMPUTED_VALUE"""),3556.51)</f>
        <v>3556.51</v>
      </c>
      <c r="G42" s="2">
        <f>IFERROR(__xludf.DUMMYFUNCTION("""COMPUTED_VALUE"""),45351.66666666667)</f>
        <v>45351.66667</v>
      </c>
      <c r="H42" s="1">
        <f>IFERROR(__xludf.DUMMYFUNCTION("""COMPUTED_VALUE"""),3526.5)</f>
        <v>3526.5</v>
      </c>
      <c r="J42" s="2">
        <f>IFERROR(__xludf.DUMMYFUNCTION("""COMPUTED_VALUE"""),45351.66666666667)</f>
        <v>45351.66667</v>
      </c>
      <c r="K42" s="1">
        <f>IFERROR(__xludf.DUMMYFUNCTION("""COMPUTED_VALUE"""),3549.39)</f>
        <v>3549.39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IFERROR(__xludf.DUMMYFUNCTION("""COMPUTED_VALUE"""),3549.71)</f>
        <v>3549.71</v>
      </c>
      <c r="D43" s="2">
        <f>IFERROR(__xludf.DUMMYFUNCTION("""COMPUTED_VALUE"""),45352.66666666667)</f>
        <v>45352.66667</v>
      </c>
      <c r="E43" s="1">
        <f>IFERROR(__xludf.DUMMYFUNCTION("""COMPUTED_VALUE"""),3574.31)</f>
        <v>3574.31</v>
      </c>
      <c r="G43" s="2">
        <f>IFERROR(__xludf.DUMMYFUNCTION("""COMPUTED_VALUE"""),45352.66666666667)</f>
        <v>45352.66667</v>
      </c>
      <c r="H43" s="1">
        <f>IFERROR(__xludf.DUMMYFUNCTION("""COMPUTED_VALUE"""),3535.9)</f>
        <v>3535.9</v>
      </c>
      <c r="J43" s="2">
        <f>IFERROR(__xludf.DUMMYFUNCTION("""COMPUTED_VALUE"""),45352.66666666667)</f>
        <v>45352.66667</v>
      </c>
      <c r="K43" s="1">
        <f>IFERROR(__xludf.DUMMYFUNCTION("""COMPUTED_VALUE"""),3573.37)</f>
        <v>3573.37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IFERROR(__xludf.DUMMYFUNCTION("""COMPUTED_VALUE"""),3573.6)</f>
        <v>3573.6</v>
      </c>
      <c r="D44" s="2">
        <f>IFERROR(__xludf.DUMMYFUNCTION("""COMPUTED_VALUE"""),45355.66666666667)</f>
        <v>45355.66667</v>
      </c>
      <c r="E44" s="1">
        <f>IFERROR(__xludf.DUMMYFUNCTION("""COMPUTED_VALUE"""),3594.64)</f>
        <v>3594.64</v>
      </c>
      <c r="G44" s="2">
        <f>IFERROR(__xludf.DUMMYFUNCTION("""COMPUTED_VALUE"""),45355.66666666667)</f>
        <v>45355.66667</v>
      </c>
      <c r="H44" s="1">
        <f>IFERROR(__xludf.DUMMYFUNCTION("""COMPUTED_VALUE"""),3573.6)</f>
        <v>3573.6</v>
      </c>
      <c r="J44" s="2">
        <f>IFERROR(__xludf.DUMMYFUNCTION("""COMPUTED_VALUE"""),45355.66666666667)</f>
        <v>45355.66667</v>
      </c>
      <c r="K44" s="1">
        <f>IFERROR(__xludf.DUMMYFUNCTION("""COMPUTED_VALUE"""),3583.91)</f>
        <v>3583.91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IFERROR(__xludf.DUMMYFUNCTION("""COMPUTED_VALUE"""),3584.3)</f>
        <v>3584.3</v>
      </c>
      <c r="D45" s="2">
        <f>IFERROR(__xludf.DUMMYFUNCTION("""COMPUTED_VALUE"""),45356.66666666667)</f>
        <v>45356.66667</v>
      </c>
      <c r="E45" s="1">
        <f>IFERROR(__xludf.DUMMYFUNCTION("""COMPUTED_VALUE"""),3584.3)</f>
        <v>3584.3</v>
      </c>
      <c r="G45" s="2">
        <f>IFERROR(__xludf.DUMMYFUNCTION("""COMPUTED_VALUE"""),45356.66666666667)</f>
        <v>45356.66667</v>
      </c>
      <c r="H45" s="1">
        <f>IFERROR(__xludf.DUMMYFUNCTION("""COMPUTED_VALUE"""),3543.86)</f>
        <v>3543.86</v>
      </c>
      <c r="J45" s="2">
        <f>IFERROR(__xludf.DUMMYFUNCTION("""COMPUTED_VALUE"""),45356.66666666667)</f>
        <v>45356.66667</v>
      </c>
      <c r="K45" s="1">
        <f>IFERROR(__xludf.DUMMYFUNCTION("""COMPUTED_VALUE"""),3555.7)</f>
        <v>3555.7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IFERROR(__xludf.DUMMYFUNCTION("""COMPUTED_VALUE"""),3555.84)</f>
        <v>3555.84</v>
      </c>
      <c r="D46" s="2">
        <f>IFERROR(__xludf.DUMMYFUNCTION("""COMPUTED_VALUE"""),45357.66666666667)</f>
        <v>45357.66667</v>
      </c>
      <c r="E46" s="1">
        <f>IFERROR(__xludf.DUMMYFUNCTION("""COMPUTED_VALUE"""),3592.8)</f>
        <v>3592.8</v>
      </c>
      <c r="G46" s="2">
        <f>IFERROR(__xludf.DUMMYFUNCTION("""COMPUTED_VALUE"""),45357.66666666667)</f>
        <v>45357.66667</v>
      </c>
      <c r="H46" s="1">
        <f>IFERROR(__xludf.DUMMYFUNCTION("""COMPUTED_VALUE"""),3555.84)</f>
        <v>3555.84</v>
      </c>
      <c r="J46" s="2">
        <f>IFERROR(__xludf.DUMMYFUNCTION("""COMPUTED_VALUE"""),45357.66666666667)</f>
        <v>45357.66667</v>
      </c>
      <c r="K46" s="1">
        <f>IFERROR(__xludf.DUMMYFUNCTION("""COMPUTED_VALUE"""),3581.65)</f>
        <v>3581.65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IFERROR(__xludf.DUMMYFUNCTION("""COMPUTED_VALUE"""),3582.45)</f>
        <v>3582.45</v>
      </c>
      <c r="D47" s="2">
        <f>IFERROR(__xludf.DUMMYFUNCTION("""COMPUTED_VALUE"""),45358.66666666667)</f>
        <v>45358.66667</v>
      </c>
      <c r="E47" s="1">
        <f>IFERROR(__xludf.DUMMYFUNCTION("""COMPUTED_VALUE"""),3617.28)</f>
        <v>3617.28</v>
      </c>
      <c r="G47" s="2">
        <f>IFERROR(__xludf.DUMMYFUNCTION("""COMPUTED_VALUE"""),45358.66666666667)</f>
        <v>45358.66667</v>
      </c>
      <c r="H47" s="1">
        <f>IFERROR(__xludf.DUMMYFUNCTION("""COMPUTED_VALUE"""),3582.45)</f>
        <v>3582.45</v>
      </c>
      <c r="J47" s="2">
        <f>IFERROR(__xludf.DUMMYFUNCTION("""COMPUTED_VALUE"""),45358.66666666667)</f>
        <v>45358.66667</v>
      </c>
      <c r="K47" s="1">
        <f>IFERROR(__xludf.DUMMYFUNCTION("""COMPUTED_VALUE"""),3613.98)</f>
        <v>3613.98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IFERROR(__xludf.DUMMYFUNCTION("""COMPUTED_VALUE"""),3614.24)</f>
        <v>3614.24</v>
      </c>
      <c r="D48" s="2">
        <f>IFERROR(__xludf.DUMMYFUNCTION("""COMPUTED_VALUE"""),45359.66666666667)</f>
        <v>45359.66667</v>
      </c>
      <c r="E48" s="1">
        <f>IFERROR(__xludf.DUMMYFUNCTION("""COMPUTED_VALUE"""),3642.73)</f>
        <v>3642.73</v>
      </c>
      <c r="G48" s="2">
        <f>IFERROR(__xludf.DUMMYFUNCTION("""COMPUTED_VALUE"""),45359.66666666667)</f>
        <v>45359.66667</v>
      </c>
      <c r="H48" s="1">
        <f>IFERROR(__xludf.DUMMYFUNCTION("""COMPUTED_VALUE"""),3597.23)</f>
        <v>3597.23</v>
      </c>
      <c r="J48" s="2">
        <f>IFERROR(__xludf.DUMMYFUNCTION("""COMPUTED_VALUE"""),45359.66666666667)</f>
        <v>45359.66667</v>
      </c>
      <c r="K48" s="1">
        <f>IFERROR(__xludf.DUMMYFUNCTION("""COMPUTED_VALUE"""),3603.05)</f>
        <v>3603.05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IFERROR(__xludf.DUMMYFUNCTION("""COMPUTED_VALUE"""),3603.13)</f>
        <v>3603.13</v>
      </c>
      <c r="D49" s="2">
        <f>IFERROR(__xludf.DUMMYFUNCTION("""COMPUTED_VALUE"""),45362.66666666667)</f>
        <v>45362.66667</v>
      </c>
      <c r="E49" s="1">
        <f>IFERROR(__xludf.DUMMYFUNCTION("""COMPUTED_VALUE"""),3603.13)</f>
        <v>3603.13</v>
      </c>
      <c r="G49" s="2">
        <f>IFERROR(__xludf.DUMMYFUNCTION("""COMPUTED_VALUE"""),45362.66666666667)</f>
        <v>45362.66667</v>
      </c>
      <c r="H49" s="1">
        <f>IFERROR(__xludf.DUMMYFUNCTION("""COMPUTED_VALUE"""),3578.91)</f>
        <v>3578.91</v>
      </c>
      <c r="J49" s="2">
        <f>IFERROR(__xludf.DUMMYFUNCTION("""COMPUTED_VALUE"""),45362.66666666667)</f>
        <v>45362.66667</v>
      </c>
      <c r="K49" s="1">
        <f>IFERROR(__xludf.DUMMYFUNCTION("""COMPUTED_VALUE"""),3596.51)</f>
        <v>3596.51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IFERROR(__xludf.DUMMYFUNCTION("""COMPUTED_VALUE"""),3596.74)</f>
        <v>3596.74</v>
      </c>
      <c r="D50" s="2">
        <f>IFERROR(__xludf.DUMMYFUNCTION("""COMPUTED_VALUE"""),45363.66666666667)</f>
        <v>45363.66667</v>
      </c>
      <c r="E50" s="1">
        <f>IFERROR(__xludf.DUMMYFUNCTION("""COMPUTED_VALUE"""),3611.46)</f>
        <v>3611.46</v>
      </c>
      <c r="G50" s="2">
        <f>IFERROR(__xludf.DUMMYFUNCTION("""COMPUTED_VALUE"""),45363.66666666667)</f>
        <v>45363.66667</v>
      </c>
      <c r="H50" s="1">
        <f>IFERROR(__xludf.DUMMYFUNCTION("""COMPUTED_VALUE"""),3584.85)</f>
        <v>3584.85</v>
      </c>
      <c r="J50" s="2">
        <f>IFERROR(__xludf.DUMMYFUNCTION("""COMPUTED_VALUE"""),45363.66666666667)</f>
        <v>45363.66667</v>
      </c>
      <c r="K50" s="1">
        <f>IFERROR(__xludf.DUMMYFUNCTION("""COMPUTED_VALUE"""),3606.55)</f>
        <v>3606.55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IFERROR(__xludf.DUMMYFUNCTION("""COMPUTED_VALUE"""),3606.78)</f>
        <v>3606.78</v>
      </c>
      <c r="D51" s="2">
        <f>IFERROR(__xludf.DUMMYFUNCTION("""COMPUTED_VALUE"""),45364.66666666667)</f>
        <v>45364.66667</v>
      </c>
      <c r="E51" s="1">
        <f>IFERROR(__xludf.DUMMYFUNCTION("""COMPUTED_VALUE"""),3622.37)</f>
        <v>3622.37</v>
      </c>
      <c r="G51" s="2">
        <f>IFERROR(__xludf.DUMMYFUNCTION("""COMPUTED_VALUE"""),45364.66666666667)</f>
        <v>45364.66667</v>
      </c>
      <c r="H51" s="1">
        <f>IFERROR(__xludf.DUMMYFUNCTION("""COMPUTED_VALUE"""),3601.73)</f>
        <v>3601.73</v>
      </c>
      <c r="J51" s="2">
        <f>IFERROR(__xludf.DUMMYFUNCTION("""COMPUTED_VALUE"""),45364.66666666667)</f>
        <v>45364.66667</v>
      </c>
      <c r="K51" s="1">
        <f>IFERROR(__xludf.DUMMYFUNCTION("""COMPUTED_VALUE"""),3608.28)</f>
        <v>3608.28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IFERROR(__xludf.DUMMYFUNCTION("""COMPUTED_VALUE"""),3609.84)</f>
        <v>3609.84</v>
      </c>
      <c r="D52" s="2">
        <f>IFERROR(__xludf.DUMMYFUNCTION("""COMPUTED_VALUE"""),45365.66666666667)</f>
        <v>45365.66667</v>
      </c>
      <c r="E52" s="1">
        <f>IFERROR(__xludf.DUMMYFUNCTION("""COMPUTED_VALUE"""),3609.84)</f>
        <v>3609.84</v>
      </c>
      <c r="G52" s="2">
        <f>IFERROR(__xludf.DUMMYFUNCTION("""COMPUTED_VALUE"""),45365.66666666667)</f>
        <v>45365.66667</v>
      </c>
      <c r="H52" s="1">
        <f>IFERROR(__xludf.DUMMYFUNCTION("""COMPUTED_VALUE"""),3543.6)</f>
        <v>3543.6</v>
      </c>
      <c r="J52" s="2">
        <f>IFERROR(__xludf.DUMMYFUNCTION("""COMPUTED_VALUE"""),45365.66666666667)</f>
        <v>45365.66667</v>
      </c>
      <c r="K52" s="1">
        <f>IFERROR(__xludf.DUMMYFUNCTION("""COMPUTED_VALUE"""),3565.82)</f>
        <v>3565.82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IFERROR(__xludf.DUMMYFUNCTION("""COMPUTED_VALUE"""),3566.05)</f>
        <v>3566.05</v>
      </c>
      <c r="D53" s="2">
        <f>IFERROR(__xludf.DUMMYFUNCTION("""COMPUTED_VALUE"""),45366.66666666667)</f>
        <v>45366.66667</v>
      </c>
      <c r="E53" s="1">
        <f>IFERROR(__xludf.DUMMYFUNCTION("""COMPUTED_VALUE"""),3576.87)</f>
        <v>3576.87</v>
      </c>
      <c r="G53" s="2">
        <f>IFERROR(__xludf.DUMMYFUNCTION("""COMPUTED_VALUE"""),45366.66666666667)</f>
        <v>45366.66667</v>
      </c>
      <c r="H53" s="1">
        <f>IFERROR(__xludf.DUMMYFUNCTION("""COMPUTED_VALUE"""),3543.95)</f>
        <v>3543.95</v>
      </c>
      <c r="J53" s="2">
        <f>IFERROR(__xludf.DUMMYFUNCTION("""COMPUTED_VALUE"""),45366.66666666667)</f>
        <v>45366.66667</v>
      </c>
      <c r="K53" s="1">
        <f>IFERROR(__xludf.DUMMYFUNCTION("""COMPUTED_VALUE"""),3564.89)</f>
        <v>3564.89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IFERROR(__xludf.DUMMYFUNCTION("""COMPUTED_VALUE"""),3565.0)</f>
        <v>3565</v>
      </c>
      <c r="D54" s="2">
        <f>IFERROR(__xludf.DUMMYFUNCTION("""COMPUTED_VALUE"""),45369.66666666667)</f>
        <v>45369.66667</v>
      </c>
      <c r="E54" s="1">
        <f>IFERROR(__xludf.DUMMYFUNCTION("""COMPUTED_VALUE"""),3581.61)</f>
        <v>3581.61</v>
      </c>
      <c r="G54" s="2">
        <f>IFERROR(__xludf.DUMMYFUNCTION("""COMPUTED_VALUE"""),45369.66666666667)</f>
        <v>45369.66667</v>
      </c>
      <c r="H54" s="1">
        <f>IFERROR(__xludf.DUMMYFUNCTION("""COMPUTED_VALUE"""),3564.39)</f>
        <v>3564.39</v>
      </c>
      <c r="J54" s="2">
        <f>IFERROR(__xludf.DUMMYFUNCTION("""COMPUTED_VALUE"""),45369.66666666667)</f>
        <v>45369.66667</v>
      </c>
      <c r="K54" s="1">
        <f>IFERROR(__xludf.DUMMYFUNCTION("""COMPUTED_VALUE"""),3567.85)</f>
        <v>3567.85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IFERROR(__xludf.DUMMYFUNCTION("""COMPUTED_VALUE"""),3567.91)</f>
        <v>3567.91</v>
      </c>
      <c r="D55" s="2">
        <f>IFERROR(__xludf.DUMMYFUNCTION("""COMPUTED_VALUE"""),45370.66666666667)</f>
        <v>45370.66667</v>
      </c>
      <c r="E55" s="1">
        <f>IFERROR(__xludf.DUMMYFUNCTION("""COMPUTED_VALUE"""),3589.99)</f>
        <v>3589.99</v>
      </c>
      <c r="G55" s="2">
        <f>IFERROR(__xludf.DUMMYFUNCTION("""COMPUTED_VALUE"""),45370.66666666667)</f>
        <v>45370.66667</v>
      </c>
      <c r="H55" s="1">
        <f>IFERROR(__xludf.DUMMYFUNCTION("""COMPUTED_VALUE"""),3557.84)</f>
        <v>3557.84</v>
      </c>
      <c r="J55" s="2">
        <f>IFERROR(__xludf.DUMMYFUNCTION("""COMPUTED_VALUE"""),45370.66666666667)</f>
        <v>45370.66667</v>
      </c>
      <c r="K55" s="1">
        <f>IFERROR(__xludf.DUMMYFUNCTION("""COMPUTED_VALUE"""),3588.44)</f>
        <v>3588.44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IFERROR(__xludf.DUMMYFUNCTION("""COMPUTED_VALUE"""),3588.67)</f>
        <v>3588.67</v>
      </c>
      <c r="D56" s="2">
        <f>IFERROR(__xludf.DUMMYFUNCTION("""COMPUTED_VALUE"""),45371.66666666667)</f>
        <v>45371.66667</v>
      </c>
      <c r="E56" s="1">
        <f>IFERROR(__xludf.DUMMYFUNCTION("""COMPUTED_VALUE"""),3636.14)</f>
        <v>3636.14</v>
      </c>
      <c r="G56" s="2">
        <f>IFERROR(__xludf.DUMMYFUNCTION("""COMPUTED_VALUE"""),45371.66666666667)</f>
        <v>45371.66667</v>
      </c>
      <c r="H56" s="1">
        <f>IFERROR(__xludf.DUMMYFUNCTION("""COMPUTED_VALUE"""),3583.54)</f>
        <v>3583.54</v>
      </c>
      <c r="J56" s="2">
        <f>IFERROR(__xludf.DUMMYFUNCTION("""COMPUTED_VALUE"""),45371.66666666667)</f>
        <v>45371.66667</v>
      </c>
      <c r="K56" s="1">
        <f>IFERROR(__xludf.DUMMYFUNCTION("""COMPUTED_VALUE"""),3630.76)</f>
        <v>3630.76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IFERROR(__xludf.DUMMYFUNCTION("""COMPUTED_VALUE"""),3630.8)</f>
        <v>3630.8</v>
      </c>
      <c r="D57" s="2">
        <f>IFERROR(__xludf.DUMMYFUNCTION("""COMPUTED_VALUE"""),45372.66666666667)</f>
        <v>45372.66667</v>
      </c>
      <c r="E57" s="1">
        <f>IFERROR(__xludf.DUMMYFUNCTION("""COMPUTED_VALUE"""),3674.31)</f>
        <v>3674.31</v>
      </c>
      <c r="G57" s="2">
        <f>IFERROR(__xludf.DUMMYFUNCTION("""COMPUTED_VALUE"""),45372.66666666667)</f>
        <v>45372.66667</v>
      </c>
      <c r="H57" s="1">
        <f>IFERROR(__xludf.DUMMYFUNCTION("""COMPUTED_VALUE"""),3630.8)</f>
        <v>3630.8</v>
      </c>
      <c r="J57" s="2">
        <f>IFERROR(__xludf.DUMMYFUNCTION("""COMPUTED_VALUE"""),45372.66666666667)</f>
        <v>45372.66667</v>
      </c>
      <c r="K57" s="1">
        <f>IFERROR(__xludf.DUMMYFUNCTION("""COMPUTED_VALUE"""),3663.27)</f>
        <v>3663.27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IFERROR(__xludf.DUMMYFUNCTION("""COMPUTED_VALUE"""),3663.37)</f>
        <v>3663.37</v>
      </c>
      <c r="D58" s="2">
        <f>IFERROR(__xludf.DUMMYFUNCTION("""COMPUTED_VALUE"""),45373.66666666667)</f>
        <v>45373.66667</v>
      </c>
      <c r="E58" s="1">
        <f>IFERROR(__xludf.DUMMYFUNCTION("""COMPUTED_VALUE"""),3666.73)</f>
        <v>3666.73</v>
      </c>
      <c r="G58" s="2">
        <f>IFERROR(__xludf.DUMMYFUNCTION("""COMPUTED_VALUE"""),45373.66666666667)</f>
        <v>45373.66667</v>
      </c>
      <c r="H58" s="1">
        <f>IFERROR(__xludf.DUMMYFUNCTION("""COMPUTED_VALUE"""),3634.98)</f>
        <v>3634.98</v>
      </c>
      <c r="J58" s="2">
        <f>IFERROR(__xludf.DUMMYFUNCTION("""COMPUTED_VALUE"""),45373.66666666667)</f>
        <v>45373.66667</v>
      </c>
      <c r="K58" s="1">
        <f>IFERROR(__xludf.DUMMYFUNCTION("""COMPUTED_VALUE"""),3636.2)</f>
        <v>3636.2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IFERROR(__xludf.DUMMYFUNCTION("""COMPUTED_VALUE"""),3636.21)</f>
        <v>3636.21</v>
      </c>
      <c r="D59" s="2">
        <f>IFERROR(__xludf.DUMMYFUNCTION("""COMPUTED_VALUE"""),45376.66666666667)</f>
        <v>45376.66667</v>
      </c>
      <c r="E59" s="1">
        <f>IFERROR(__xludf.DUMMYFUNCTION("""COMPUTED_VALUE"""),3650.22)</f>
        <v>3650.22</v>
      </c>
      <c r="G59" s="2">
        <f>IFERROR(__xludf.DUMMYFUNCTION("""COMPUTED_VALUE"""),45376.66666666667)</f>
        <v>45376.66667</v>
      </c>
      <c r="H59" s="1">
        <f>IFERROR(__xludf.DUMMYFUNCTION("""COMPUTED_VALUE"""),3634.57)</f>
        <v>3634.57</v>
      </c>
      <c r="J59" s="2">
        <f>IFERROR(__xludf.DUMMYFUNCTION("""COMPUTED_VALUE"""),45376.66666666667)</f>
        <v>45376.66667</v>
      </c>
      <c r="K59" s="1">
        <f>IFERROR(__xludf.DUMMYFUNCTION("""COMPUTED_VALUE"""),3634.98)</f>
        <v>3634.98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IFERROR(__xludf.DUMMYFUNCTION("""COMPUTED_VALUE"""),3634.98)</f>
        <v>3634.98</v>
      </c>
      <c r="D60" s="2">
        <f>IFERROR(__xludf.DUMMYFUNCTION("""COMPUTED_VALUE"""),45377.66666666667)</f>
        <v>45377.66667</v>
      </c>
      <c r="E60" s="1">
        <f>IFERROR(__xludf.DUMMYFUNCTION("""COMPUTED_VALUE"""),3652.6)</f>
        <v>3652.6</v>
      </c>
      <c r="G60" s="2">
        <f>IFERROR(__xludf.DUMMYFUNCTION("""COMPUTED_VALUE"""),45377.66666666667)</f>
        <v>45377.66667</v>
      </c>
      <c r="H60" s="1">
        <f>IFERROR(__xludf.DUMMYFUNCTION("""COMPUTED_VALUE"""),3631.35)</f>
        <v>3631.35</v>
      </c>
      <c r="J60" s="2">
        <f>IFERROR(__xludf.DUMMYFUNCTION("""COMPUTED_VALUE"""),45377.66666666667)</f>
        <v>45377.66667</v>
      </c>
      <c r="K60" s="1">
        <f>IFERROR(__xludf.DUMMYFUNCTION("""COMPUTED_VALUE"""),3631.81)</f>
        <v>3631.81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IFERROR(__xludf.DUMMYFUNCTION("""COMPUTED_VALUE"""),3633.24)</f>
        <v>3633.24</v>
      </c>
      <c r="D61" s="2">
        <f>IFERROR(__xludf.DUMMYFUNCTION("""COMPUTED_VALUE"""),45378.66666666667)</f>
        <v>45378.66667</v>
      </c>
      <c r="E61" s="1">
        <f>IFERROR(__xludf.DUMMYFUNCTION("""COMPUTED_VALUE"""),3689.42)</f>
        <v>3689.42</v>
      </c>
      <c r="G61" s="2">
        <f>IFERROR(__xludf.DUMMYFUNCTION("""COMPUTED_VALUE"""),45378.66666666667)</f>
        <v>45378.66667</v>
      </c>
      <c r="H61" s="1">
        <f>IFERROR(__xludf.DUMMYFUNCTION("""COMPUTED_VALUE"""),3633.24)</f>
        <v>3633.24</v>
      </c>
      <c r="J61" s="2">
        <f>IFERROR(__xludf.DUMMYFUNCTION("""COMPUTED_VALUE"""),45378.66666666667)</f>
        <v>45378.66667</v>
      </c>
      <c r="K61" s="1">
        <f>IFERROR(__xludf.DUMMYFUNCTION("""COMPUTED_VALUE"""),3688.86)</f>
        <v>3688.86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IFERROR(__xludf.DUMMYFUNCTION("""COMPUTED_VALUE"""),3689.24)</f>
        <v>3689.24</v>
      </c>
      <c r="D62" s="2">
        <f>IFERROR(__xludf.DUMMYFUNCTION("""COMPUTED_VALUE"""),45379.66666666667)</f>
        <v>45379.66667</v>
      </c>
      <c r="E62" s="1">
        <f>IFERROR(__xludf.DUMMYFUNCTION("""COMPUTED_VALUE"""),3709.76)</f>
        <v>3709.76</v>
      </c>
      <c r="G62" s="2">
        <f>IFERROR(__xludf.DUMMYFUNCTION("""COMPUTED_VALUE"""),45379.66666666667)</f>
        <v>45379.66667</v>
      </c>
      <c r="H62" s="1">
        <f>IFERROR(__xludf.DUMMYFUNCTION("""COMPUTED_VALUE"""),3689.24)</f>
        <v>3689.24</v>
      </c>
      <c r="J62" s="2">
        <f>IFERROR(__xludf.DUMMYFUNCTION("""COMPUTED_VALUE"""),45379.66666666667)</f>
        <v>45379.66667</v>
      </c>
      <c r="K62" s="1">
        <f>IFERROR(__xludf.DUMMYFUNCTION("""COMPUTED_VALUE"""),3701.82)</f>
        <v>3701.82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IFERROR(__xludf.DUMMYFUNCTION("""COMPUTED_VALUE"""),3701.86)</f>
        <v>3701.86</v>
      </c>
      <c r="D63" s="2">
        <f>IFERROR(__xludf.DUMMYFUNCTION("""COMPUTED_VALUE"""),45383.66666666667)</f>
        <v>45383.66667</v>
      </c>
      <c r="E63" s="1">
        <f>IFERROR(__xludf.DUMMYFUNCTION("""COMPUTED_VALUE"""),3703.35)</f>
        <v>3703.35</v>
      </c>
      <c r="G63" s="2">
        <f>IFERROR(__xludf.DUMMYFUNCTION("""COMPUTED_VALUE"""),45383.66666666667)</f>
        <v>45383.66667</v>
      </c>
      <c r="H63" s="1">
        <f>IFERROR(__xludf.DUMMYFUNCTION("""COMPUTED_VALUE"""),3670.73)</f>
        <v>3670.73</v>
      </c>
      <c r="J63" s="2">
        <f>IFERROR(__xludf.DUMMYFUNCTION("""COMPUTED_VALUE"""),45383.66666666667)</f>
        <v>45383.66667</v>
      </c>
      <c r="K63" s="1">
        <f>IFERROR(__xludf.DUMMYFUNCTION("""COMPUTED_VALUE"""),3673.81)</f>
        <v>3673.81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IFERROR(__xludf.DUMMYFUNCTION("""COMPUTED_VALUE"""),3673.82)</f>
        <v>3673.82</v>
      </c>
      <c r="D64" s="2">
        <f>IFERROR(__xludf.DUMMYFUNCTION("""COMPUTED_VALUE"""),45384.66666666667)</f>
        <v>45384.66667</v>
      </c>
      <c r="E64" s="1">
        <f>IFERROR(__xludf.DUMMYFUNCTION("""COMPUTED_VALUE"""),3673.82)</f>
        <v>3673.82</v>
      </c>
      <c r="G64" s="2">
        <f>IFERROR(__xludf.DUMMYFUNCTION("""COMPUTED_VALUE"""),45384.66666666667)</f>
        <v>45384.66667</v>
      </c>
      <c r="H64" s="1">
        <f>IFERROR(__xludf.DUMMYFUNCTION("""COMPUTED_VALUE"""),3619.25)</f>
        <v>3619.25</v>
      </c>
      <c r="J64" s="2">
        <f>IFERROR(__xludf.DUMMYFUNCTION("""COMPUTED_VALUE"""),45384.66666666667)</f>
        <v>45384.66667</v>
      </c>
      <c r="K64" s="1">
        <f>IFERROR(__xludf.DUMMYFUNCTION("""COMPUTED_VALUE"""),3630.76)</f>
        <v>3630.76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IFERROR(__xludf.DUMMYFUNCTION("""COMPUTED_VALUE"""),3630.83)</f>
        <v>3630.83</v>
      </c>
      <c r="D65" s="2">
        <f>IFERROR(__xludf.DUMMYFUNCTION("""COMPUTED_VALUE"""),45385.66666666667)</f>
        <v>45385.66667</v>
      </c>
      <c r="E65" s="1">
        <f>IFERROR(__xludf.DUMMYFUNCTION("""COMPUTED_VALUE"""),3648.21)</f>
        <v>3648.21</v>
      </c>
      <c r="G65" s="2">
        <f>IFERROR(__xludf.DUMMYFUNCTION("""COMPUTED_VALUE"""),45385.66666666667)</f>
        <v>45385.66667</v>
      </c>
      <c r="H65" s="1">
        <f>IFERROR(__xludf.DUMMYFUNCTION("""COMPUTED_VALUE"""),3621.64)</f>
        <v>3621.64</v>
      </c>
      <c r="J65" s="2">
        <f>IFERROR(__xludf.DUMMYFUNCTION("""COMPUTED_VALUE"""),45385.66666666667)</f>
        <v>45385.66667</v>
      </c>
      <c r="K65" s="1">
        <f>IFERROR(__xludf.DUMMYFUNCTION("""COMPUTED_VALUE"""),3641.7)</f>
        <v>3641.7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IFERROR(__xludf.DUMMYFUNCTION("""COMPUTED_VALUE"""),3641.79)</f>
        <v>3641.79</v>
      </c>
      <c r="D66" s="2">
        <f>IFERROR(__xludf.DUMMYFUNCTION("""COMPUTED_VALUE"""),45386.66666666667)</f>
        <v>45386.66667</v>
      </c>
      <c r="E66" s="1">
        <f>IFERROR(__xludf.DUMMYFUNCTION("""COMPUTED_VALUE"""),3677.69)</f>
        <v>3677.69</v>
      </c>
      <c r="G66" s="2">
        <f>IFERROR(__xludf.DUMMYFUNCTION("""COMPUTED_VALUE"""),45386.66666666667)</f>
        <v>45386.66667</v>
      </c>
      <c r="H66" s="1">
        <f>IFERROR(__xludf.DUMMYFUNCTION("""COMPUTED_VALUE"""),3598.32)</f>
        <v>3598.32</v>
      </c>
      <c r="J66" s="2">
        <f>IFERROR(__xludf.DUMMYFUNCTION("""COMPUTED_VALUE"""),45386.66666666667)</f>
        <v>45386.66667</v>
      </c>
      <c r="K66" s="1">
        <f>IFERROR(__xludf.DUMMYFUNCTION("""COMPUTED_VALUE"""),3603.45)</f>
        <v>3603.45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IFERROR(__xludf.DUMMYFUNCTION("""COMPUTED_VALUE"""),3603.54)</f>
        <v>3603.54</v>
      </c>
      <c r="D67" s="2">
        <f>IFERROR(__xludf.DUMMYFUNCTION("""COMPUTED_VALUE"""),45387.66666666667)</f>
        <v>45387.66667</v>
      </c>
      <c r="E67" s="1">
        <f>IFERROR(__xludf.DUMMYFUNCTION("""COMPUTED_VALUE"""),3641.99)</f>
        <v>3641.99</v>
      </c>
      <c r="G67" s="2">
        <f>IFERROR(__xludf.DUMMYFUNCTION("""COMPUTED_VALUE"""),45387.66666666667)</f>
        <v>45387.66667</v>
      </c>
      <c r="H67" s="1">
        <f>IFERROR(__xludf.DUMMYFUNCTION("""COMPUTED_VALUE"""),3601.88)</f>
        <v>3601.88</v>
      </c>
      <c r="J67" s="2">
        <f>IFERROR(__xludf.DUMMYFUNCTION("""COMPUTED_VALUE"""),45387.66666666667)</f>
        <v>45387.66667</v>
      </c>
      <c r="K67" s="1">
        <f>IFERROR(__xludf.DUMMYFUNCTION("""COMPUTED_VALUE"""),3633.07)</f>
        <v>3633.07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IFERROR(__xludf.DUMMYFUNCTION("""COMPUTED_VALUE"""),3647.26)</f>
        <v>3647.26</v>
      </c>
      <c r="D68" s="2">
        <f>IFERROR(__xludf.DUMMYFUNCTION("""COMPUTED_VALUE"""),45390.66666666667)</f>
        <v>45390.66667</v>
      </c>
      <c r="E68" s="1">
        <f>IFERROR(__xludf.DUMMYFUNCTION("""COMPUTED_VALUE"""),3657.92)</f>
        <v>3657.92</v>
      </c>
      <c r="G68" s="2">
        <f>IFERROR(__xludf.DUMMYFUNCTION("""COMPUTED_VALUE"""),45390.66666666667)</f>
        <v>45390.66667</v>
      </c>
      <c r="H68" s="1">
        <f>IFERROR(__xludf.DUMMYFUNCTION("""COMPUTED_VALUE"""),3633.15)</f>
        <v>3633.15</v>
      </c>
      <c r="J68" s="2">
        <f>IFERROR(__xludf.DUMMYFUNCTION("""COMPUTED_VALUE"""),45390.66666666667)</f>
        <v>45390.66667</v>
      </c>
      <c r="K68" s="1">
        <f>IFERROR(__xludf.DUMMYFUNCTION("""COMPUTED_VALUE"""),3647.26)</f>
        <v>3647.26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IFERROR(__xludf.DUMMYFUNCTION("""COMPUTED_VALUE"""),45392.66666666667)</f>
        <v>45392.66667</v>
      </c>
      <c r="B69" s="1">
        <f>IFERROR(__xludf.DUMMYFUNCTION("""COMPUTED_VALUE"""),3647.43)</f>
        <v>3647.43</v>
      </c>
      <c r="D69" s="2">
        <f>IFERROR(__xludf.DUMMYFUNCTION("""COMPUTED_VALUE"""),45392.66666666667)</f>
        <v>45392.66667</v>
      </c>
      <c r="E69" s="1">
        <f>IFERROR(__xludf.DUMMYFUNCTION("""COMPUTED_VALUE"""),3657.37)</f>
        <v>3657.37</v>
      </c>
      <c r="G69" s="2">
        <f>IFERROR(__xludf.DUMMYFUNCTION("""COMPUTED_VALUE"""),45392.66666666667)</f>
        <v>45392.66667</v>
      </c>
      <c r="H69" s="1">
        <f>IFERROR(__xludf.DUMMYFUNCTION("""COMPUTED_VALUE"""),3579.03)</f>
        <v>3579.03</v>
      </c>
      <c r="J69" s="2">
        <f>IFERROR(__xludf.DUMMYFUNCTION("""COMPUTED_VALUE"""),45392.66666666667)</f>
        <v>45392.66667</v>
      </c>
      <c r="K69" s="1">
        <f>IFERROR(__xludf.DUMMYFUNCTION("""COMPUTED_VALUE"""),3592.33)</f>
        <v>3592.33</v>
      </c>
      <c r="M69" s="2">
        <f>IFERROR(__xludf.DUMMYFUNCTION("""COMPUTED_VALUE"""),45392.66666666667)</f>
        <v>45392.66667</v>
      </c>
      <c r="N69" s="1">
        <f>IFERROR(__xludf.DUMMYFUNCTION("""COMPUTED_VALUE"""),0.0)</f>
        <v>0</v>
      </c>
    </row>
    <row r="70">
      <c r="A70" s="2">
        <f>IFERROR(__xludf.DUMMYFUNCTION("""COMPUTED_VALUE"""),45393.66666666667)</f>
        <v>45393.66667</v>
      </c>
      <c r="B70" s="1">
        <f>IFERROR(__xludf.DUMMYFUNCTION("""COMPUTED_VALUE"""),3592.4)</f>
        <v>3592.4</v>
      </c>
      <c r="D70" s="2">
        <f>IFERROR(__xludf.DUMMYFUNCTION("""COMPUTED_VALUE"""),45393.66666666667)</f>
        <v>45393.66667</v>
      </c>
      <c r="E70" s="1">
        <f>IFERROR(__xludf.DUMMYFUNCTION("""COMPUTED_VALUE"""),3606.38)</f>
        <v>3606.38</v>
      </c>
      <c r="G70" s="2">
        <f>IFERROR(__xludf.DUMMYFUNCTION("""COMPUTED_VALUE"""),45393.66666666667)</f>
        <v>45393.66667</v>
      </c>
      <c r="H70" s="1">
        <f>IFERROR(__xludf.DUMMYFUNCTION("""COMPUTED_VALUE"""),3570.81)</f>
        <v>3570.81</v>
      </c>
      <c r="J70" s="2">
        <f>IFERROR(__xludf.DUMMYFUNCTION("""COMPUTED_VALUE"""),45393.66666666667)</f>
        <v>45393.66667</v>
      </c>
      <c r="K70" s="1">
        <f>IFERROR(__xludf.DUMMYFUNCTION("""COMPUTED_VALUE"""),3596.76)</f>
        <v>3596.76</v>
      </c>
      <c r="M70" s="2">
        <f>IFERROR(__xludf.DUMMYFUNCTION("""COMPUTED_VALUE"""),45393.66666666667)</f>
        <v>45393.66667</v>
      </c>
      <c r="N70" s="1">
        <f>IFERROR(__xludf.DUMMYFUNCTION("""COMPUTED_VALUE"""),0.0)</f>
        <v>0</v>
      </c>
    </row>
    <row r="71">
      <c r="A71" s="2">
        <f>IFERROR(__xludf.DUMMYFUNCTION("""COMPUTED_VALUE"""),45394.66666666667)</f>
        <v>45394.66667</v>
      </c>
      <c r="B71" s="1">
        <f>IFERROR(__xludf.DUMMYFUNCTION("""COMPUTED_VALUE"""),3596.91)</f>
        <v>3596.91</v>
      </c>
      <c r="D71" s="2">
        <f>IFERROR(__xludf.DUMMYFUNCTION("""COMPUTED_VALUE"""),45394.66666666667)</f>
        <v>45394.66667</v>
      </c>
      <c r="E71" s="1">
        <f>IFERROR(__xludf.DUMMYFUNCTION("""COMPUTED_VALUE"""),3596.91)</f>
        <v>3596.91</v>
      </c>
      <c r="G71" s="2">
        <f>IFERROR(__xludf.DUMMYFUNCTION("""COMPUTED_VALUE"""),45394.66666666667)</f>
        <v>45394.66667</v>
      </c>
      <c r="H71" s="1">
        <f>IFERROR(__xludf.DUMMYFUNCTION("""COMPUTED_VALUE"""),3525.96)</f>
        <v>3525.96</v>
      </c>
      <c r="J71" s="2">
        <f>IFERROR(__xludf.DUMMYFUNCTION("""COMPUTED_VALUE"""),45394.66666666667)</f>
        <v>45394.66667</v>
      </c>
      <c r="K71" s="1">
        <f>IFERROR(__xludf.DUMMYFUNCTION("""COMPUTED_VALUE"""),3536.17)</f>
        <v>3536.17</v>
      </c>
      <c r="M71" s="2">
        <f>IFERROR(__xludf.DUMMYFUNCTION("""COMPUTED_VALUE"""),45394.66666666667)</f>
        <v>45394.66667</v>
      </c>
      <c r="N71" s="1">
        <f>IFERROR(__xludf.DUMMYFUNCTION("""COMPUTED_VALUE"""),0.0)</f>
        <v>0</v>
      </c>
    </row>
    <row r="72">
      <c r="A72" s="2">
        <f>IFERROR(__xludf.DUMMYFUNCTION("""COMPUTED_VALUE"""),45397.66666666667)</f>
        <v>45397.66667</v>
      </c>
      <c r="B72" s="1">
        <f>IFERROR(__xludf.DUMMYFUNCTION("""COMPUTED_VALUE"""),3536.19)</f>
        <v>3536.19</v>
      </c>
      <c r="D72" s="2">
        <f>IFERROR(__xludf.DUMMYFUNCTION("""COMPUTED_VALUE"""),45397.66666666667)</f>
        <v>45397.66667</v>
      </c>
      <c r="E72" s="1">
        <f>IFERROR(__xludf.DUMMYFUNCTION("""COMPUTED_VALUE"""),3571.25)</f>
        <v>3571.25</v>
      </c>
      <c r="G72" s="2">
        <f>IFERROR(__xludf.DUMMYFUNCTION("""COMPUTED_VALUE"""),45397.66666666667)</f>
        <v>45397.66667</v>
      </c>
      <c r="H72" s="1">
        <f>IFERROR(__xludf.DUMMYFUNCTION("""COMPUTED_VALUE"""),3481.89)</f>
        <v>3481.89</v>
      </c>
      <c r="J72" s="2">
        <f>IFERROR(__xludf.DUMMYFUNCTION("""COMPUTED_VALUE"""),45397.66666666667)</f>
        <v>45397.66667</v>
      </c>
      <c r="K72" s="1">
        <f>IFERROR(__xludf.DUMMYFUNCTION("""COMPUTED_VALUE"""),3491.89)</f>
        <v>3491.89</v>
      </c>
      <c r="M72" s="2">
        <f>IFERROR(__xludf.DUMMYFUNCTION("""COMPUTED_VALUE"""),45397.66666666667)</f>
        <v>45397.66667</v>
      </c>
      <c r="N72" s="1">
        <f>IFERROR(__xludf.DUMMYFUNCTION("""COMPUTED_VALUE"""),0.0)</f>
        <v>0</v>
      </c>
    </row>
    <row r="73">
      <c r="A73" s="2">
        <f>IFERROR(__xludf.DUMMYFUNCTION("""COMPUTED_VALUE"""),45398.66666666667)</f>
        <v>45398.66667</v>
      </c>
      <c r="B73" s="1">
        <f>IFERROR(__xludf.DUMMYFUNCTION("""COMPUTED_VALUE"""),3491.89)</f>
        <v>3491.89</v>
      </c>
      <c r="D73" s="2">
        <f>IFERROR(__xludf.DUMMYFUNCTION("""COMPUTED_VALUE"""),45398.66666666667)</f>
        <v>45398.66667</v>
      </c>
      <c r="E73" s="1">
        <f>IFERROR(__xludf.DUMMYFUNCTION("""COMPUTED_VALUE"""),3491.89)</f>
        <v>3491.89</v>
      </c>
      <c r="G73" s="2">
        <f>IFERROR(__xludf.DUMMYFUNCTION("""COMPUTED_VALUE"""),45398.66666666667)</f>
        <v>45398.66667</v>
      </c>
      <c r="H73" s="1">
        <f>IFERROR(__xludf.DUMMYFUNCTION("""COMPUTED_VALUE"""),3457.58)</f>
        <v>3457.58</v>
      </c>
      <c r="J73" s="2">
        <f>IFERROR(__xludf.DUMMYFUNCTION("""COMPUTED_VALUE"""),45398.66666666667)</f>
        <v>45398.66667</v>
      </c>
      <c r="K73" s="1">
        <f>IFERROR(__xludf.DUMMYFUNCTION("""COMPUTED_VALUE"""),3474.14)</f>
        <v>3474.14</v>
      </c>
      <c r="M73" s="2">
        <f>IFERROR(__xludf.DUMMYFUNCTION("""COMPUTED_VALUE"""),45398.66666666667)</f>
        <v>45398.66667</v>
      </c>
      <c r="N73" s="1">
        <f>IFERROR(__xludf.DUMMYFUNCTION("""COMPUTED_VALUE"""),0.0)</f>
        <v>0</v>
      </c>
    </row>
    <row r="74">
      <c r="A74" s="2">
        <f>IFERROR(__xludf.DUMMYFUNCTION("""COMPUTED_VALUE"""),45399.66666666667)</f>
        <v>45399.66667</v>
      </c>
      <c r="B74" s="1">
        <f>IFERROR(__xludf.DUMMYFUNCTION("""COMPUTED_VALUE"""),3474.15)</f>
        <v>3474.15</v>
      </c>
      <c r="D74" s="2">
        <f>IFERROR(__xludf.DUMMYFUNCTION("""COMPUTED_VALUE"""),45399.66666666667)</f>
        <v>45399.66667</v>
      </c>
      <c r="E74" s="1">
        <f>IFERROR(__xludf.DUMMYFUNCTION("""COMPUTED_VALUE"""),3493.78)</f>
        <v>3493.78</v>
      </c>
      <c r="G74" s="2">
        <f>IFERROR(__xludf.DUMMYFUNCTION("""COMPUTED_VALUE"""),45399.66666666667)</f>
        <v>45399.66667</v>
      </c>
      <c r="H74" s="1">
        <f>IFERROR(__xludf.DUMMYFUNCTION("""COMPUTED_VALUE"""),3451.45)</f>
        <v>3451.45</v>
      </c>
      <c r="J74" s="2">
        <f>IFERROR(__xludf.DUMMYFUNCTION("""COMPUTED_VALUE"""),45399.66666666667)</f>
        <v>45399.66667</v>
      </c>
      <c r="K74" s="1">
        <f>IFERROR(__xludf.DUMMYFUNCTION("""COMPUTED_VALUE"""),3457.15)</f>
        <v>3457.15</v>
      </c>
      <c r="M74" s="2">
        <f>IFERROR(__xludf.DUMMYFUNCTION("""COMPUTED_VALUE"""),45399.66666666667)</f>
        <v>45399.66667</v>
      </c>
      <c r="N74" s="1">
        <f>IFERROR(__xludf.DUMMYFUNCTION("""COMPUTED_VALUE"""),0.0)</f>
        <v>0</v>
      </c>
    </row>
    <row r="75">
      <c r="A75" s="2">
        <f>IFERROR(__xludf.DUMMYFUNCTION("""COMPUTED_VALUE"""),45400.66666666667)</f>
        <v>45400.66667</v>
      </c>
      <c r="B75" s="1">
        <f>IFERROR(__xludf.DUMMYFUNCTION("""COMPUTED_VALUE"""),3457.23)</f>
        <v>3457.23</v>
      </c>
      <c r="D75" s="2">
        <f>IFERROR(__xludf.DUMMYFUNCTION("""COMPUTED_VALUE"""),45400.66666666667)</f>
        <v>45400.66667</v>
      </c>
      <c r="E75" s="1">
        <f>IFERROR(__xludf.DUMMYFUNCTION("""COMPUTED_VALUE"""),3489.16)</f>
        <v>3489.16</v>
      </c>
      <c r="G75" s="2">
        <f>IFERROR(__xludf.DUMMYFUNCTION("""COMPUTED_VALUE"""),45400.66666666667)</f>
        <v>45400.66667</v>
      </c>
      <c r="H75" s="1">
        <f>IFERROR(__xludf.DUMMYFUNCTION("""COMPUTED_VALUE"""),3446.78)</f>
        <v>3446.78</v>
      </c>
      <c r="J75" s="2">
        <f>IFERROR(__xludf.DUMMYFUNCTION("""COMPUTED_VALUE"""),45400.66666666667)</f>
        <v>45400.66667</v>
      </c>
      <c r="K75" s="1">
        <f>IFERROR(__xludf.DUMMYFUNCTION("""COMPUTED_VALUE"""),3453.42)</f>
        <v>3453.42</v>
      </c>
      <c r="M75" s="2">
        <f>IFERROR(__xludf.DUMMYFUNCTION("""COMPUTED_VALUE"""),45400.66666666667)</f>
        <v>45400.66667</v>
      </c>
      <c r="N75" s="1">
        <f>IFERROR(__xludf.DUMMYFUNCTION("""COMPUTED_VALUE"""),0.0)</f>
        <v>0</v>
      </c>
    </row>
    <row r="76">
      <c r="A76" s="2">
        <f>IFERROR(__xludf.DUMMYFUNCTION("""COMPUTED_VALUE"""),45401.66666666667)</f>
        <v>45401.66667</v>
      </c>
      <c r="B76" s="1">
        <f>IFERROR(__xludf.DUMMYFUNCTION("""COMPUTED_VALUE"""),3453.48)</f>
        <v>3453.48</v>
      </c>
      <c r="D76" s="2">
        <f>IFERROR(__xludf.DUMMYFUNCTION("""COMPUTED_VALUE"""),45401.66666666667)</f>
        <v>45401.66667</v>
      </c>
      <c r="E76" s="1">
        <f>IFERROR(__xludf.DUMMYFUNCTION("""COMPUTED_VALUE"""),3473.79)</f>
        <v>3473.79</v>
      </c>
      <c r="G76" s="2">
        <f>IFERROR(__xludf.DUMMYFUNCTION("""COMPUTED_VALUE"""),45401.66666666667)</f>
        <v>45401.66667</v>
      </c>
      <c r="H76" s="1">
        <f>IFERROR(__xludf.DUMMYFUNCTION("""COMPUTED_VALUE"""),3440.99)</f>
        <v>3440.99</v>
      </c>
      <c r="J76" s="2">
        <f>IFERROR(__xludf.DUMMYFUNCTION("""COMPUTED_VALUE"""),45401.66666666667)</f>
        <v>45401.66667</v>
      </c>
      <c r="K76" s="1">
        <f>IFERROR(__xludf.DUMMYFUNCTION("""COMPUTED_VALUE"""),3455.73)</f>
        <v>3455.73</v>
      </c>
      <c r="M76" s="2">
        <f>IFERROR(__xludf.DUMMYFUNCTION("""COMPUTED_VALUE"""),45401.66666666667)</f>
        <v>45401.66667</v>
      </c>
      <c r="N76" s="1">
        <f>IFERROR(__xludf.DUMMYFUNCTION("""COMPUTED_VALUE"""),0.0)</f>
        <v>0</v>
      </c>
    </row>
    <row r="77">
      <c r="A77" s="2">
        <f>IFERROR(__xludf.DUMMYFUNCTION("""COMPUTED_VALUE"""),45404.66666666667)</f>
        <v>45404.66667</v>
      </c>
      <c r="B77" s="1">
        <f>IFERROR(__xludf.DUMMYFUNCTION("""COMPUTED_VALUE"""),3455.73)</f>
        <v>3455.73</v>
      </c>
      <c r="D77" s="2">
        <f>IFERROR(__xludf.DUMMYFUNCTION("""COMPUTED_VALUE"""),45404.66666666667)</f>
        <v>45404.66667</v>
      </c>
      <c r="E77" s="1">
        <f>IFERROR(__xludf.DUMMYFUNCTION("""COMPUTED_VALUE"""),3504.04)</f>
        <v>3504.04</v>
      </c>
      <c r="G77" s="2">
        <f>IFERROR(__xludf.DUMMYFUNCTION("""COMPUTED_VALUE"""),45404.66666666667)</f>
        <v>45404.66667</v>
      </c>
      <c r="H77" s="1">
        <f>IFERROR(__xludf.DUMMYFUNCTION("""COMPUTED_VALUE"""),3454.97)</f>
        <v>3454.97</v>
      </c>
      <c r="J77" s="2">
        <f>IFERROR(__xludf.DUMMYFUNCTION("""COMPUTED_VALUE"""),45404.66666666667)</f>
        <v>45404.66667</v>
      </c>
      <c r="K77" s="1">
        <f>IFERROR(__xludf.DUMMYFUNCTION("""COMPUTED_VALUE"""),3485.41)</f>
        <v>3485.41</v>
      </c>
      <c r="M77" s="2">
        <f>IFERROR(__xludf.DUMMYFUNCTION("""COMPUTED_VALUE"""),45404.66666666667)</f>
        <v>45404.66667</v>
      </c>
      <c r="N77" s="1">
        <f>IFERROR(__xludf.DUMMYFUNCTION("""COMPUTED_VALUE"""),0.0)</f>
        <v>0</v>
      </c>
    </row>
    <row r="78">
      <c r="A78" s="2">
        <f>IFERROR(__xludf.DUMMYFUNCTION("""COMPUTED_VALUE"""),45405.66666666667)</f>
        <v>45405.66667</v>
      </c>
      <c r="B78" s="1">
        <f>IFERROR(__xludf.DUMMYFUNCTION("""COMPUTED_VALUE"""),3485.52)</f>
        <v>3485.52</v>
      </c>
      <c r="D78" s="2">
        <f>IFERROR(__xludf.DUMMYFUNCTION("""COMPUTED_VALUE"""),45405.66666666667)</f>
        <v>45405.66667</v>
      </c>
      <c r="E78" s="1">
        <f>IFERROR(__xludf.DUMMYFUNCTION("""COMPUTED_VALUE"""),3537.49)</f>
        <v>3537.49</v>
      </c>
      <c r="G78" s="2">
        <f>IFERROR(__xludf.DUMMYFUNCTION("""COMPUTED_VALUE"""),45405.66666666667)</f>
        <v>45405.66667</v>
      </c>
      <c r="H78" s="1">
        <f>IFERROR(__xludf.DUMMYFUNCTION("""COMPUTED_VALUE"""),3485.52)</f>
        <v>3485.52</v>
      </c>
      <c r="J78" s="2">
        <f>IFERROR(__xludf.DUMMYFUNCTION("""COMPUTED_VALUE"""),45405.66666666667)</f>
        <v>45405.66667</v>
      </c>
      <c r="K78" s="1">
        <f>IFERROR(__xludf.DUMMYFUNCTION("""COMPUTED_VALUE"""),3528.44)</f>
        <v>3528.44</v>
      </c>
      <c r="M78" s="2">
        <f>IFERROR(__xludf.DUMMYFUNCTION("""COMPUTED_VALUE"""),45405.66666666667)</f>
        <v>45405.66667</v>
      </c>
      <c r="N78" s="1">
        <f>IFERROR(__xludf.DUMMYFUNCTION("""COMPUTED_VALUE"""),0.0)</f>
        <v>0</v>
      </c>
    </row>
    <row r="79">
      <c r="A79" s="2">
        <f>IFERROR(__xludf.DUMMYFUNCTION("""COMPUTED_VALUE"""),45406.66666666667)</f>
        <v>45406.66667</v>
      </c>
      <c r="B79" s="1">
        <f>IFERROR(__xludf.DUMMYFUNCTION("""COMPUTED_VALUE"""),3528.52)</f>
        <v>3528.52</v>
      </c>
      <c r="D79" s="2">
        <f>IFERROR(__xludf.DUMMYFUNCTION("""COMPUTED_VALUE"""),45406.66666666667)</f>
        <v>45406.66667</v>
      </c>
      <c r="E79" s="1">
        <f>IFERROR(__xludf.DUMMYFUNCTION("""COMPUTED_VALUE"""),3543.54)</f>
        <v>3543.54</v>
      </c>
      <c r="G79" s="2">
        <f>IFERROR(__xludf.DUMMYFUNCTION("""COMPUTED_VALUE"""),45406.66666666667)</f>
        <v>45406.66667</v>
      </c>
      <c r="H79" s="1">
        <f>IFERROR(__xludf.DUMMYFUNCTION("""COMPUTED_VALUE"""),3510.04)</f>
        <v>3510.04</v>
      </c>
      <c r="J79" s="2">
        <f>IFERROR(__xludf.DUMMYFUNCTION("""COMPUTED_VALUE"""),45406.66666666667)</f>
        <v>45406.66667</v>
      </c>
      <c r="K79" s="1">
        <f>IFERROR(__xludf.DUMMYFUNCTION("""COMPUTED_VALUE"""),3530.71)</f>
        <v>3530.71</v>
      </c>
      <c r="M79" s="2">
        <f>IFERROR(__xludf.DUMMYFUNCTION("""COMPUTED_VALUE"""),45406.66666666667)</f>
        <v>45406.66667</v>
      </c>
      <c r="N79" s="1">
        <f>IFERROR(__xludf.DUMMYFUNCTION("""COMPUTED_VALUE"""),0.0)</f>
        <v>0</v>
      </c>
    </row>
    <row r="80">
      <c r="A80" s="2">
        <f>IFERROR(__xludf.DUMMYFUNCTION("""COMPUTED_VALUE"""),45407.66666666667)</f>
        <v>45407.66667</v>
      </c>
      <c r="B80" s="1">
        <f>IFERROR(__xludf.DUMMYFUNCTION("""COMPUTED_VALUE"""),3530.76)</f>
        <v>3530.76</v>
      </c>
      <c r="D80" s="2">
        <f>IFERROR(__xludf.DUMMYFUNCTION("""COMPUTED_VALUE"""),45407.66666666667)</f>
        <v>45407.66667</v>
      </c>
      <c r="E80" s="1">
        <f>IFERROR(__xludf.DUMMYFUNCTION("""COMPUTED_VALUE"""),3531.67)</f>
        <v>3531.67</v>
      </c>
      <c r="G80" s="2">
        <f>IFERROR(__xludf.DUMMYFUNCTION("""COMPUTED_VALUE"""),45407.66666666667)</f>
        <v>45407.66667</v>
      </c>
      <c r="H80" s="1">
        <f>IFERROR(__xludf.DUMMYFUNCTION("""COMPUTED_VALUE"""),3479.68)</f>
        <v>3479.68</v>
      </c>
      <c r="J80" s="2">
        <f>IFERROR(__xludf.DUMMYFUNCTION("""COMPUTED_VALUE"""),45407.66666666667)</f>
        <v>45407.66667</v>
      </c>
      <c r="K80" s="1">
        <f>IFERROR(__xludf.DUMMYFUNCTION("""COMPUTED_VALUE"""),3524.12)</f>
        <v>3524.12</v>
      </c>
      <c r="M80" s="2">
        <f>IFERROR(__xludf.DUMMYFUNCTION("""COMPUTED_VALUE"""),45407.66666666667)</f>
        <v>45407.66667</v>
      </c>
      <c r="N80" s="1">
        <f>IFERROR(__xludf.DUMMYFUNCTION("""COMPUTED_VALUE"""),0.0)</f>
        <v>0</v>
      </c>
    </row>
    <row r="81">
      <c r="A81" s="2">
        <f>IFERROR(__xludf.DUMMYFUNCTION("""COMPUTED_VALUE"""),45408.66666666667)</f>
        <v>45408.66667</v>
      </c>
      <c r="B81" s="1">
        <f>IFERROR(__xludf.DUMMYFUNCTION("""COMPUTED_VALUE"""),3524.16)</f>
        <v>3524.16</v>
      </c>
      <c r="D81" s="2">
        <f>IFERROR(__xludf.DUMMYFUNCTION("""COMPUTED_VALUE"""),45408.66666666667)</f>
        <v>45408.66667</v>
      </c>
      <c r="E81" s="1">
        <f>IFERROR(__xludf.DUMMYFUNCTION("""COMPUTED_VALUE"""),3548.16)</f>
        <v>3548.16</v>
      </c>
      <c r="G81" s="2">
        <f>IFERROR(__xludf.DUMMYFUNCTION("""COMPUTED_VALUE"""),45408.66666666667)</f>
        <v>45408.66667</v>
      </c>
      <c r="H81" s="1">
        <f>IFERROR(__xludf.DUMMYFUNCTION("""COMPUTED_VALUE"""),3523.94)</f>
        <v>3523.94</v>
      </c>
      <c r="J81" s="2">
        <f>IFERROR(__xludf.DUMMYFUNCTION("""COMPUTED_VALUE"""),45408.66666666667)</f>
        <v>45408.66667</v>
      </c>
      <c r="K81" s="1">
        <f>IFERROR(__xludf.DUMMYFUNCTION("""COMPUTED_VALUE"""),3537.65)</f>
        <v>3537.65</v>
      </c>
      <c r="M81" s="2">
        <f>IFERROR(__xludf.DUMMYFUNCTION("""COMPUTED_VALUE"""),45408.66666666667)</f>
        <v>45408.66667</v>
      </c>
      <c r="N81" s="1">
        <f>IFERROR(__xludf.DUMMYFUNCTION("""COMPUTED_VALUE"""),0.0)</f>
        <v>0</v>
      </c>
    </row>
    <row r="82">
      <c r="A82" s="2">
        <f>IFERROR(__xludf.DUMMYFUNCTION("""COMPUTED_VALUE"""),45411.66666666667)</f>
        <v>45411.66667</v>
      </c>
      <c r="B82" s="1">
        <f>IFERROR(__xludf.DUMMYFUNCTION("""COMPUTED_VALUE"""),3538.04)</f>
        <v>3538.04</v>
      </c>
      <c r="D82" s="2">
        <f>IFERROR(__xludf.DUMMYFUNCTION("""COMPUTED_VALUE"""),45411.66666666667)</f>
        <v>45411.66667</v>
      </c>
      <c r="E82" s="1">
        <f>IFERROR(__xludf.DUMMYFUNCTION("""COMPUTED_VALUE"""),3565.02)</f>
        <v>3565.02</v>
      </c>
      <c r="G82" s="2">
        <f>IFERROR(__xludf.DUMMYFUNCTION("""COMPUTED_VALUE"""),45411.66666666667)</f>
        <v>45411.66667</v>
      </c>
      <c r="H82" s="1">
        <f>IFERROR(__xludf.DUMMYFUNCTION("""COMPUTED_VALUE"""),3538.04)</f>
        <v>3538.04</v>
      </c>
      <c r="J82" s="2">
        <f>IFERROR(__xludf.DUMMYFUNCTION("""COMPUTED_VALUE"""),45411.66666666667)</f>
        <v>45411.66667</v>
      </c>
      <c r="K82" s="1">
        <f>IFERROR(__xludf.DUMMYFUNCTION("""COMPUTED_VALUE"""),3561.66)</f>
        <v>3561.66</v>
      </c>
      <c r="M82" s="2">
        <f>IFERROR(__xludf.DUMMYFUNCTION("""COMPUTED_VALUE"""),45411.66666666667)</f>
        <v>45411.66667</v>
      </c>
      <c r="N82" s="1">
        <f>IFERROR(__xludf.DUMMYFUNCTION("""COMPUTED_VALUE"""),0.0)</f>
        <v>0</v>
      </c>
    </row>
    <row r="83">
      <c r="A83" s="2">
        <f>IFERROR(__xludf.DUMMYFUNCTION("""COMPUTED_VALUE"""),45412.66666666667)</f>
        <v>45412.66667</v>
      </c>
      <c r="B83" s="1">
        <f>IFERROR(__xludf.DUMMYFUNCTION("""COMPUTED_VALUE"""),3562.09)</f>
        <v>3562.09</v>
      </c>
      <c r="D83" s="2">
        <f>IFERROR(__xludf.DUMMYFUNCTION("""COMPUTED_VALUE"""),45412.66666666667)</f>
        <v>45412.66667</v>
      </c>
      <c r="E83" s="1">
        <f>IFERROR(__xludf.DUMMYFUNCTION("""COMPUTED_VALUE"""),3562.09)</f>
        <v>3562.09</v>
      </c>
      <c r="G83" s="2">
        <f>IFERROR(__xludf.DUMMYFUNCTION("""COMPUTED_VALUE"""),45412.66666666667)</f>
        <v>45412.66667</v>
      </c>
      <c r="H83" s="1">
        <f>IFERROR(__xludf.DUMMYFUNCTION("""COMPUTED_VALUE"""),3497.25)</f>
        <v>3497.25</v>
      </c>
      <c r="J83" s="2">
        <f>IFERROR(__xludf.DUMMYFUNCTION("""COMPUTED_VALUE"""),45412.66666666667)</f>
        <v>45412.66667</v>
      </c>
      <c r="K83" s="1">
        <f>IFERROR(__xludf.DUMMYFUNCTION("""COMPUTED_VALUE"""),3497.67)</f>
        <v>3497.67</v>
      </c>
      <c r="M83" s="2">
        <f>IFERROR(__xludf.DUMMYFUNCTION("""COMPUTED_VALUE"""),45412.66666666667)</f>
        <v>45412.66667</v>
      </c>
      <c r="N83" s="1">
        <f>IFERROR(__xludf.DUMMYFUNCTION("""COMPUTED_VALUE"""),0.0)</f>
        <v>0</v>
      </c>
    </row>
    <row r="84">
      <c r="A84" s="2">
        <f>IFERROR(__xludf.DUMMYFUNCTION("""COMPUTED_VALUE"""),45413.66666666667)</f>
        <v>45413.66667</v>
      </c>
      <c r="B84" s="1">
        <f>IFERROR(__xludf.DUMMYFUNCTION("""COMPUTED_VALUE"""),3497.78)</f>
        <v>3497.78</v>
      </c>
      <c r="D84" s="2">
        <f>IFERROR(__xludf.DUMMYFUNCTION("""COMPUTED_VALUE"""),45413.66666666667)</f>
        <v>45413.66667</v>
      </c>
      <c r="E84" s="1">
        <f>IFERROR(__xludf.DUMMYFUNCTION("""COMPUTED_VALUE"""),3550.07)</f>
        <v>3550.07</v>
      </c>
      <c r="G84" s="2">
        <f>IFERROR(__xludf.DUMMYFUNCTION("""COMPUTED_VALUE"""),45413.66666666667)</f>
        <v>45413.66667</v>
      </c>
      <c r="H84" s="1">
        <f>IFERROR(__xludf.DUMMYFUNCTION("""COMPUTED_VALUE"""),3483.04)</f>
        <v>3483.04</v>
      </c>
      <c r="J84" s="2">
        <f>IFERROR(__xludf.DUMMYFUNCTION("""COMPUTED_VALUE"""),45413.66666666667)</f>
        <v>45413.66667</v>
      </c>
      <c r="K84" s="1">
        <f>IFERROR(__xludf.DUMMYFUNCTION("""COMPUTED_VALUE"""),3496.09)</f>
        <v>3496.09</v>
      </c>
      <c r="M84" s="2">
        <f>IFERROR(__xludf.DUMMYFUNCTION("""COMPUTED_VALUE"""),45413.66666666667)</f>
        <v>45413.66667</v>
      </c>
      <c r="N84" s="1">
        <f>IFERROR(__xludf.DUMMYFUNCTION("""COMPUTED_VALUE"""),0.0)</f>
        <v>0</v>
      </c>
    </row>
    <row r="85">
      <c r="A85" s="2">
        <f>IFERROR(__xludf.DUMMYFUNCTION("""COMPUTED_VALUE"""),45414.66666666667)</f>
        <v>45414.66667</v>
      </c>
      <c r="B85" s="1">
        <f>IFERROR(__xludf.DUMMYFUNCTION("""COMPUTED_VALUE"""),3496.18)</f>
        <v>3496.18</v>
      </c>
      <c r="D85" s="2">
        <f>IFERROR(__xludf.DUMMYFUNCTION("""COMPUTED_VALUE"""),45414.66666666667)</f>
        <v>45414.66667</v>
      </c>
      <c r="E85" s="1">
        <f>IFERROR(__xludf.DUMMYFUNCTION("""COMPUTED_VALUE"""),3538.64)</f>
        <v>3538.64</v>
      </c>
      <c r="G85" s="2">
        <f>IFERROR(__xludf.DUMMYFUNCTION("""COMPUTED_VALUE"""),45414.66666666667)</f>
        <v>45414.66667</v>
      </c>
      <c r="H85" s="1">
        <f>IFERROR(__xludf.DUMMYFUNCTION("""COMPUTED_VALUE"""),3489.44)</f>
        <v>3489.44</v>
      </c>
      <c r="J85" s="2">
        <f>IFERROR(__xludf.DUMMYFUNCTION("""COMPUTED_VALUE"""),45414.66666666667)</f>
        <v>45414.66667</v>
      </c>
      <c r="K85" s="1">
        <f>IFERROR(__xludf.DUMMYFUNCTION("""COMPUTED_VALUE"""),3532.15)</f>
        <v>3532.15</v>
      </c>
      <c r="M85" s="2">
        <f>IFERROR(__xludf.DUMMYFUNCTION("""COMPUTED_VALUE"""),45414.66666666667)</f>
        <v>45414.66667</v>
      </c>
      <c r="N85" s="1">
        <f>IFERROR(__xludf.DUMMYFUNCTION("""COMPUTED_VALUE"""),0.0)</f>
        <v>0</v>
      </c>
    </row>
    <row r="86">
      <c r="A86" s="2">
        <f>IFERROR(__xludf.DUMMYFUNCTION("""COMPUTED_VALUE"""),45415.66666666667)</f>
        <v>45415.66667</v>
      </c>
      <c r="B86" s="1">
        <f>IFERROR(__xludf.DUMMYFUNCTION("""COMPUTED_VALUE"""),3532.44)</f>
        <v>3532.44</v>
      </c>
      <c r="D86" s="2">
        <f>IFERROR(__xludf.DUMMYFUNCTION("""COMPUTED_VALUE"""),45415.66666666667)</f>
        <v>45415.66667</v>
      </c>
      <c r="E86" s="1">
        <f>IFERROR(__xludf.DUMMYFUNCTION("""COMPUTED_VALUE"""),3581.85)</f>
        <v>3581.85</v>
      </c>
      <c r="G86" s="2">
        <f>IFERROR(__xludf.DUMMYFUNCTION("""COMPUTED_VALUE"""),45415.66666666667)</f>
        <v>45415.66667</v>
      </c>
      <c r="H86" s="1">
        <f>IFERROR(__xludf.DUMMYFUNCTION("""COMPUTED_VALUE"""),3532.44)</f>
        <v>3532.44</v>
      </c>
      <c r="J86" s="2">
        <f>IFERROR(__xludf.DUMMYFUNCTION("""COMPUTED_VALUE"""),45415.66666666667)</f>
        <v>45415.66667</v>
      </c>
      <c r="K86" s="1">
        <f>IFERROR(__xludf.DUMMYFUNCTION("""COMPUTED_VALUE"""),3559.61)</f>
        <v>3559.61</v>
      </c>
      <c r="M86" s="2">
        <f>IFERROR(__xludf.DUMMYFUNCTION("""COMPUTED_VALUE"""),45415.66666666667)</f>
        <v>45415.66667</v>
      </c>
      <c r="N86" s="1">
        <f>IFERROR(__xludf.DUMMYFUNCTION("""COMPUTED_VALUE"""),0.0)</f>
        <v>0</v>
      </c>
    </row>
    <row r="87">
      <c r="A87" s="2">
        <f>IFERROR(__xludf.DUMMYFUNCTION("""COMPUTED_VALUE"""),45418.66666666667)</f>
        <v>45418.66667</v>
      </c>
      <c r="B87" s="1">
        <f>IFERROR(__xludf.DUMMYFUNCTION("""COMPUTED_VALUE"""),3559.71)</f>
        <v>3559.71</v>
      </c>
      <c r="D87" s="2">
        <f>IFERROR(__xludf.DUMMYFUNCTION("""COMPUTED_VALUE"""),45418.66666666667)</f>
        <v>45418.66667</v>
      </c>
      <c r="E87" s="1">
        <f>IFERROR(__xludf.DUMMYFUNCTION("""COMPUTED_VALUE"""),3599.83)</f>
        <v>3599.83</v>
      </c>
      <c r="G87" s="2">
        <f>IFERROR(__xludf.DUMMYFUNCTION("""COMPUTED_VALUE"""),45418.66666666667)</f>
        <v>45418.66667</v>
      </c>
      <c r="H87" s="1">
        <f>IFERROR(__xludf.DUMMYFUNCTION("""COMPUTED_VALUE"""),3559.71)</f>
        <v>3559.71</v>
      </c>
      <c r="J87" s="2">
        <f>IFERROR(__xludf.DUMMYFUNCTION("""COMPUTED_VALUE"""),45418.66666666667)</f>
        <v>45418.66667</v>
      </c>
      <c r="K87" s="1">
        <f>IFERROR(__xludf.DUMMYFUNCTION("""COMPUTED_VALUE"""),3599.8)</f>
        <v>3599.8</v>
      </c>
      <c r="M87" s="2">
        <f>IFERROR(__xludf.DUMMYFUNCTION("""COMPUTED_VALUE"""),45418.66666666667)</f>
        <v>45418.66667</v>
      </c>
      <c r="N87" s="1">
        <f>IFERROR(__xludf.DUMMYFUNCTION("""COMPUTED_VALUE"""),0.0)</f>
        <v>0</v>
      </c>
    </row>
    <row r="88">
      <c r="A88" s="2">
        <f>IFERROR(__xludf.DUMMYFUNCTION("""COMPUTED_VALUE"""),45419.66666666667)</f>
        <v>45419.66667</v>
      </c>
      <c r="B88" s="1">
        <f>IFERROR(__xludf.DUMMYFUNCTION("""COMPUTED_VALUE"""),3599.91)</f>
        <v>3599.91</v>
      </c>
      <c r="D88" s="2">
        <f>IFERROR(__xludf.DUMMYFUNCTION("""COMPUTED_VALUE"""),45419.66666666667)</f>
        <v>45419.66667</v>
      </c>
      <c r="E88" s="1">
        <f>IFERROR(__xludf.DUMMYFUNCTION("""COMPUTED_VALUE"""),3616.94)</f>
        <v>3616.94</v>
      </c>
      <c r="G88" s="2">
        <f>IFERROR(__xludf.DUMMYFUNCTION("""COMPUTED_VALUE"""),45419.66666666667)</f>
        <v>45419.66667</v>
      </c>
      <c r="H88" s="1">
        <f>IFERROR(__xludf.DUMMYFUNCTION("""COMPUTED_VALUE"""),3599.91)</f>
        <v>3599.91</v>
      </c>
      <c r="J88" s="2">
        <f>IFERROR(__xludf.DUMMYFUNCTION("""COMPUTED_VALUE"""),45419.66666666667)</f>
        <v>45419.66667</v>
      </c>
      <c r="K88" s="1">
        <f>IFERROR(__xludf.DUMMYFUNCTION("""COMPUTED_VALUE"""),3602.51)</f>
        <v>3602.51</v>
      </c>
      <c r="M88" s="2">
        <f>IFERROR(__xludf.DUMMYFUNCTION("""COMPUTED_VALUE"""),45419.66666666667)</f>
        <v>45419.66667</v>
      </c>
      <c r="N88" s="1">
        <f>IFERROR(__xludf.DUMMYFUNCTION("""COMPUTED_VALUE"""),0.0)</f>
        <v>0</v>
      </c>
    </row>
    <row r="89">
      <c r="A89" s="2">
        <f>IFERROR(__xludf.DUMMYFUNCTION("""COMPUTED_VALUE"""),45420.66666666667)</f>
        <v>45420.66667</v>
      </c>
      <c r="B89" s="1">
        <f>IFERROR(__xludf.DUMMYFUNCTION("""COMPUTED_VALUE"""),3602.61)</f>
        <v>3602.61</v>
      </c>
      <c r="D89" s="2">
        <f>IFERROR(__xludf.DUMMYFUNCTION("""COMPUTED_VALUE"""),45420.66666666667)</f>
        <v>45420.66667</v>
      </c>
      <c r="E89" s="1">
        <f>IFERROR(__xludf.DUMMYFUNCTION("""COMPUTED_VALUE"""),3602.61)</f>
        <v>3602.61</v>
      </c>
      <c r="G89" s="2">
        <f>IFERROR(__xludf.DUMMYFUNCTION("""COMPUTED_VALUE"""),45420.66666666667)</f>
        <v>45420.66667</v>
      </c>
      <c r="H89" s="1">
        <f>IFERROR(__xludf.DUMMYFUNCTION("""COMPUTED_VALUE"""),3582.42)</f>
        <v>3582.42</v>
      </c>
      <c r="J89" s="2">
        <f>IFERROR(__xludf.DUMMYFUNCTION("""COMPUTED_VALUE"""),45420.66666666667)</f>
        <v>45420.66667</v>
      </c>
      <c r="K89" s="1">
        <f>IFERROR(__xludf.DUMMYFUNCTION("""COMPUTED_VALUE"""),3594.35)</f>
        <v>3594.35</v>
      </c>
      <c r="M89" s="2">
        <f>IFERROR(__xludf.DUMMYFUNCTION("""COMPUTED_VALUE"""),45420.66666666667)</f>
        <v>45420.66667</v>
      </c>
      <c r="N89" s="1">
        <f>IFERROR(__xludf.DUMMYFUNCTION("""COMPUTED_VALUE"""),0.0)</f>
        <v>0</v>
      </c>
    </row>
    <row r="90">
      <c r="A90" s="2">
        <f>IFERROR(__xludf.DUMMYFUNCTION("""COMPUTED_VALUE"""),45421.66666666667)</f>
        <v>45421.66667</v>
      </c>
      <c r="B90" s="1">
        <f>IFERROR(__xludf.DUMMYFUNCTION("""COMPUTED_VALUE"""),3594.61)</f>
        <v>3594.61</v>
      </c>
      <c r="D90" s="2">
        <f>IFERROR(__xludf.DUMMYFUNCTION("""COMPUTED_VALUE"""),45421.66666666667)</f>
        <v>45421.66667</v>
      </c>
      <c r="E90" s="1">
        <f>IFERROR(__xludf.DUMMYFUNCTION("""COMPUTED_VALUE"""),3627.2)</f>
        <v>3627.2</v>
      </c>
      <c r="G90" s="2">
        <f>IFERROR(__xludf.DUMMYFUNCTION("""COMPUTED_VALUE"""),45421.66666666667)</f>
        <v>45421.66667</v>
      </c>
      <c r="H90" s="1">
        <f>IFERROR(__xludf.DUMMYFUNCTION("""COMPUTED_VALUE"""),3592.45)</f>
        <v>3592.45</v>
      </c>
      <c r="J90" s="2">
        <f>IFERROR(__xludf.DUMMYFUNCTION("""COMPUTED_VALUE"""),45421.66666666667)</f>
        <v>45421.66667</v>
      </c>
      <c r="K90" s="1">
        <f>IFERROR(__xludf.DUMMYFUNCTION("""COMPUTED_VALUE"""),3626.36)</f>
        <v>3626.36</v>
      </c>
      <c r="M90" s="2">
        <f>IFERROR(__xludf.DUMMYFUNCTION("""COMPUTED_VALUE"""),45421.66666666667)</f>
        <v>45421.66667</v>
      </c>
      <c r="N90" s="1">
        <f>IFERROR(__xludf.DUMMYFUNCTION("""COMPUTED_VALUE"""),0.0)</f>
        <v>0</v>
      </c>
    </row>
    <row r="91">
      <c r="A91" s="2">
        <f>IFERROR(__xludf.DUMMYFUNCTION("""COMPUTED_VALUE"""),45422.66666666667)</f>
        <v>45422.66667</v>
      </c>
      <c r="B91" s="1">
        <f>IFERROR(__xludf.DUMMYFUNCTION("""COMPUTED_VALUE"""),3626.7)</f>
        <v>3626.7</v>
      </c>
      <c r="D91" s="2">
        <f>IFERROR(__xludf.DUMMYFUNCTION("""COMPUTED_VALUE"""),45422.66666666667)</f>
        <v>45422.66667</v>
      </c>
      <c r="E91" s="1">
        <f>IFERROR(__xludf.DUMMYFUNCTION("""COMPUTED_VALUE"""),3640.72)</f>
        <v>3640.72</v>
      </c>
      <c r="G91" s="2">
        <f>IFERROR(__xludf.DUMMYFUNCTION("""COMPUTED_VALUE"""),45422.66666666667)</f>
        <v>45422.66667</v>
      </c>
      <c r="H91" s="1">
        <f>IFERROR(__xludf.DUMMYFUNCTION("""COMPUTED_VALUE"""),3619.7)</f>
        <v>3619.7</v>
      </c>
      <c r="J91" s="2">
        <f>IFERROR(__xludf.DUMMYFUNCTION("""COMPUTED_VALUE"""),45422.66666666667)</f>
        <v>45422.66667</v>
      </c>
      <c r="K91" s="1">
        <f>IFERROR(__xludf.DUMMYFUNCTION("""COMPUTED_VALUE"""),3625.78)</f>
        <v>3625.78</v>
      </c>
      <c r="M91" s="2">
        <f>IFERROR(__xludf.DUMMYFUNCTION("""COMPUTED_VALUE"""),45422.66666666667)</f>
        <v>45422.66667</v>
      </c>
      <c r="N91" s="1">
        <f>IFERROR(__xludf.DUMMYFUNCTION("""COMPUTED_VALUE"""),0.0)</f>
        <v>0</v>
      </c>
    </row>
    <row r="92">
      <c r="A92" s="2">
        <f>IFERROR(__xludf.DUMMYFUNCTION("""COMPUTED_VALUE"""),45425.66666666667)</f>
        <v>45425.66667</v>
      </c>
      <c r="B92" s="1">
        <f>IFERROR(__xludf.DUMMYFUNCTION("""COMPUTED_VALUE"""),3626.02)</f>
        <v>3626.02</v>
      </c>
      <c r="D92" s="2">
        <f>IFERROR(__xludf.DUMMYFUNCTION("""COMPUTED_VALUE"""),45425.66666666667)</f>
        <v>45425.66667</v>
      </c>
      <c r="E92" s="1">
        <f>IFERROR(__xludf.DUMMYFUNCTION("""COMPUTED_VALUE"""),3651.8)</f>
        <v>3651.8</v>
      </c>
      <c r="G92" s="2">
        <f>IFERROR(__xludf.DUMMYFUNCTION("""COMPUTED_VALUE"""),45425.66666666667)</f>
        <v>45425.66667</v>
      </c>
      <c r="H92" s="1">
        <f>IFERROR(__xludf.DUMMYFUNCTION("""COMPUTED_VALUE"""),3621.63)</f>
        <v>3621.63</v>
      </c>
      <c r="J92" s="2">
        <f>IFERROR(__xludf.DUMMYFUNCTION("""COMPUTED_VALUE"""),45425.66666666667)</f>
        <v>45425.66667</v>
      </c>
      <c r="K92" s="1">
        <f>IFERROR(__xludf.DUMMYFUNCTION("""COMPUTED_VALUE"""),3622.52)</f>
        <v>3622.52</v>
      </c>
      <c r="M92" s="2">
        <f>IFERROR(__xludf.DUMMYFUNCTION("""COMPUTED_VALUE"""),45425.66666666667)</f>
        <v>45425.66667</v>
      </c>
      <c r="N92" s="1">
        <f>IFERROR(__xludf.DUMMYFUNCTION("""COMPUTED_VALUE"""),0.0)</f>
        <v>0</v>
      </c>
    </row>
    <row r="93">
      <c r="A93" s="2">
        <f>IFERROR(__xludf.DUMMYFUNCTION("""COMPUTED_VALUE"""),45426.66666666667)</f>
        <v>45426.66667</v>
      </c>
      <c r="B93" s="1">
        <f>IFERROR(__xludf.DUMMYFUNCTION("""COMPUTED_VALUE"""),3622.98)</f>
        <v>3622.98</v>
      </c>
      <c r="D93" s="2">
        <f>IFERROR(__xludf.DUMMYFUNCTION("""COMPUTED_VALUE"""),45426.66666666667)</f>
        <v>45426.66667</v>
      </c>
      <c r="E93" s="1">
        <f>IFERROR(__xludf.DUMMYFUNCTION("""COMPUTED_VALUE"""),3654.73)</f>
        <v>3654.73</v>
      </c>
      <c r="G93" s="2">
        <f>IFERROR(__xludf.DUMMYFUNCTION("""COMPUTED_VALUE"""),45426.66666666667)</f>
        <v>45426.66667</v>
      </c>
      <c r="H93" s="1">
        <f>IFERROR(__xludf.DUMMYFUNCTION("""COMPUTED_VALUE"""),3622.98)</f>
        <v>3622.98</v>
      </c>
      <c r="J93" s="2">
        <f>IFERROR(__xludf.DUMMYFUNCTION("""COMPUTED_VALUE"""),45426.66666666667)</f>
        <v>45426.66667</v>
      </c>
      <c r="K93" s="1">
        <f>IFERROR(__xludf.DUMMYFUNCTION("""COMPUTED_VALUE"""),3648.05)</f>
        <v>3648.05</v>
      </c>
      <c r="M93" s="2">
        <f>IFERROR(__xludf.DUMMYFUNCTION("""COMPUTED_VALUE"""),45426.66666666667)</f>
        <v>45426.66667</v>
      </c>
      <c r="N93" s="1">
        <f>IFERROR(__xludf.DUMMYFUNCTION("""COMPUTED_VALUE"""),0.0)</f>
        <v>0</v>
      </c>
    </row>
    <row r="94">
      <c r="A94" s="2">
        <f>IFERROR(__xludf.DUMMYFUNCTION("""COMPUTED_VALUE"""),45427.66666666667)</f>
        <v>45427.66667</v>
      </c>
      <c r="B94" s="1">
        <f>IFERROR(__xludf.DUMMYFUNCTION("""COMPUTED_VALUE"""),3648.44)</f>
        <v>3648.44</v>
      </c>
      <c r="D94" s="2">
        <f>IFERROR(__xludf.DUMMYFUNCTION("""COMPUTED_VALUE"""),45427.66666666667)</f>
        <v>45427.66667</v>
      </c>
      <c r="E94" s="1">
        <f>IFERROR(__xludf.DUMMYFUNCTION("""COMPUTED_VALUE"""),3684.68)</f>
        <v>3684.68</v>
      </c>
      <c r="G94" s="2">
        <f>IFERROR(__xludf.DUMMYFUNCTION("""COMPUTED_VALUE"""),45427.66666666667)</f>
        <v>45427.66667</v>
      </c>
      <c r="H94" s="1">
        <f>IFERROR(__xludf.DUMMYFUNCTION("""COMPUTED_VALUE"""),3648.44)</f>
        <v>3648.44</v>
      </c>
      <c r="J94" s="2">
        <f>IFERROR(__xludf.DUMMYFUNCTION("""COMPUTED_VALUE"""),45427.66666666667)</f>
        <v>45427.66667</v>
      </c>
      <c r="K94" s="1">
        <f>IFERROR(__xludf.DUMMYFUNCTION("""COMPUTED_VALUE"""),3682.83)</f>
        <v>3682.83</v>
      </c>
      <c r="M94" s="2">
        <f>IFERROR(__xludf.DUMMYFUNCTION("""COMPUTED_VALUE"""),45427.66666666667)</f>
        <v>45427.66667</v>
      </c>
      <c r="N94" s="1">
        <f>IFERROR(__xludf.DUMMYFUNCTION("""COMPUTED_VALUE"""),0.0)</f>
        <v>0</v>
      </c>
    </row>
    <row r="95">
      <c r="A95" s="2">
        <f>IFERROR(__xludf.DUMMYFUNCTION("""COMPUTED_VALUE"""),45428.66666666667)</f>
        <v>45428.66667</v>
      </c>
      <c r="B95" s="1">
        <f>IFERROR(__xludf.DUMMYFUNCTION("""COMPUTED_VALUE"""),3683.18)</f>
        <v>3683.18</v>
      </c>
      <c r="D95" s="2">
        <f>IFERROR(__xludf.DUMMYFUNCTION("""COMPUTED_VALUE"""),45428.66666666667)</f>
        <v>45428.66667</v>
      </c>
      <c r="E95" s="1">
        <f>IFERROR(__xludf.DUMMYFUNCTION("""COMPUTED_VALUE"""),3684.41)</f>
        <v>3684.41</v>
      </c>
      <c r="G95" s="2">
        <f>IFERROR(__xludf.DUMMYFUNCTION("""COMPUTED_VALUE"""),45428.66666666667)</f>
        <v>45428.66667</v>
      </c>
      <c r="H95" s="1">
        <f>IFERROR(__xludf.DUMMYFUNCTION("""COMPUTED_VALUE"""),3663.76)</f>
        <v>3663.76</v>
      </c>
      <c r="J95" s="2">
        <f>IFERROR(__xludf.DUMMYFUNCTION("""COMPUTED_VALUE"""),45428.66666666667)</f>
        <v>45428.66667</v>
      </c>
      <c r="K95" s="1">
        <f>IFERROR(__xludf.DUMMYFUNCTION("""COMPUTED_VALUE"""),3663.99)</f>
        <v>3663.99</v>
      </c>
      <c r="M95" s="2">
        <f>IFERROR(__xludf.DUMMYFUNCTION("""COMPUTED_VALUE"""),45428.66666666667)</f>
        <v>45428.66667</v>
      </c>
      <c r="N95" s="1">
        <f>IFERROR(__xludf.DUMMYFUNCTION("""COMPUTED_VALUE"""),0.0)</f>
        <v>0</v>
      </c>
    </row>
    <row r="96">
      <c r="A96" s="2">
        <f>IFERROR(__xludf.DUMMYFUNCTION("""COMPUTED_VALUE"""),45429.66666666667)</f>
        <v>45429.66667</v>
      </c>
      <c r="B96" s="1">
        <f>IFERROR(__xludf.DUMMYFUNCTION("""COMPUTED_VALUE"""),3664.34)</f>
        <v>3664.34</v>
      </c>
      <c r="D96" s="2">
        <f>IFERROR(__xludf.DUMMYFUNCTION("""COMPUTED_VALUE"""),45429.66666666667)</f>
        <v>45429.66667</v>
      </c>
      <c r="E96" s="1">
        <f>IFERROR(__xludf.DUMMYFUNCTION("""COMPUTED_VALUE"""),3674.39)</f>
        <v>3674.39</v>
      </c>
      <c r="G96" s="2">
        <f>IFERROR(__xludf.DUMMYFUNCTION("""COMPUTED_VALUE"""),45429.66666666667)</f>
        <v>45429.66667</v>
      </c>
      <c r="H96" s="1">
        <f>IFERROR(__xludf.DUMMYFUNCTION("""COMPUTED_VALUE"""),3657.27)</f>
        <v>3657.27</v>
      </c>
      <c r="J96" s="2">
        <f>IFERROR(__xludf.DUMMYFUNCTION("""COMPUTED_VALUE"""),45429.66666666667)</f>
        <v>45429.66667</v>
      </c>
      <c r="K96" s="1">
        <f>IFERROR(__xludf.DUMMYFUNCTION("""COMPUTED_VALUE"""),3668.02)</f>
        <v>3668.02</v>
      </c>
      <c r="M96" s="2">
        <f>IFERROR(__xludf.DUMMYFUNCTION("""COMPUTED_VALUE"""),45429.66666666667)</f>
        <v>45429.66667</v>
      </c>
      <c r="N96" s="1">
        <f>IFERROR(__xludf.DUMMYFUNCTION("""COMPUTED_VALUE"""),0.0)</f>
        <v>0</v>
      </c>
    </row>
    <row r="97">
      <c r="A97" s="2">
        <f>IFERROR(__xludf.DUMMYFUNCTION("""COMPUTED_VALUE"""),45432.66666666667)</f>
        <v>45432.66667</v>
      </c>
      <c r="B97" s="1">
        <f>IFERROR(__xludf.DUMMYFUNCTION("""COMPUTED_VALUE"""),3668.31)</f>
        <v>3668.31</v>
      </c>
      <c r="D97" s="2">
        <f>IFERROR(__xludf.DUMMYFUNCTION("""COMPUTED_VALUE"""),45432.66666666667)</f>
        <v>45432.66667</v>
      </c>
      <c r="E97" s="1">
        <f>IFERROR(__xludf.DUMMYFUNCTION("""COMPUTED_VALUE"""),3681.97)</f>
        <v>3681.97</v>
      </c>
      <c r="G97" s="2">
        <f>IFERROR(__xludf.DUMMYFUNCTION("""COMPUTED_VALUE"""),45432.66666666667)</f>
        <v>45432.66667</v>
      </c>
      <c r="H97" s="1">
        <f>IFERROR(__xludf.DUMMYFUNCTION("""COMPUTED_VALUE"""),3666.32)</f>
        <v>3666.32</v>
      </c>
      <c r="J97" s="2">
        <f>IFERROR(__xludf.DUMMYFUNCTION("""COMPUTED_VALUE"""),45432.66666666667)</f>
        <v>45432.66667</v>
      </c>
      <c r="K97" s="1">
        <f>IFERROR(__xludf.DUMMYFUNCTION("""COMPUTED_VALUE"""),3673.78)</f>
        <v>3673.78</v>
      </c>
      <c r="M97" s="2">
        <f>IFERROR(__xludf.DUMMYFUNCTION("""COMPUTED_VALUE"""),45432.66666666667)</f>
        <v>45432.66667</v>
      </c>
      <c r="N97" s="1">
        <f>IFERROR(__xludf.DUMMYFUNCTION("""COMPUTED_VALUE"""),0.0)</f>
        <v>0</v>
      </c>
    </row>
    <row r="98">
      <c r="A98" s="2">
        <f>IFERROR(__xludf.DUMMYFUNCTION("""COMPUTED_VALUE"""),45433.66666666667)</f>
        <v>45433.66667</v>
      </c>
      <c r="B98" s="1">
        <f>IFERROR(__xludf.DUMMYFUNCTION("""COMPUTED_VALUE"""),3673.94)</f>
        <v>3673.94</v>
      </c>
      <c r="D98" s="2">
        <f>IFERROR(__xludf.DUMMYFUNCTION("""COMPUTED_VALUE"""),45433.66666666667)</f>
        <v>45433.66667</v>
      </c>
      <c r="E98" s="1">
        <f>IFERROR(__xludf.DUMMYFUNCTION("""COMPUTED_VALUE"""),3673.94)</f>
        <v>3673.94</v>
      </c>
      <c r="G98" s="2">
        <f>IFERROR(__xludf.DUMMYFUNCTION("""COMPUTED_VALUE"""),45433.66666666667)</f>
        <v>45433.66667</v>
      </c>
      <c r="H98" s="1">
        <f>IFERROR(__xludf.DUMMYFUNCTION("""COMPUTED_VALUE"""),3658.66)</f>
        <v>3658.66</v>
      </c>
      <c r="J98" s="2">
        <f>IFERROR(__xludf.DUMMYFUNCTION("""COMPUTED_VALUE"""),45433.66666666667)</f>
        <v>45433.66667</v>
      </c>
      <c r="K98" s="1">
        <f>IFERROR(__xludf.DUMMYFUNCTION("""COMPUTED_VALUE"""),3667.86)</f>
        <v>3667.86</v>
      </c>
      <c r="M98" s="2">
        <f>IFERROR(__xludf.DUMMYFUNCTION("""COMPUTED_VALUE"""),45433.66666666667)</f>
        <v>45433.66667</v>
      </c>
      <c r="N98" s="1">
        <f>IFERROR(__xludf.DUMMYFUNCTION("""COMPUTED_VALUE"""),0.0)</f>
        <v>0</v>
      </c>
    </row>
    <row r="99">
      <c r="A99" s="2">
        <f>IFERROR(__xludf.DUMMYFUNCTION("""COMPUTED_VALUE"""),45434.66666666667)</f>
        <v>45434.66667</v>
      </c>
      <c r="B99" s="1">
        <f>IFERROR(__xludf.DUMMYFUNCTION("""COMPUTED_VALUE"""),3668.0)</f>
        <v>3668</v>
      </c>
      <c r="D99" s="2">
        <f>IFERROR(__xludf.DUMMYFUNCTION("""COMPUTED_VALUE"""),45434.66666666667)</f>
        <v>45434.66667</v>
      </c>
      <c r="E99" s="1">
        <f>IFERROR(__xludf.DUMMYFUNCTION("""COMPUTED_VALUE"""),3669.35)</f>
        <v>3669.35</v>
      </c>
      <c r="G99" s="2">
        <f>IFERROR(__xludf.DUMMYFUNCTION("""COMPUTED_VALUE"""),45434.66666666667)</f>
        <v>45434.66667</v>
      </c>
      <c r="H99" s="1">
        <f>IFERROR(__xludf.DUMMYFUNCTION("""COMPUTED_VALUE"""),3640.71)</f>
        <v>3640.71</v>
      </c>
      <c r="J99" s="2">
        <f>IFERROR(__xludf.DUMMYFUNCTION("""COMPUTED_VALUE"""),45434.66666666667)</f>
        <v>45434.66667</v>
      </c>
      <c r="K99" s="1">
        <f>IFERROR(__xludf.DUMMYFUNCTION("""COMPUTED_VALUE"""),3651.3)</f>
        <v>3651.3</v>
      </c>
      <c r="M99" s="2">
        <f>IFERROR(__xludf.DUMMYFUNCTION("""COMPUTED_VALUE"""),45434.66666666667)</f>
        <v>45434.66667</v>
      </c>
      <c r="N99" s="1">
        <f>IFERROR(__xludf.DUMMYFUNCTION("""COMPUTED_VALUE"""),0.0)</f>
        <v>0</v>
      </c>
    </row>
    <row r="100">
      <c r="A100" s="2">
        <f>IFERROR(__xludf.DUMMYFUNCTION("""COMPUTED_VALUE"""),45435.66666666667)</f>
        <v>45435.66667</v>
      </c>
      <c r="B100" s="1">
        <f>IFERROR(__xludf.DUMMYFUNCTION("""COMPUTED_VALUE"""),3651.63)</f>
        <v>3651.63</v>
      </c>
      <c r="D100" s="2">
        <f>IFERROR(__xludf.DUMMYFUNCTION("""COMPUTED_VALUE"""),45435.66666666667)</f>
        <v>45435.66667</v>
      </c>
      <c r="E100" s="1">
        <f>IFERROR(__xludf.DUMMYFUNCTION("""COMPUTED_VALUE"""),3660.39)</f>
        <v>3660.39</v>
      </c>
      <c r="G100" s="2">
        <f>IFERROR(__xludf.DUMMYFUNCTION("""COMPUTED_VALUE"""),45435.66666666667)</f>
        <v>45435.66667</v>
      </c>
      <c r="H100" s="1">
        <f>IFERROR(__xludf.DUMMYFUNCTION("""COMPUTED_VALUE"""),3594.65)</f>
        <v>3594.65</v>
      </c>
      <c r="J100" s="2">
        <f>IFERROR(__xludf.DUMMYFUNCTION("""COMPUTED_VALUE"""),45435.66666666667)</f>
        <v>45435.66667</v>
      </c>
      <c r="K100" s="1">
        <f>IFERROR(__xludf.DUMMYFUNCTION("""COMPUTED_VALUE"""),3599.06)</f>
        <v>3599.06</v>
      </c>
      <c r="M100" s="2">
        <f>IFERROR(__xludf.DUMMYFUNCTION("""COMPUTED_VALUE"""),45435.66666666667)</f>
        <v>45435.66667</v>
      </c>
      <c r="N100" s="1">
        <f>IFERROR(__xludf.DUMMYFUNCTION("""COMPUTED_VALUE"""),0.0)</f>
        <v>0</v>
      </c>
    </row>
    <row r="101">
      <c r="A101" s="2">
        <f>IFERROR(__xludf.DUMMYFUNCTION("""COMPUTED_VALUE"""),45436.66666666667)</f>
        <v>45436.66667</v>
      </c>
      <c r="B101" s="1">
        <f>IFERROR(__xludf.DUMMYFUNCTION("""COMPUTED_VALUE"""),3599.29)</f>
        <v>3599.29</v>
      </c>
      <c r="D101" s="2">
        <f>IFERROR(__xludf.DUMMYFUNCTION("""COMPUTED_VALUE"""),45436.66666666667)</f>
        <v>45436.66667</v>
      </c>
      <c r="E101" s="1">
        <f>IFERROR(__xludf.DUMMYFUNCTION("""COMPUTED_VALUE"""),3634.41)</f>
        <v>3634.41</v>
      </c>
      <c r="G101" s="2">
        <f>IFERROR(__xludf.DUMMYFUNCTION("""COMPUTED_VALUE"""),45436.66666666667)</f>
        <v>45436.66667</v>
      </c>
      <c r="H101" s="1">
        <f>IFERROR(__xludf.DUMMYFUNCTION("""COMPUTED_VALUE"""),3599.29)</f>
        <v>3599.29</v>
      </c>
      <c r="J101" s="2">
        <f>IFERROR(__xludf.DUMMYFUNCTION("""COMPUTED_VALUE"""),45436.66666666667)</f>
        <v>45436.66667</v>
      </c>
      <c r="K101" s="1">
        <f>IFERROR(__xludf.DUMMYFUNCTION("""COMPUTED_VALUE"""),3631.38)</f>
        <v>3631.38</v>
      </c>
      <c r="M101" s="2">
        <f>IFERROR(__xludf.DUMMYFUNCTION("""COMPUTED_VALUE"""),45436.66666666667)</f>
        <v>45436.66667</v>
      </c>
      <c r="N101" s="1">
        <f>IFERROR(__xludf.DUMMYFUNCTION("""COMPUTED_VALUE"""),0.0)</f>
        <v>0</v>
      </c>
    </row>
    <row r="102">
      <c r="A102" s="2">
        <f>IFERROR(__xludf.DUMMYFUNCTION("""COMPUTED_VALUE"""),45440.66666666667)</f>
        <v>45440.66667</v>
      </c>
      <c r="B102" s="1">
        <f>IFERROR(__xludf.DUMMYFUNCTION("""COMPUTED_VALUE"""),3631.38)</f>
        <v>3631.38</v>
      </c>
      <c r="D102" s="2">
        <f>IFERROR(__xludf.DUMMYFUNCTION("""COMPUTED_VALUE"""),45440.66666666667)</f>
        <v>45440.66667</v>
      </c>
      <c r="E102" s="1">
        <f>IFERROR(__xludf.DUMMYFUNCTION("""COMPUTED_VALUE"""),3640.12)</f>
        <v>3640.12</v>
      </c>
      <c r="G102" s="2">
        <f>IFERROR(__xludf.DUMMYFUNCTION("""COMPUTED_VALUE"""),45440.66666666667)</f>
        <v>45440.66667</v>
      </c>
      <c r="H102" s="1">
        <f>IFERROR(__xludf.DUMMYFUNCTION("""COMPUTED_VALUE"""),3595.65)</f>
        <v>3595.65</v>
      </c>
      <c r="J102" s="2">
        <f>IFERROR(__xludf.DUMMYFUNCTION("""COMPUTED_VALUE"""),45440.66666666667)</f>
        <v>45440.66667</v>
      </c>
      <c r="K102" s="1">
        <f>IFERROR(__xludf.DUMMYFUNCTION("""COMPUTED_VALUE"""),3604.52)</f>
        <v>3604.52</v>
      </c>
      <c r="M102" s="2">
        <f>IFERROR(__xludf.DUMMYFUNCTION("""COMPUTED_VALUE"""),45440.66666666667)</f>
        <v>45440.66667</v>
      </c>
      <c r="N102" s="1">
        <f>IFERROR(__xludf.DUMMYFUNCTION("""COMPUTED_VALUE"""),0.0)</f>
        <v>0</v>
      </c>
    </row>
    <row r="103">
      <c r="A103" s="2">
        <f>IFERROR(__xludf.DUMMYFUNCTION("""COMPUTED_VALUE"""),45441.66666666667)</f>
        <v>45441.66667</v>
      </c>
      <c r="B103" s="1">
        <f>IFERROR(__xludf.DUMMYFUNCTION("""COMPUTED_VALUE"""),3604.61)</f>
        <v>3604.61</v>
      </c>
      <c r="D103" s="2">
        <f>IFERROR(__xludf.DUMMYFUNCTION("""COMPUTED_VALUE"""),45441.66666666667)</f>
        <v>45441.66667</v>
      </c>
      <c r="E103" s="1">
        <f>IFERROR(__xludf.DUMMYFUNCTION("""COMPUTED_VALUE"""),3604.61)</f>
        <v>3604.61</v>
      </c>
      <c r="G103" s="2">
        <f>IFERROR(__xludf.DUMMYFUNCTION("""COMPUTED_VALUE"""),45441.66666666667)</f>
        <v>45441.66667</v>
      </c>
      <c r="H103" s="1">
        <f>IFERROR(__xludf.DUMMYFUNCTION("""COMPUTED_VALUE"""),3558.14)</f>
        <v>3558.14</v>
      </c>
      <c r="J103" s="2">
        <f>IFERROR(__xludf.DUMMYFUNCTION("""COMPUTED_VALUE"""),45441.66666666667)</f>
        <v>45441.66667</v>
      </c>
      <c r="K103" s="1">
        <f>IFERROR(__xludf.DUMMYFUNCTION("""COMPUTED_VALUE"""),3559.79)</f>
        <v>3559.79</v>
      </c>
      <c r="M103" s="2">
        <f>IFERROR(__xludf.DUMMYFUNCTION("""COMPUTED_VALUE"""),45441.66666666667)</f>
        <v>45441.66667</v>
      </c>
      <c r="N103" s="1">
        <f>IFERROR(__xludf.DUMMYFUNCTION("""COMPUTED_VALUE"""),0.0)</f>
        <v>0</v>
      </c>
    </row>
    <row r="104">
      <c r="A104" s="2">
        <f>IFERROR(__xludf.DUMMYFUNCTION("""COMPUTED_VALUE"""),45442.66666666667)</f>
        <v>45442.66667</v>
      </c>
      <c r="B104" s="1">
        <f>IFERROR(__xludf.DUMMYFUNCTION("""COMPUTED_VALUE"""),3559.84)</f>
        <v>3559.84</v>
      </c>
      <c r="D104" s="2">
        <f>IFERROR(__xludf.DUMMYFUNCTION("""COMPUTED_VALUE"""),45442.66666666667)</f>
        <v>45442.66667</v>
      </c>
      <c r="E104" s="1">
        <f>IFERROR(__xludf.DUMMYFUNCTION("""COMPUTED_VALUE"""),3587.69)</f>
        <v>3587.69</v>
      </c>
      <c r="G104" s="2">
        <f>IFERROR(__xludf.DUMMYFUNCTION("""COMPUTED_VALUE"""),45442.66666666667)</f>
        <v>45442.66667</v>
      </c>
      <c r="H104" s="1">
        <f>IFERROR(__xludf.DUMMYFUNCTION("""COMPUTED_VALUE"""),3559.84)</f>
        <v>3559.84</v>
      </c>
      <c r="J104" s="2">
        <f>IFERROR(__xludf.DUMMYFUNCTION("""COMPUTED_VALUE"""),45442.66666666667)</f>
        <v>45442.66667</v>
      </c>
      <c r="K104" s="1">
        <f>IFERROR(__xludf.DUMMYFUNCTION("""COMPUTED_VALUE"""),3580.3)</f>
        <v>3580.3</v>
      </c>
      <c r="M104" s="2">
        <f>IFERROR(__xludf.DUMMYFUNCTION("""COMPUTED_VALUE"""),45442.66666666667)</f>
        <v>45442.66667</v>
      </c>
      <c r="N104" s="1">
        <f>IFERROR(__xludf.DUMMYFUNCTION("""COMPUTED_VALUE"""),0.0)</f>
        <v>0</v>
      </c>
    </row>
    <row r="105">
      <c r="A105" s="2">
        <f>IFERROR(__xludf.DUMMYFUNCTION("""COMPUTED_VALUE"""),45443.66666666667)</f>
        <v>45443.66667</v>
      </c>
      <c r="B105" s="1">
        <f>IFERROR(__xludf.DUMMYFUNCTION("""COMPUTED_VALUE"""),3581.0)</f>
        <v>3581</v>
      </c>
      <c r="D105" s="2">
        <f>IFERROR(__xludf.DUMMYFUNCTION("""COMPUTED_VALUE"""),45443.66666666667)</f>
        <v>45443.66667</v>
      </c>
      <c r="E105" s="1">
        <f>IFERROR(__xludf.DUMMYFUNCTION("""COMPUTED_VALUE"""),3612.49)</f>
        <v>3612.49</v>
      </c>
      <c r="G105" s="2">
        <f>IFERROR(__xludf.DUMMYFUNCTION("""COMPUTED_VALUE"""),45443.66666666667)</f>
        <v>45443.66667</v>
      </c>
      <c r="H105" s="1">
        <f>IFERROR(__xludf.DUMMYFUNCTION("""COMPUTED_VALUE"""),3560.86)</f>
        <v>3560.86</v>
      </c>
      <c r="J105" s="2">
        <f>IFERROR(__xludf.DUMMYFUNCTION("""COMPUTED_VALUE"""),45443.66666666667)</f>
        <v>45443.66667</v>
      </c>
      <c r="K105" s="1">
        <f>IFERROR(__xludf.DUMMYFUNCTION("""COMPUTED_VALUE"""),3611.53)</f>
        <v>3611.53</v>
      </c>
      <c r="M105" s="2">
        <f>IFERROR(__xludf.DUMMYFUNCTION("""COMPUTED_VALUE"""),45443.66666666667)</f>
        <v>45443.66667</v>
      </c>
      <c r="N105" s="1">
        <f>IFERROR(__xludf.DUMMYFUNCTION("""COMPUTED_VALUE"""),0.0)</f>
        <v>0</v>
      </c>
    </row>
    <row r="106">
      <c r="A106" s="2">
        <f>IFERROR(__xludf.DUMMYFUNCTION("""COMPUTED_VALUE"""),45446.66666666667)</f>
        <v>45446.66667</v>
      </c>
      <c r="B106" s="1">
        <f>IFERROR(__xludf.DUMMYFUNCTION("""COMPUTED_VALUE"""),3612.3)</f>
        <v>3612.3</v>
      </c>
      <c r="D106" s="2">
        <f>IFERROR(__xludf.DUMMYFUNCTION("""COMPUTED_VALUE"""),45446.66666666667)</f>
        <v>45446.66667</v>
      </c>
      <c r="E106" s="1">
        <f>IFERROR(__xludf.DUMMYFUNCTION("""COMPUTED_VALUE"""),3625.63)</f>
        <v>3625.63</v>
      </c>
      <c r="G106" s="2">
        <f>IFERROR(__xludf.DUMMYFUNCTION("""COMPUTED_VALUE"""),45446.66666666667)</f>
        <v>45446.66667</v>
      </c>
      <c r="H106" s="1">
        <f>IFERROR(__xludf.DUMMYFUNCTION("""COMPUTED_VALUE"""),3561.52)</f>
        <v>3561.52</v>
      </c>
      <c r="J106" s="2">
        <f>IFERROR(__xludf.DUMMYFUNCTION("""COMPUTED_VALUE"""),45446.66666666667)</f>
        <v>45446.66667</v>
      </c>
      <c r="K106" s="1">
        <f>IFERROR(__xludf.DUMMYFUNCTION("""COMPUTED_VALUE"""),3588.34)</f>
        <v>3588.34</v>
      </c>
      <c r="M106" s="2">
        <f>IFERROR(__xludf.DUMMYFUNCTION("""COMPUTED_VALUE"""),45446.66666666667)</f>
        <v>45446.66667</v>
      </c>
      <c r="N106" s="1">
        <f>IFERROR(__xludf.DUMMYFUNCTION("""COMPUTED_VALUE"""),0.0)</f>
        <v>0</v>
      </c>
    </row>
    <row r="107">
      <c r="A107" s="2">
        <f>IFERROR(__xludf.DUMMYFUNCTION("""COMPUTED_VALUE"""),45447.66666666667)</f>
        <v>45447.66667</v>
      </c>
      <c r="B107" s="1">
        <f>IFERROR(__xludf.DUMMYFUNCTION("""COMPUTED_VALUE"""),3588.64)</f>
        <v>3588.64</v>
      </c>
      <c r="D107" s="2">
        <f>IFERROR(__xludf.DUMMYFUNCTION("""COMPUTED_VALUE"""),45447.66666666667)</f>
        <v>45447.66667</v>
      </c>
      <c r="E107" s="1">
        <f>IFERROR(__xludf.DUMMYFUNCTION("""COMPUTED_VALUE"""),3588.64)</f>
        <v>3588.64</v>
      </c>
      <c r="G107" s="2">
        <f>IFERROR(__xludf.DUMMYFUNCTION("""COMPUTED_VALUE"""),45447.66666666667)</f>
        <v>45447.66667</v>
      </c>
      <c r="H107" s="1">
        <f>IFERROR(__xludf.DUMMYFUNCTION("""COMPUTED_VALUE"""),3555.93)</f>
        <v>3555.93</v>
      </c>
      <c r="J107" s="2">
        <f>IFERROR(__xludf.DUMMYFUNCTION("""COMPUTED_VALUE"""),45447.66666666667)</f>
        <v>45447.66667</v>
      </c>
      <c r="K107" s="1">
        <f>IFERROR(__xludf.DUMMYFUNCTION("""COMPUTED_VALUE"""),3563.7)</f>
        <v>3563.7</v>
      </c>
      <c r="M107" s="2">
        <f>IFERROR(__xludf.DUMMYFUNCTION("""COMPUTED_VALUE"""),45447.66666666667)</f>
        <v>45447.66667</v>
      </c>
      <c r="N107" s="1">
        <f>IFERROR(__xludf.DUMMYFUNCTION("""COMPUTED_VALUE"""),0.0)</f>
        <v>0</v>
      </c>
    </row>
    <row r="108">
      <c r="A108" s="2">
        <f>IFERROR(__xludf.DUMMYFUNCTION("""COMPUTED_VALUE"""),45448.66666666667)</f>
        <v>45448.66667</v>
      </c>
      <c r="B108" s="1">
        <f>IFERROR(__xludf.DUMMYFUNCTION("""COMPUTED_VALUE"""),3563.84)</f>
        <v>3563.84</v>
      </c>
      <c r="D108" s="2">
        <f>IFERROR(__xludf.DUMMYFUNCTION("""COMPUTED_VALUE"""),45448.66666666667)</f>
        <v>45448.66667</v>
      </c>
      <c r="E108" s="1">
        <f>IFERROR(__xludf.DUMMYFUNCTION("""COMPUTED_VALUE"""),3598.83)</f>
        <v>3598.83</v>
      </c>
      <c r="G108" s="2">
        <f>IFERROR(__xludf.DUMMYFUNCTION("""COMPUTED_VALUE"""),45448.66666666667)</f>
        <v>45448.66667</v>
      </c>
      <c r="H108" s="1">
        <f>IFERROR(__xludf.DUMMYFUNCTION("""COMPUTED_VALUE"""),3563.59)</f>
        <v>3563.59</v>
      </c>
      <c r="J108" s="2">
        <f>IFERROR(__xludf.DUMMYFUNCTION("""COMPUTED_VALUE"""),45448.66666666667)</f>
        <v>45448.66667</v>
      </c>
      <c r="K108" s="1">
        <f>IFERROR(__xludf.DUMMYFUNCTION("""COMPUTED_VALUE"""),3598.68)</f>
        <v>3598.68</v>
      </c>
      <c r="M108" s="2">
        <f>IFERROR(__xludf.DUMMYFUNCTION("""COMPUTED_VALUE"""),45448.66666666667)</f>
        <v>45448.66667</v>
      </c>
      <c r="N108" s="1">
        <f>IFERROR(__xludf.DUMMYFUNCTION("""COMPUTED_VALUE"""),0.0)</f>
        <v>0</v>
      </c>
    </row>
    <row r="109">
      <c r="A109" s="2">
        <f>IFERROR(__xludf.DUMMYFUNCTION("""COMPUTED_VALUE"""),45449.66666666667)</f>
        <v>45449.66667</v>
      </c>
      <c r="B109" s="1">
        <f>IFERROR(__xludf.DUMMYFUNCTION("""COMPUTED_VALUE"""),3598.82)</f>
        <v>3598.82</v>
      </c>
      <c r="D109" s="2">
        <f>IFERROR(__xludf.DUMMYFUNCTION("""COMPUTED_VALUE"""),45449.66666666667)</f>
        <v>45449.66667</v>
      </c>
      <c r="E109" s="1">
        <f>IFERROR(__xludf.DUMMYFUNCTION("""COMPUTED_VALUE"""),3600.47)</f>
        <v>3600.47</v>
      </c>
      <c r="G109" s="2">
        <f>IFERROR(__xludf.DUMMYFUNCTION("""COMPUTED_VALUE"""),45449.66666666667)</f>
        <v>45449.66667</v>
      </c>
      <c r="H109" s="1">
        <f>IFERROR(__xludf.DUMMYFUNCTION("""COMPUTED_VALUE"""),3577.3)</f>
        <v>3577.3</v>
      </c>
      <c r="J109" s="2">
        <f>IFERROR(__xludf.DUMMYFUNCTION("""COMPUTED_VALUE"""),45449.66666666667)</f>
        <v>45449.66667</v>
      </c>
      <c r="K109" s="1">
        <f>IFERROR(__xludf.DUMMYFUNCTION("""COMPUTED_VALUE"""),3584.2)</f>
        <v>3584.2</v>
      </c>
      <c r="M109" s="2">
        <f>IFERROR(__xludf.DUMMYFUNCTION("""COMPUTED_VALUE"""),45449.66666666667)</f>
        <v>45449.66667</v>
      </c>
      <c r="N109" s="1">
        <f>IFERROR(__xludf.DUMMYFUNCTION("""COMPUTED_VALUE"""),0.0)</f>
        <v>0</v>
      </c>
    </row>
    <row r="110">
      <c r="A110" s="2">
        <f>IFERROR(__xludf.DUMMYFUNCTION("""COMPUTED_VALUE"""),45450.66666666667)</f>
        <v>45450.66667</v>
      </c>
      <c r="B110" s="1">
        <f>IFERROR(__xludf.DUMMYFUNCTION("""COMPUTED_VALUE"""),3584.8)</f>
        <v>3584.8</v>
      </c>
      <c r="D110" s="2">
        <f>IFERROR(__xludf.DUMMYFUNCTION("""COMPUTED_VALUE"""),45450.66666666667)</f>
        <v>45450.66667</v>
      </c>
      <c r="E110" s="1">
        <f>IFERROR(__xludf.DUMMYFUNCTION("""COMPUTED_VALUE"""),3584.8)</f>
        <v>3584.8</v>
      </c>
      <c r="G110" s="2">
        <f>IFERROR(__xludf.DUMMYFUNCTION("""COMPUTED_VALUE"""),45450.66666666667)</f>
        <v>45450.66667</v>
      </c>
      <c r="H110" s="1">
        <f>IFERROR(__xludf.DUMMYFUNCTION("""COMPUTED_VALUE"""),3555.36)</f>
        <v>3555.36</v>
      </c>
      <c r="J110" s="2">
        <f>IFERROR(__xludf.DUMMYFUNCTION("""COMPUTED_VALUE"""),45450.66666666667)</f>
        <v>45450.66667</v>
      </c>
      <c r="K110" s="1">
        <f>IFERROR(__xludf.DUMMYFUNCTION("""COMPUTED_VALUE"""),3561.17)</f>
        <v>3561.17</v>
      </c>
      <c r="M110" s="2">
        <f>IFERROR(__xludf.DUMMYFUNCTION("""COMPUTED_VALUE"""),45450.66666666667)</f>
        <v>45450.66667</v>
      </c>
      <c r="N110" s="1">
        <f>IFERROR(__xludf.DUMMYFUNCTION("""COMPUTED_VALUE"""),0.0)</f>
        <v>0</v>
      </c>
    </row>
    <row r="111">
      <c r="A111" s="2">
        <f>IFERROR(__xludf.DUMMYFUNCTION("""COMPUTED_VALUE"""),45453.66666666667)</f>
        <v>45453.66667</v>
      </c>
      <c r="B111" s="1">
        <f>IFERROR(__xludf.DUMMYFUNCTION("""COMPUTED_VALUE"""),3561.43)</f>
        <v>3561.43</v>
      </c>
      <c r="D111" s="2">
        <f>IFERROR(__xludf.DUMMYFUNCTION("""COMPUTED_VALUE"""),45453.66666666667)</f>
        <v>45453.66667</v>
      </c>
      <c r="E111" s="1">
        <f>IFERROR(__xludf.DUMMYFUNCTION("""COMPUTED_VALUE"""),3578.14)</f>
        <v>3578.14</v>
      </c>
      <c r="G111" s="2">
        <f>IFERROR(__xludf.DUMMYFUNCTION("""COMPUTED_VALUE"""),45453.66666666667)</f>
        <v>45453.66667</v>
      </c>
      <c r="H111" s="1">
        <f>IFERROR(__xludf.DUMMYFUNCTION("""COMPUTED_VALUE"""),3543.03)</f>
        <v>3543.03</v>
      </c>
      <c r="J111" s="2">
        <f>IFERROR(__xludf.DUMMYFUNCTION("""COMPUTED_VALUE"""),45453.66666666667)</f>
        <v>45453.66667</v>
      </c>
      <c r="K111" s="1">
        <f>IFERROR(__xludf.DUMMYFUNCTION("""COMPUTED_VALUE"""),3574.47)</f>
        <v>3574.47</v>
      </c>
      <c r="M111" s="2">
        <f>IFERROR(__xludf.DUMMYFUNCTION("""COMPUTED_VALUE"""),45453.66666666667)</f>
        <v>45453.66667</v>
      </c>
      <c r="N111" s="1">
        <f>IFERROR(__xludf.DUMMYFUNCTION("""COMPUTED_VALUE"""),0.0)</f>
        <v>0</v>
      </c>
    </row>
    <row r="112">
      <c r="A112" s="2">
        <f>IFERROR(__xludf.DUMMYFUNCTION("""COMPUTED_VALUE"""),45454.66666666667)</f>
        <v>45454.66667</v>
      </c>
      <c r="B112" s="1">
        <f>IFERROR(__xludf.DUMMYFUNCTION("""COMPUTED_VALUE"""),3574.48)</f>
        <v>3574.48</v>
      </c>
      <c r="D112" s="2">
        <f>IFERROR(__xludf.DUMMYFUNCTION("""COMPUTED_VALUE"""),45454.66666666667)</f>
        <v>45454.66667</v>
      </c>
      <c r="E112" s="1">
        <f>IFERROR(__xludf.DUMMYFUNCTION("""COMPUTED_VALUE"""),3574.48)</f>
        <v>3574.48</v>
      </c>
      <c r="G112" s="2">
        <f>IFERROR(__xludf.DUMMYFUNCTION("""COMPUTED_VALUE"""),45454.66666666667)</f>
        <v>45454.66667</v>
      </c>
      <c r="H112" s="1">
        <f>IFERROR(__xludf.DUMMYFUNCTION("""COMPUTED_VALUE"""),3538.07)</f>
        <v>3538.07</v>
      </c>
      <c r="J112" s="2">
        <f>IFERROR(__xludf.DUMMYFUNCTION("""COMPUTED_VALUE"""),45454.66666666667)</f>
        <v>45454.66667</v>
      </c>
      <c r="K112" s="1">
        <f>IFERROR(__xludf.DUMMYFUNCTION("""COMPUTED_VALUE"""),3562.85)</f>
        <v>3562.85</v>
      </c>
      <c r="M112" s="2">
        <f>IFERROR(__xludf.DUMMYFUNCTION("""COMPUTED_VALUE"""),45454.66666666667)</f>
        <v>45454.66667</v>
      </c>
      <c r="N112" s="1">
        <f>IFERROR(__xludf.DUMMYFUNCTION("""COMPUTED_VALUE"""),0.0)</f>
        <v>0</v>
      </c>
    </row>
    <row r="113">
      <c r="A113" s="2">
        <f>IFERROR(__xludf.DUMMYFUNCTION("""COMPUTED_VALUE"""),45455.66666666667)</f>
        <v>45455.66667</v>
      </c>
      <c r="B113" s="1">
        <f>IFERROR(__xludf.DUMMYFUNCTION("""COMPUTED_VALUE"""),3563.06)</f>
        <v>3563.06</v>
      </c>
      <c r="D113" s="2">
        <f>IFERROR(__xludf.DUMMYFUNCTION("""COMPUTED_VALUE"""),45455.66666666667)</f>
        <v>45455.66667</v>
      </c>
      <c r="E113" s="1">
        <f>IFERROR(__xludf.DUMMYFUNCTION("""COMPUTED_VALUE"""),3631.45)</f>
        <v>3631.45</v>
      </c>
      <c r="G113" s="2">
        <f>IFERROR(__xludf.DUMMYFUNCTION("""COMPUTED_VALUE"""),45455.66666666667)</f>
        <v>45455.66667</v>
      </c>
      <c r="H113" s="1">
        <f>IFERROR(__xludf.DUMMYFUNCTION("""COMPUTED_VALUE"""),3563.06)</f>
        <v>3563.06</v>
      </c>
      <c r="J113" s="2">
        <f>IFERROR(__xludf.DUMMYFUNCTION("""COMPUTED_VALUE"""),45455.66666666667)</f>
        <v>45455.66667</v>
      </c>
      <c r="K113" s="1">
        <f>IFERROR(__xludf.DUMMYFUNCTION("""COMPUTED_VALUE"""),3599.97)</f>
        <v>3599.97</v>
      </c>
      <c r="M113" s="2">
        <f>IFERROR(__xludf.DUMMYFUNCTION("""COMPUTED_VALUE"""),45455.66666666667)</f>
        <v>45455.66667</v>
      </c>
      <c r="N113" s="1">
        <f>IFERROR(__xludf.DUMMYFUNCTION("""COMPUTED_VALUE"""),0.0)</f>
        <v>0</v>
      </c>
    </row>
    <row r="114">
      <c r="A114" s="2">
        <f>IFERROR(__xludf.DUMMYFUNCTION("""COMPUTED_VALUE"""),45456.66666666667)</f>
        <v>45456.66667</v>
      </c>
      <c r="B114" s="1">
        <f>IFERROR(__xludf.DUMMYFUNCTION("""COMPUTED_VALUE"""),3600.09)</f>
        <v>3600.09</v>
      </c>
      <c r="D114" s="2">
        <f>IFERROR(__xludf.DUMMYFUNCTION("""COMPUTED_VALUE"""),45456.66666666667)</f>
        <v>45456.66667</v>
      </c>
      <c r="E114" s="1">
        <f>IFERROR(__xludf.DUMMYFUNCTION("""COMPUTED_VALUE"""),3600.09)</f>
        <v>3600.09</v>
      </c>
      <c r="G114" s="2">
        <f>IFERROR(__xludf.DUMMYFUNCTION("""COMPUTED_VALUE"""),45456.66666666667)</f>
        <v>45456.66667</v>
      </c>
      <c r="H114" s="1">
        <f>IFERROR(__xludf.DUMMYFUNCTION("""COMPUTED_VALUE"""),3561.96)</f>
        <v>3561.96</v>
      </c>
      <c r="J114" s="2">
        <f>IFERROR(__xludf.DUMMYFUNCTION("""COMPUTED_VALUE"""),45456.66666666667)</f>
        <v>45456.66667</v>
      </c>
      <c r="K114" s="1">
        <f>IFERROR(__xludf.DUMMYFUNCTION("""COMPUTED_VALUE"""),3581.3)</f>
        <v>3581.3</v>
      </c>
      <c r="M114" s="2">
        <f>IFERROR(__xludf.DUMMYFUNCTION("""COMPUTED_VALUE"""),45456.66666666667)</f>
        <v>45456.66667</v>
      </c>
      <c r="N114" s="1">
        <f>IFERROR(__xludf.DUMMYFUNCTION("""COMPUTED_VALUE"""),0.0)</f>
        <v>0</v>
      </c>
    </row>
    <row r="115">
      <c r="A115" s="2">
        <f>IFERROR(__xludf.DUMMYFUNCTION("""COMPUTED_VALUE"""),45457.66666666667)</f>
        <v>45457.66667</v>
      </c>
      <c r="B115" s="1">
        <f>IFERROR(__xludf.DUMMYFUNCTION("""COMPUTED_VALUE"""),3582.51)</f>
        <v>3582.51</v>
      </c>
      <c r="D115" s="2">
        <f>IFERROR(__xludf.DUMMYFUNCTION("""COMPUTED_VALUE"""),45457.66666666667)</f>
        <v>45457.66667</v>
      </c>
      <c r="E115" s="1">
        <f>IFERROR(__xludf.DUMMYFUNCTION("""COMPUTED_VALUE"""),3582.51)</f>
        <v>3582.51</v>
      </c>
      <c r="G115" s="2">
        <f>IFERROR(__xludf.DUMMYFUNCTION("""COMPUTED_VALUE"""),45457.66666666667)</f>
        <v>45457.66667</v>
      </c>
      <c r="H115" s="1">
        <f>IFERROR(__xludf.DUMMYFUNCTION("""COMPUTED_VALUE"""),3523.81)</f>
        <v>3523.81</v>
      </c>
      <c r="J115" s="2">
        <f>IFERROR(__xludf.DUMMYFUNCTION("""COMPUTED_VALUE"""),45457.66666666667)</f>
        <v>45457.66667</v>
      </c>
      <c r="K115" s="1">
        <f>IFERROR(__xludf.DUMMYFUNCTION("""COMPUTED_VALUE"""),3544.86)</f>
        <v>3544.86</v>
      </c>
      <c r="M115" s="2">
        <f>IFERROR(__xludf.DUMMYFUNCTION("""COMPUTED_VALUE"""),45457.66666666667)</f>
        <v>45457.66667</v>
      </c>
      <c r="N115" s="1">
        <f>IFERROR(__xludf.DUMMYFUNCTION("""COMPUTED_VALUE"""),0.0)</f>
        <v>0</v>
      </c>
    </row>
    <row r="116">
      <c r="A116" s="2">
        <f>IFERROR(__xludf.DUMMYFUNCTION("""COMPUTED_VALUE"""),45460.66666666667)</f>
        <v>45460.66667</v>
      </c>
      <c r="B116" s="1">
        <f>IFERROR(__xludf.DUMMYFUNCTION("""COMPUTED_VALUE"""),3545.31)</f>
        <v>3545.31</v>
      </c>
      <c r="D116" s="2">
        <f>IFERROR(__xludf.DUMMYFUNCTION("""COMPUTED_VALUE"""),45460.66666666667)</f>
        <v>45460.66667</v>
      </c>
      <c r="E116" s="1">
        <f>IFERROR(__xludf.DUMMYFUNCTION("""COMPUTED_VALUE"""),3573.19)</f>
        <v>3573.19</v>
      </c>
      <c r="G116" s="2">
        <f>IFERROR(__xludf.DUMMYFUNCTION("""COMPUTED_VALUE"""),45460.66666666667)</f>
        <v>45460.66667</v>
      </c>
      <c r="H116" s="1">
        <f>IFERROR(__xludf.DUMMYFUNCTION("""COMPUTED_VALUE"""),3530.66)</f>
        <v>3530.66</v>
      </c>
      <c r="J116" s="2">
        <f>IFERROR(__xludf.DUMMYFUNCTION("""COMPUTED_VALUE"""),45460.66666666667)</f>
        <v>45460.66667</v>
      </c>
      <c r="K116" s="1">
        <f>IFERROR(__xludf.DUMMYFUNCTION("""COMPUTED_VALUE"""),3569.5)</f>
        <v>3569.5</v>
      </c>
      <c r="M116" s="2">
        <f>IFERROR(__xludf.DUMMYFUNCTION("""COMPUTED_VALUE"""),45460.66666666667)</f>
        <v>45460.66667</v>
      </c>
      <c r="N116" s="1">
        <f>IFERROR(__xludf.DUMMYFUNCTION("""COMPUTED_VALUE"""),0.0)</f>
        <v>0</v>
      </c>
    </row>
    <row r="117">
      <c r="A117" s="2">
        <f>IFERROR(__xludf.DUMMYFUNCTION("""COMPUTED_VALUE"""),45461.66666666667)</f>
        <v>45461.66667</v>
      </c>
      <c r="B117" s="1">
        <f>IFERROR(__xludf.DUMMYFUNCTION("""COMPUTED_VALUE"""),3569.83)</f>
        <v>3569.83</v>
      </c>
      <c r="D117" s="2">
        <f>IFERROR(__xludf.DUMMYFUNCTION("""COMPUTED_VALUE"""),45461.66666666667)</f>
        <v>45461.66667</v>
      </c>
      <c r="E117" s="1">
        <f>IFERROR(__xludf.DUMMYFUNCTION("""COMPUTED_VALUE"""),3584.26)</f>
        <v>3584.26</v>
      </c>
      <c r="G117" s="2">
        <f>IFERROR(__xludf.DUMMYFUNCTION("""COMPUTED_VALUE"""),45461.66666666667)</f>
        <v>45461.66667</v>
      </c>
      <c r="H117" s="1">
        <f>IFERROR(__xludf.DUMMYFUNCTION("""COMPUTED_VALUE"""),3568.36)</f>
        <v>3568.36</v>
      </c>
      <c r="J117" s="2">
        <f>IFERROR(__xludf.DUMMYFUNCTION("""COMPUTED_VALUE"""),45461.66666666667)</f>
        <v>45461.66667</v>
      </c>
      <c r="K117" s="1">
        <f>IFERROR(__xludf.DUMMYFUNCTION("""COMPUTED_VALUE"""),3580.74)</f>
        <v>3580.74</v>
      </c>
      <c r="M117" s="2">
        <f>IFERROR(__xludf.DUMMYFUNCTION("""COMPUTED_VALUE"""),45461.66666666667)</f>
        <v>45461.66667</v>
      </c>
      <c r="N117" s="1">
        <f>IFERROR(__xludf.DUMMYFUNCTION("""COMPUTED_VALUE"""),0.0)</f>
        <v>0</v>
      </c>
    </row>
    <row r="118">
      <c r="A118" s="2">
        <f>IFERROR(__xludf.DUMMYFUNCTION("""COMPUTED_VALUE"""),45463.66666666667)</f>
        <v>45463.66667</v>
      </c>
      <c r="B118" s="1">
        <f>IFERROR(__xludf.DUMMYFUNCTION("""COMPUTED_VALUE"""),3580.86)</f>
        <v>3580.86</v>
      </c>
      <c r="D118" s="2">
        <f>IFERROR(__xludf.DUMMYFUNCTION("""COMPUTED_VALUE"""),45463.66666666667)</f>
        <v>45463.66667</v>
      </c>
      <c r="E118" s="1">
        <f>IFERROR(__xludf.DUMMYFUNCTION("""COMPUTED_VALUE"""),3587.82)</f>
        <v>3587.82</v>
      </c>
      <c r="G118" s="2">
        <f>IFERROR(__xludf.DUMMYFUNCTION("""COMPUTED_VALUE"""),45463.66666666667)</f>
        <v>45463.66667</v>
      </c>
      <c r="H118" s="1">
        <f>IFERROR(__xludf.DUMMYFUNCTION("""COMPUTED_VALUE"""),3565.46)</f>
        <v>3565.46</v>
      </c>
      <c r="J118" s="2">
        <f>IFERROR(__xludf.DUMMYFUNCTION("""COMPUTED_VALUE"""),45463.66666666667)</f>
        <v>45463.66667</v>
      </c>
      <c r="K118" s="1">
        <f>IFERROR(__xludf.DUMMYFUNCTION("""COMPUTED_VALUE"""),3573.87)</f>
        <v>3573.87</v>
      </c>
      <c r="M118" s="2">
        <f>IFERROR(__xludf.DUMMYFUNCTION("""COMPUTED_VALUE"""),45463.66666666667)</f>
        <v>45463.66667</v>
      </c>
      <c r="N118" s="1">
        <f>IFERROR(__xludf.DUMMYFUNCTION("""COMPUTED_VALUE"""),0.0)</f>
        <v>0</v>
      </c>
    </row>
    <row r="119">
      <c r="A119" s="2">
        <f>IFERROR(__xludf.DUMMYFUNCTION("""COMPUTED_VALUE"""),45464.66666666667)</f>
        <v>45464.66667</v>
      </c>
      <c r="B119" s="1">
        <f>IFERROR(__xludf.DUMMYFUNCTION("""COMPUTED_VALUE"""),3573.98)</f>
        <v>3573.98</v>
      </c>
      <c r="D119" s="2">
        <f>IFERROR(__xludf.DUMMYFUNCTION("""COMPUTED_VALUE"""),45464.66666666667)</f>
        <v>45464.66667</v>
      </c>
      <c r="E119" s="1">
        <f>IFERROR(__xludf.DUMMYFUNCTION("""COMPUTED_VALUE"""),3580.25)</f>
        <v>3580.25</v>
      </c>
      <c r="G119" s="2">
        <f>IFERROR(__xludf.DUMMYFUNCTION("""COMPUTED_VALUE"""),45464.66666666667)</f>
        <v>45464.66667</v>
      </c>
      <c r="H119" s="1">
        <f>IFERROR(__xludf.DUMMYFUNCTION("""COMPUTED_VALUE"""),3555.03)</f>
        <v>3555.03</v>
      </c>
      <c r="J119" s="2">
        <f>IFERROR(__xludf.DUMMYFUNCTION("""COMPUTED_VALUE"""),45464.66666666667)</f>
        <v>45464.66667</v>
      </c>
      <c r="K119" s="1">
        <f>IFERROR(__xludf.DUMMYFUNCTION("""COMPUTED_VALUE"""),3579.78)</f>
        <v>3579.78</v>
      </c>
      <c r="M119" s="2">
        <f>IFERROR(__xludf.DUMMYFUNCTION("""COMPUTED_VALUE"""),45464.66666666667)</f>
        <v>45464.66667</v>
      </c>
      <c r="N119" s="1">
        <f>IFERROR(__xludf.DUMMYFUNCTION("""COMPUTED_VALUE"""),0.0)</f>
        <v>0</v>
      </c>
    </row>
    <row r="120">
      <c r="A120" s="2">
        <f>IFERROR(__xludf.DUMMYFUNCTION("""COMPUTED_VALUE"""),45467.66666666667)</f>
        <v>45467.66667</v>
      </c>
      <c r="B120" s="1">
        <f>IFERROR(__xludf.DUMMYFUNCTION("""COMPUTED_VALUE"""),3579.83)</f>
        <v>3579.83</v>
      </c>
      <c r="D120" s="2">
        <f>IFERROR(__xludf.DUMMYFUNCTION("""COMPUTED_VALUE"""),45467.66666666667)</f>
        <v>45467.66667</v>
      </c>
      <c r="E120" s="1">
        <f>IFERROR(__xludf.DUMMYFUNCTION("""COMPUTED_VALUE"""),3613.72)</f>
        <v>3613.72</v>
      </c>
      <c r="G120" s="2">
        <f>IFERROR(__xludf.DUMMYFUNCTION("""COMPUTED_VALUE"""),45467.66666666667)</f>
        <v>45467.66667</v>
      </c>
      <c r="H120" s="1">
        <f>IFERROR(__xludf.DUMMYFUNCTION("""COMPUTED_VALUE"""),3579.83)</f>
        <v>3579.83</v>
      </c>
      <c r="J120" s="2">
        <f>IFERROR(__xludf.DUMMYFUNCTION("""COMPUTED_VALUE"""),45467.66666666667)</f>
        <v>45467.66667</v>
      </c>
      <c r="K120" s="1">
        <f>IFERROR(__xludf.DUMMYFUNCTION("""COMPUTED_VALUE"""),3596.95)</f>
        <v>3596.95</v>
      </c>
      <c r="M120" s="2">
        <f>IFERROR(__xludf.DUMMYFUNCTION("""COMPUTED_VALUE"""),45467.66666666667)</f>
        <v>45467.66667</v>
      </c>
      <c r="N120" s="1">
        <f>IFERROR(__xludf.DUMMYFUNCTION("""COMPUTED_VALUE"""),0.0)</f>
        <v>0</v>
      </c>
    </row>
    <row r="121">
      <c r="A121" s="2">
        <f>IFERROR(__xludf.DUMMYFUNCTION("""COMPUTED_VALUE"""),45468.66666666667)</f>
        <v>45468.66667</v>
      </c>
      <c r="B121" s="1">
        <f>IFERROR(__xludf.DUMMYFUNCTION("""COMPUTED_VALUE"""),3596.98)</f>
        <v>3596.98</v>
      </c>
      <c r="D121" s="2">
        <f>IFERROR(__xludf.DUMMYFUNCTION("""COMPUTED_VALUE"""),45468.66666666667)</f>
        <v>45468.66667</v>
      </c>
      <c r="E121" s="1">
        <f>IFERROR(__xludf.DUMMYFUNCTION("""COMPUTED_VALUE"""),3596.98)</f>
        <v>3596.98</v>
      </c>
      <c r="G121" s="2">
        <f>IFERROR(__xludf.DUMMYFUNCTION("""COMPUTED_VALUE"""),45468.66666666667)</f>
        <v>45468.66667</v>
      </c>
      <c r="H121" s="1">
        <f>IFERROR(__xludf.DUMMYFUNCTION("""COMPUTED_VALUE"""),3563.6)</f>
        <v>3563.6</v>
      </c>
      <c r="J121" s="2">
        <f>IFERROR(__xludf.DUMMYFUNCTION("""COMPUTED_VALUE"""),45468.66666666667)</f>
        <v>45468.66667</v>
      </c>
      <c r="K121" s="1">
        <f>IFERROR(__xludf.DUMMYFUNCTION("""COMPUTED_VALUE"""),3574.99)</f>
        <v>3574.99</v>
      </c>
      <c r="M121" s="2">
        <f>IFERROR(__xludf.DUMMYFUNCTION("""COMPUTED_VALUE"""),45468.66666666667)</f>
        <v>45468.66667</v>
      </c>
      <c r="N121" s="1">
        <f>IFERROR(__xludf.DUMMYFUNCTION("""COMPUTED_VALUE"""),0.0)</f>
        <v>0</v>
      </c>
    </row>
    <row r="122">
      <c r="A122" s="2">
        <f>IFERROR(__xludf.DUMMYFUNCTION("""COMPUTED_VALUE"""),45469.66666666667)</f>
        <v>45469.66667</v>
      </c>
      <c r="B122" s="1">
        <f>IFERROR(__xludf.DUMMYFUNCTION("""COMPUTED_VALUE"""),3575.0)</f>
        <v>3575</v>
      </c>
      <c r="D122" s="2">
        <f>IFERROR(__xludf.DUMMYFUNCTION("""COMPUTED_VALUE"""),45469.66666666667)</f>
        <v>45469.66667</v>
      </c>
      <c r="E122" s="1">
        <f>IFERROR(__xludf.DUMMYFUNCTION("""COMPUTED_VALUE"""),3575.0)</f>
        <v>3575</v>
      </c>
      <c r="G122" s="2">
        <f>IFERROR(__xludf.DUMMYFUNCTION("""COMPUTED_VALUE"""),45469.66666666667)</f>
        <v>45469.66667</v>
      </c>
      <c r="H122" s="1">
        <f>IFERROR(__xludf.DUMMYFUNCTION("""COMPUTED_VALUE"""),3550.01)</f>
        <v>3550.01</v>
      </c>
      <c r="J122" s="2">
        <f>IFERROR(__xludf.DUMMYFUNCTION("""COMPUTED_VALUE"""),45469.66666666667)</f>
        <v>45469.66667</v>
      </c>
      <c r="K122" s="1">
        <f>IFERROR(__xludf.DUMMYFUNCTION("""COMPUTED_VALUE"""),3559.37)</f>
        <v>3559.37</v>
      </c>
      <c r="M122" s="2">
        <f>IFERROR(__xludf.DUMMYFUNCTION("""COMPUTED_VALUE"""),45469.66666666667)</f>
        <v>45469.66667</v>
      </c>
      <c r="N122" s="1">
        <f>IFERROR(__xludf.DUMMYFUNCTION("""COMPUTED_VALUE"""),0.0)</f>
        <v>0</v>
      </c>
    </row>
    <row r="123">
      <c r="A123" s="2">
        <f>IFERROR(__xludf.DUMMYFUNCTION("""COMPUTED_VALUE"""),45470.66666666667)</f>
        <v>45470.66667</v>
      </c>
      <c r="B123" s="1">
        <f>IFERROR(__xludf.DUMMYFUNCTION("""COMPUTED_VALUE"""),3559.43)</f>
        <v>3559.43</v>
      </c>
      <c r="D123" s="2">
        <f>IFERROR(__xludf.DUMMYFUNCTION("""COMPUTED_VALUE"""),45470.66666666667)</f>
        <v>45470.66667</v>
      </c>
      <c r="E123" s="1">
        <f>IFERROR(__xludf.DUMMYFUNCTION("""COMPUTED_VALUE"""),3573.04)</f>
        <v>3573.04</v>
      </c>
      <c r="G123" s="2">
        <f>IFERROR(__xludf.DUMMYFUNCTION("""COMPUTED_VALUE"""),45470.66666666667)</f>
        <v>45470.66667</v>
      </c>
      <c r="H123" s="1">
        <f>IFERROR(__xludf.DUMMYFUNCTION("""COMPUTED_VALUE"""),3555.04)</f>
        <v>3555.04</v>
      </c>
      <c r="J123" s="2">
        <f>IFERROR(__xludf.DUMMYFUNCTION("""COMPUTED_VALUE"""),45470.66666666667)</f>
        <v>45470.66667</v>
      </c>
      <c r="K123" s="1">
        <f>IFERROR(__xludf.DUMMYFUNCTION("""COMPUTED_VALUE"""),3572.58)</f>
        <v>3572.58</v>
      </c>
      <c r="M123" s="2">
        <f>IFERROR(__xludf.DUMMYFUNCTION("""COMPUTED_VALUE"""),45470.66666666667)</f>
        <v>45470.66667</v>
      </c>
      <c r="N123" s="1">
        <f>IFERROR(__xludf.DUMMYFUNCTION("""COMPUTED_VALUE"""),0.0)</f>
        <v>0</v>
      </c>
    </row>
    <row r="124">
      <c r="A124" s="2">
        <f>IFERROR(__xludf.DUMMYFUNCTION("""COMPUTED_VALUE"""),45471.66666666667)</f>
        <v>45471.66667</v>
      </c>
      <c r="B124" s="1">
        <f>IFERROR(__xludf.DUMMYFUNCTION("""COMPUTED_VALUE"""),3573.83)</f>
        <v>3573.83</v>
      </c>
      <c r="D124" s="2">
        <f>IFERROR(__xludf.DUMMYFUNCTION("""COMPUTED_VALUE"""),45471.66666666667)</f>
        <v>45471.66667</v>
      </c>
      <c r="E124" s="1">
        <f>IFERROR(__xludf.DUMMYFUNCTION("""COMPUTED_VALUE"""),3597.67)</f>
        <v>3597.67</v>
      </c>
      <c r="G124" s="2">
        <f>IFERROR(__xludf.DUMMYFUNCTION("""COMPUTED_VALUE"""),45471.66666666667)</f>
        <v>45471.66667</v>
      </c>
      <c r="H124" s="1">
        <f>IFERROR(__xludf.DUMMYFUNCTION("""COMPUTED_VALUE"""),3560.59)</f>
        <v>3560.59</v>
      </c>
      <c r="J124" s="2">
        <f>IFERROR(__xludf.DUMMYFUNCTION("""COMPUTED_VALUE"""),45471.66666666667)</f>
        <v>45471.66667</v>
      </c>
      <c r="K124" s="1">
        <f>IFERROR(__xludf.DUMMYFUNCTION("""COMPUTED_VALUE"""),3578.27)</f>
        <v>3578.27</v>
      </c>
      <c r="M124" s="2">
        <f>IFERROR(__xludf.DUMMYFUNCTION("""COMPUTED_VALUE"""),45471.66666666667)</f>
        <v>45471.66667</v>
      </c>
      <c r="N124" s="1">
        <f>IFERROR(__xludf.DUMMYFUNCTION("""COMPUTED_VALUE"""),0.0)</f>
        <v>0</v>
      </c>
    </row>
    <row r="125">
      <c r="A125" s="2">
        <f>IFERROR(__xludf.DUMMYFUNCTION("""COMPUTED_VALUE"""),45474.66666666667)</f>
        <v>45474.66667</v>
      </c>
      <c r="B125" s="1">
        <f>IFERROR(__xludf.DUMMYFUNCTION("""COMPUTED_VALUE"""),3578.68)</f>
        <v>3578.68</v>
      </c>
      <c r="D125" s="2">
        <f>IFERROR(__xludf.DUMMYFUNCTION("""COMPUTED_VALUE"""),45474.66666666667)</f>
        <v>45474.66667</v>
      </c>
      <c r="E125" s="1">
        <f>IFERROR(__xludf.DUMMYFUNCTION("""COMPUTED_VALUE"""),3591.51)</f>
        <v>3591.51</v>
      </c>
      <c r="G125" s="2">
        <f>IFERROR(__xludf.DUMMYFUNCTION("""COMPUTED_VALUE"""),45474.66666666667)</f>
        <v>45474.66667</v>
      </c>
      <c r="H125" s="1">
        <f>IFERROR(__xludf.DUMMYFUNCTION("""COMPUTED_VALUE"""),3545.43)</f>
        <v>3545.43</v>
      </c>
      <c r="J125" s="2">
        <f>IFERROR(__xludf.DUMMYFUNCTION("""COMPUTED_VALUE"""),45474.66666666667)</f>
        <v>45474.66667</v>
      </c>
      <c r="K125" s="1">
        <f>IFERROR(__xludf.DUMMYFUNCTION("""COMPUTED_VALUE"""),3548.64)</f>
        <v>3548.64</v>
      </c>
      <c r="M125" s="2">
        <f>IFERROR(__xludf.DUMMYFUNCTION("""COMPUTED_VALUE"""),45474.66666666667)</f>
        <v>45474.66667</v>
      </c>
      <c r="N125" s="1">
        <f>IFERROR(__xludf.DUMMYFUNCTION("""COMPUTED_VALUE"""),0.0)</f>
        <v>0</v>
      </c>
    </row>
    <row r="126">
      <c r="A126" s="2">
        <f>IFERROR(__xludf.DUMMYFUNCTION("""COMPUTED_VALUE"""),45475.66666666667)</f>
        <v>45475.66667</v>
      </c>
      <c r="B126" s="1">
        <f>IFERROR(__xludf.DUMMYFUNCTION("""COMPUTED_VALUE"""),3548.68)</f>
        <v>3548.68</v>
      </c>
      <c r="D126" s="2">
        <f>IFERROR(__xludf.DUMMYFUNCTION("""COMPUTED_VALUE"""),45475.66666666667)</f>
        <v>45475.66667</v>
      </c>
      <c r="E126" s="1">
        <f>IFERROR(__xludf.DUMMYFUNCTION("""COMPUTED_VALUE"""),3563.52)</f>
        <v>3563.52</v>
      </c>
      <c r="G126" s="2">
        <f>IFERROR(__xludf.DUMMYFUNCTION("""COMPUTED_VALUE"""),45475.66666666667)</f>
        <v>45475.66667</v>
      </c>
      <c r="H126" s="1">
        <f>IFERROR(__xludf.DUMMYFUNCTION("""COMPUTED_VALUE"""),3546.75)</f>
        <v>3546.75</v>
      </c>
      <c r="J126" s="2">
        <f>IFERROR(__xludf.DUMMYFUNCTION("""COMPUTED_VALUE"""),45475.66666666667)</f>
        <v>45475.66667</v>
      </c>
      <c r="K126" s="1">
        <f>IFERROR(__xludf.DUMMYFUNCTION("""COMPUTED_VALUE"""),3562.72)</f>
        <v>3562.72</v>
      </c>
      <c r="M126" s="2">
        <f>IFERROR(__xludf.DUMMYFUNCTION("""COMPUTED_VALUE"""),45475.66666666667)</f>
        <v>45475.66667</v>
      </c>
      <c r="N126" s="1">
        <f>IFERROR(__xludf.DUMMYFUNCTION("""COMPUTED_VALUE"""),0.0)</f>
        <v>0</v>
      </c>
    </row>
    <row r="127">
      <c r="A127" s="2">
        <f>IFERROR(__xludf.DUMMYFUNCTION("""COMPUTED_VALUE"""),45476.54513888889)</f>
        <v>45476.54514</v>
      </c>
      <c r="B127" s="1">
        <f>IFERROR(__xludf.DUMMYFUNCTION("""COMPUTED_VALUE"""),3562.79)</f>
        <v>3562.79</v>
      </c>
      <c r="D127" s="2">
        <f>IFERROR(__xludf.DUMMYFUNCTION("""COMPUTED_VALUE"""),45476.54513888889)</f>
        <v>45476.54514</v>
      </c>
      <c r="E127" s="1">
        <f>IFERROR(__xludf.DUMMYFUNCTION("""COMPUTED_VALUE"""),3583.27)</f>
        <v>3583.27</v>
      </c>
      <c r="G127" s="2">
        <f>IFERROR(__xludf.DUMMYFUNCTION("""COMPUTED_VALUE"""),45476.54513888889)</f>
        <v>45476.54514</v>
      </c>
      <c r="H127" s="1">
        <f>IFERROR(__xludf.DUMMYFUNCTION("""COMPUTED_VALUE"""),3562.79)</f>
        <v>3562.79</v>
      </c>
      <c r="J127" s="2">
        <f>IFERROR(__xludf.DUMMYFUNCTION("""COMPUTED_VALUE"""),45476.54513888889)</f>
        <v>45476.54514</v>
      </c>
      <c r="K127" s="1">
        <f>IFERROR(__xludf.DUMMYFUNCTION("""COMPUTED_VALUE"""),3569.52)</f>
        <v>3569.52</v>
      </c>
      <c r="M127" s="2">
        <f>IFERROR(__xludf.DUMMYFUNCTION("""COMPUTED_VALUE"""),45476.54513888889)</f>
        <v>45476.54514</v>
      </c>
      <c r="N127" s="1">
        <f>IFERROR(__xludf.DUMMYFUNCTION("""COMPUTED_VALUE"""),0.0)</f>
        <v>0</v>
      </c>
    </row>
    <row r="128">
      <c r="A128" s="2">
        <f>IFERROR(__xludf.DUMMYFUNCTION("""COMPUTED_VALUE"""),45478.66666666667)</f>
        <v>45478.66667</v>
      </c>
      <c r="B128" s="1">
        <f>IFERROR(__xludf.DUMMYFUNCTION("""COMPUTED_VALUE"""),3569.69)</f>
        <v>3569.69</v>
      </c>
      <c r="D128" s="2">
        <f>IFERROR(__xludf.DUMMYFUNCTION("""COMPUTED_VALUE"""),45478.66666666667)</f>
        <v>45478.66667</v>
      </c>
      <c r="E128" s="1">
        <f>IFERROR(__xludf.DUMMYFUNCTION("""COMPUTED_VALUE"""),3569.69)</f>
        <v>3569.69</v>
      </c>
      <c r="G128" s="2">
        <f>IFERROR(__xludf.DUMMYFUNCTION("""COMPUTED_VALUE"""),45478.66666666667)</f>
        <v>45478.66667</v>
      </c>
      <c r="H128" s="1">
        <f>IFERROR(__xludf.DUMMYFUNCTION("""COMPUTED_VALUE"""),3544.42)</f>
        <v>3544.42</v>
      </c>
      <c r="J128" s="2">
        <f>IFERROR(__xludf.DUMMYFUNCTION("""COMPUTED_VALUE"""),45478.66666666667)</f>
        <v>45478.66667</v>
      </c>
      <c r="K128" s="1">
        <f>IFERROR(__xludf.DUMMYFUNCTION("""COMPUTED_VALUE"""),3561.25)</f>
        <v>3561.25</v>
      </c>
      <c r="M128" s="2">
        <f>IFERROR(__xludf.DUMMYFUNCTION("""COMPUTED_VALUE"""),45478.66666666667)</f>
        <v>45478.66667</v>
      </c>
      <c r="N128" s="1">
        <f>IFERROR(__xludf.DUMMYFUNCTION("""COMPUTED_VALUE"""),0.0)</f>
        <v>0</v>
      </c>
    </row>
    <row r="129">
      <c r="A129" s="2">
        <f>IFERROR(__xludf.DUMMYFUNCTION("""COMPUTED_VALUE"""),45481.66666666667)</f>
        <v>45481.66667</v>
      </c>
      <c r="B129" s="1">
        <f>IFERROR(__xludf.DUMMYFUNCTION("""COMPUTED_VALUE"""),3561.41)</f>
        <v>3561.41</v>
      </c>
      <c r="D129" s="2">
        <f>IFERROR(__xludf.DUMMYFUNCTION("""COMPUTED_VALUE"""),45481.66666666667)</f>
        <v>45481.66667</v>
      </c>
      <c r="E129" s="1">
        <f>IFERROR(__xludf.DUMMYFUNCTION("""COMPUTED_VALUE"""),3581.15)</f>
        <v>3581.15</v>
      </c>
      <c r="G129" s="2">
        <f>IFERROR(__xludf.DUMMYFUNCTION("""COMPUTED_VALUE"""),45481.66666666667)</f>
        <v>45481.66667</v>
      </c>
      <c r="H129" s="1">
        <f>IFERROR(__xludf.DUMMYFUNCTION("""COMPUTED_VALUE"""),3561.41)</f>
        <v>3561.41</v>
      </c>
      <c r="J129" s="2">
        <f>IFERROR(__xludf.DUMMYFUNCTION("""COMPUTED_VALUE"""),45481.66666666667)</f>
        <v>45481.66667</v>
      </c>
      <c r="K129" s="1">
        <f>IFERROR(__xludf.DUMMYFUNCTION("""COMPUTED_VALUE"""),3570.92)</f>
        <v>3570.92</v>
      </c>
      <c r="M129" s="2">
        <f>IFERROR(__xludf.DUMMYFUNCTION("""COMPUTED_VALUE"""),45481.66666666667)</f>
        <v>45481.66667</v>
      </c>
      <c r="N129" s="1">
        <f>IFERROR(__xludf.DUMMYFUNCTION("""COMPUTED_VALUE"""),0.0)</f>
        <v>0</v>
      </c>
    </row>
    <row r="130">
      <c r="A130" s="2">
        <f>IFERROR(__xludf.DUMMYFUNCTION("""COMPUTED_VALUE"""),45482.66666666667)</f>
        <v>45482.66667</v>
      </c>
      <c r="B130" s="1">
        <f>IFERROR(__xludf.DUMMYFUNCTION("""COMPUTED_VALUE"""),3571.01)</f>
        <v>3571.01</v>
      </c>
      <c r="D130" s="2">
        <f>IFERROR(__xludf.DUMMYFUNCTION("""COMPUTED_VALUE"""),45482.66666666667)</f>
        <v>45482.66667</v>
      </c>
      <c r="E130" s="1">
        <f>IFERROR(__xludf.DUMMYFUNCTION("""COMPUTED_VALUE"""),3577.19)</f>
        <v>3577.19</v>
      </c>
      <c r="G130" s="2">
        <f>IFERROR(__xludf.DUMMYFUNCTION("""COMPUTED_VALUE"""),45482.66666666667)</f>
        <v>45482.66667</v>
      </c>
      <c r="H130" s="1">
        <f>IFERROR(__xludf.DUMMYFUNCTION("""COMPUTED_VALUE"""),3555.88)</f>
        <v>3555.88</v>
      </c>
      <c r="J130" s="2">
        <f>IFERROR(__xludf.DUMMYFUNCTION("""COMPUTED_VALUE"""),45482.66666666667)</f>
        <v>45482.66667</v>
      </c>
      <c r="K130" s="1">
        <f>IFERROR(__xludf.DUMMYFUNCTION("""COMPUTED_VALUE"""),3556.76)</f>
        <v>3556.76</v>
      </c>
      <c r="M130" s="2">
        <f>IFERROR(__xludf.DUMMYFUNCTION("""COMPUTED_VALUE"""),45482.66666666667)</f>
        <v>45482.66667</v>
      </c>
      <c r="N130" s="1">
        <f>IFERROR(__xludf.DUMMYFUNCTION("""COMPUTED_VALUE"""),0.0)</f>
        <v>0</v>
      </c>
    </row>
    <row r="131">
      <c r="A131" s="2">
        <f>IFERROR(__xludf.DUMMYFUNCTION("""COMPUTED_VALUE"""),45483.66666666667)</f>
        <v>45483.66667</v>
      </c>
      <c r="B131" s="1">
        <f>IFERROR(__xludf.DUMMYFUNCTION("""COMPUTED_VALUE"""),3556.98)</f>
        <v>3556.98</v>
      </c>
      <c r="D131" s="2">
        <f>IFERROR(__xludf.DUMMYFUNCTION("""COMPUTED_VALUE"""),45483.66666666667)</f>
        <v>45483.66667</v>
      </c>
      <c r="E131" s="1">
        <f>IFERROR(__xludf.DUMMYFUNCTION("""COMPUTED_VALUE"""),3590.17)</f>
        <v>3590.17</v>
      </c>
      <c r="G131" s="2">
        <f>IFERROR(__xludf.DUMMYFUNCTION("""COMPUTED_VALUE"""),45483.66666666667)</f>
        <v>45483.66667</v>
      </c>
      <c r="H131" s="1">
        <f>IFERROR(__xludf.DUMMYFUNCTION("""COMPUTED_VALUE"""),3556.98)</f>
        <v>3556.98</v>
      </c>
      <c r="J131" s="2">
        <f>IFERROR(__xludf.DUMMYFUNCTION("""COMPUTED_VALUE"""),45483.66666666667)</f>
        <v>45483.66667</v>
      </c>
      <c r="K131" s="1">
        <f>IFERROR(__xludf.DUMMYFUNCTION("""COMPUTED_VALUE"""),3589.5)</f>
        <v>3589.5</v>
      </c>
      <c r="M131" s="2">
        <f>IFERROR(__xludf.DUMMYFUNCTION("""COMPUTED_VALUE"""),45483.66666666667)</f>
        <v>45483.66667</v>
      </c>
      <c r="N131" s="1">
        <f>IFERROR(__xludf.DUMMYFUNCTION("""COMPUTED_VALUE"""),0.0)</f>
        <v>0</v>
      </c>
    </row>
    <row r="132">
      <c r="A132" s="2">
        <f>IFERROR(__xludf.DUMMYFUNCTION("""COMPUTED_VALUE"""),45484.66666666667)</f>
        <v>45484.66667</v>
      </c>
      <c r="B132" s="1">
        <f>IFERROR(__xludf.DUMMYFUNCTION("""COMPUTED_VALUE"""),3589.53)</f>
        <v>3589.53</v>
      </c>
      <c r="D132" s="2">
        <f>IFERROR(__xludf.DUMMYFUNCTION("""COMPUTED_VALUE"""),45484.66666666667)</f>
        <v>45484.66667</v>
      </c>
      <c r="E132" s="1">
        <f>IFERROR(__xludf.DUMMYFUNCTION("""COMPUTED_VALUE"""),3656.99)</f>
        <v>3656.99</v>
      </c>
      <c r="G132" s="2">
        <f>IFERROR(__xludf.DUMMYFUNCTION("""COMPUTED_VALUE"""),45484.66666666667)</f>
        <v>45484.66667</v>
      </c>
      <c r="H132" s="1">
        <f>IFERROR(__xludf.DUMMYFUNCTION("""COMPUTED_VALUE"""),3589.53)</f>
        <v>3589.53</v>
      </c>
      <c r="J132" s="2">
        <f>IFERROR(__xludf.DUMMYFUNCTION("""COMPUTED_VALUE"""),45484.66666666667)</f>
        <v>45484.66667</v>
      </c>
      <c r="K132" s="1">
        <f>IFERROR(__xludf.DUMMYFUNCTION("""COMPUTED_VALUE"""),3652.94)</f>
        <v>3652.94</v>
      </c>
      <c r="M132" s="2">
        <f>IFERROR(__xludf.DUMMYFUNCTION("""COMPUTED_VALUE"""),45484.66666666667)</f>
        <v>45484.66667</v>
      </c>
      <c r="N132" s="1">
        <f>IFERROR(__xludf.DUMMYFUNCTION("""COMPUTED_VALUE"""),0.0)</f>
        <v>0</v>
      </c>
    </row>
    <row r="133">
      <c r="A133" s="2">
        <f>IFERROR(__xludf.DUMMYFUNCTION("""COMPUTED_VALUE"""),45485.66666666667)</f>
        <v>45485.66667</v>
      </c>
      <c r="B133" s="1">
        <f>IFERROR(__xludf.DUMMYFUNCTION("""COMPUTED_VALUE"""),3653.02)</f>
        <v>3653.02</v>
      </c>
      <c r="D133" s="2">
        <f>IFERROR(__xludf.DUMMYFUNCTION("""COMPUTED_VALUE"""),45485.66666666667)</f>
        <v>45485.66667</v>
      </c>
      <c r="E133" s="1">
        <f>IFERROR(__xludf.DUMMYFUNCTION("""COMPUTED_VALUE"""),3703.23)</f>
        <v>3703.23</v>
      </c>
      <c r="G133" s="2">
        <f>IFERROR(__xludf.DUMMYFUNCTION("""COMPUTED_VALUE"""),45485.66666666667)</f>
        <v>45485.66667</v>
      </c>
      <c r="H133" s="1">
        <f>IFERROR(__xludf.DUMMYFUNCTION("""COMPUTED_VALUE"""),3653.02)</f>
        <v>3653.02</v>
      </c>
      <c r="J133" s="2">
        <f>IFERROR(__xludf.DUMMYFUNCTION("""COMPUTED_VALUE"""),45485.66666666667)</f>
        <v>45485.66667</v>
      </c>
      <c r="K133" s="1">
        <f>IFERROR(__xludf.DUMMYFUNCTION("""COMPUTED_VALUE"""),3686.12)</f>
        <v>3686.12</v>
      </c>
      <c r="M133" s="2">
        <f>IFERROR(__xludf.DUMMYFUNCTION("""COMPUTED_VALUE"""),45485.66666666667)</f>
        <v>45485.66667</v>
      </c>
      <c r="N133" s="1">
        <f>IFERROR(__xludf.DUMMYFUNCTION("""COMPUTED_VALUE"""),0.0)</f>
        <v>0</v>
      </c>
    </row>
    <row r="134">
      <c r="A134" s="2">
        <f>IFERROR(__xludf.DUMMYFUNCTION("""COMPUTED_VALUE"""),45488.66666666667)</f>
        <v>45488.66667</v>
      </c>
      <c r="B134" s="1">
        <f>IFERROR(__xludf.DUMMYFUNCTION("""COMPUTED_VALUE"""),3686.24)</f>
        <v>3686.24</v>
      </c>
      <c r="D134" s="2">
        <f>IFERROR(__xludf.DUMMYFUNCTION("""COMPUTED_VALUE"""),45488.66666666667)</f>
        <v>45488.66667</v>
      </c>
      <c r="E134" s="1">
        <f>IFERROR(__xludf.DUMMYFUNCTION("""COMPUTED_VALUE"""),3724.61)</f>
        <v>3724.61</v>
      </c>
      <c r="G134" s="2">
        <f>IFERROR(__xludf.DUMMYFUNCTION("""COMPUTED_VALUE"""),45488.66666666667)</f>
        <v>45488.66667</v>
      </c>
      <c r="H134" s="1">
        <f>IFERROR(__xludf.DUMMYFUNCTION("""COMPUTED_VALUE"""),3686.24)</f>
        <v>3686.24</v>
      </c>
      <c r="J134" s="2">
        <f>IFERROR(__xludf.DUMMYFUNCTION("""COMPUTED_VALUE"""),45488.66666666667)</f>
        <v>45488.66667</v>
      </c>
      <c r="K134" s="1">
        <f>IFERROR(__xludf.DUMMYFUNCTION("""COMPUTED_VALUE"""),3704.37)</f>
        <v>3704.37</v>
      </c>
      <c r="M134" s="2">
        <f>IFERROR(__xludf.DUMMYFUNCTION("""COMPUTED_VALUE"""),45488.66666666667)</f>
        <v>45488.66667</v>
      </c>
      <c r="N134" s="1">
        <f>IFERROR(__xludf.DUMMYFUNCTION("""COMPUTED_VALUE"""),0.0)</f>
        <v>0</v>
      </c>
    </row>
    <row r="135">
      <c r="A135" s="2">
        <f>IFERROR(__xludf.DUMMYFUNCTION("""COMPUTED_VALUE"""),45489.66666666667)</f>
        <v>45489.66667</v>
      </c>
      <c r="B135" s="1">
        <f>IFERROR(__xludf.DUMMYFUNCTION("""COMPUTED_VALUE"""),3704.39)</f>
        <v>3704.39</v>
      </c>
      <c r="D135" s="2">
        <f>IFERROR(__xludf.DUMMYFUNCTION("""COMPUTED_VALUE"""),45489.66666666667)</f>
        <v>45489.66667</v>
      </c>
      <c r="E135" s="1">
        <f>IFERROR(__xludf.DUMMYFUNCTION("""COMPUTED_VALUE"""),3786.14)</f>
        <v>3786.14</v>
      </c>
      <c r="G135" s="2">
        <f>IFERROR(__xludf.DUMMYFUNCTION("""COMPUTED_VALUE"""),45489.66666666667)</f>
        <v>45489.66667</v>
      </c>
      <c r="H135" s="1">
        <f>IFERROR(__xludf.DUMMYFUNCTION("""COMPUTED_VALUE"""),3704.39)</f>
        <v>3704.39</v>
      </c>
      <c r="J135" s="2">
        <f>IFERROR(__xludf.DUMMYFUNCTION("""COMPUTED_VALUE"""),45489.66666666667)</f>
        <v>45489.66667</v>
      </c>
      <c r="K135" s="1">
        <f>IFERROR(__xludf.DUMMYFUNCTION("""COMPUTED_VALUE"""),3784.91)</f>
        <v>3784.91</v>
      </c>
      <c r="M135" s="2">
        <f>IFERROR(__xludf.DUMMYFUNCTION("""COMPUTED_VALUE"""),45489.66666666667)</f>
        <v>45489.66667</v>
      </c>
      <c r="N135" s="1">
        <f>IFERROR(__xludf.DUMMYFUNCTION("""COMPUTED_VALUE"""),0.0)</f>
        <v>0</v>
      </c>
    </row>
    <row r="136">
      <c r="A136" s="2">
        <f>IFERROR(__xludf.DUMMYFUNCTION("""COMPUTED_VALUE"""),45490.66666666667)</f>
        <v>45490.66667</v>
      </c>
      <c r="B136" s="1">
        <f>IFERROR(__xludf.DUMMYFUNCTION("""COMPUTED_VALUE"""),3784.93)</f>
        <v>3784.93</v>
      </c>
      <c r="D136" s="2">
        <f>IFERROR(__xludf.DUMMYFUNCTION("""COMPUTED_VALUE"""),45490.66666666667)</f>
        <v>45490.66667</v>
      </c>
      <c r="E136" s="1">
        <f>IFERROR(__xludf.DUMMYFUNCTION("""COMPUTED_VALUE"""),3787.42)</f>
        <v>3787.42</v>
      </c>
      <c r="G136" s="2">
        <f>IFERROR(__xludf.DUMMYFUNCTION("""COMPUTED_VALUE"""),45490.66666666667)</f>
        <v>45490.66667</v>
      </c>
      <c r="H136" s="1">
        <f>IFERROR(__xludf.DUMMYFUNCTION("""COMPUTED_VALUE"""),3744.05)</f>
        <v>3744.05</v>
      </c>
      <c r="J136" s="2">
        <f>IFERROR(__xludf.DUMMYFUNCTION("""COMPUTED_VALUE"""),45490.66666666667)</f>
        <v>45490.66667</v>
      </c>
      <c r="K136" s="1">
        <f>IFERROR(__xludf.DUMMYFUNCTION("""COMPUTED_VALUE"""),3744.05)</f>
        <v>3744.05</v>
      </c>
      <c r="M136" s="2">
        <f>IFERROR(__xludf.DUMMYFUNCTION("""COMPUTED_VALUE"""),45490.66666666667)</f>
        <v>45490.66667</v>
      </c>
      <c r="N136" s="1">
        <f>IFERROR(__xludf.DUMMYFUNCTION("""COMPUTED_VALUE"""),0.0)</f>
        <v>0</v>
      </c>
    </row>
    <row r="137">
      <c r="A137" s="2">
        <f>IFERROR(__xludf.DUMMYFUNCTION("""COMPUTED_VALUE"""),45491.66666666667)</f>
        <v>45491.66667</v>
      </c>
      <c r="B137" s="1">
        <f>IFERROR(__xludf.DUMMYFUNCTION("""COMPUTED_VALUE"""),3744.06)</f>
        <v>3744.06</v>
      </c>
      <c r="D137" s="2">
        <f>IFERROR(__xludf.DUMMYFUNCTION("""COMPUTED_VALUE"""),45491.66666666667)</f>
        <v>45491.66667</v>
      </c>
      <c r="E137" s="1">
        <f>IFERROR(__xludf.DUMMYFUNCTION("""COMPUTED_VALUE"""),3782.43)</f>
        <v>3782.43</v>
      </c>
      <c r="G137" s="2">
        <f>IFERROR(__xludf.DUMMYFUNCTION("""COMPUTED_VALUE"""),45491.66666666667)</f>
        <v>45491.66667</v>
      </c>
      <c r="H137" s="1">
        <f>IFERROR(__xludf.DUMMYFUNCTION("""COMPUTED_VALUE"""),3700.16)</f>
        <v>3700.16</v>
      </c>
      <c r="J137" s="2">
        <f>IFERROR(__xludf.DUMMYFUNCTION("""COMPUTED_VALUE"""),45491.66666666667)</f>
        <v>45491.66667</v>
      </c>
      <c r="K137" s="1">
        <f>IFERROR(__xludf.DUMMYFUNCTION("""COMPUTED_VALUE"""),3709.55)</f>
        <v>3709.55</v>
      </c>
      <c r="M137" s="2">
        <f>IFERROR(__xludf.DUMMYFUNCTION("""COMPUTED_VALUE"""),45491.66666666667)</f>
        <v>45491.66667</v>
      </c>
      <c r="N137" s="1">
        <f>IFERROR(__xludf.DUMMYFUNCTION("""COMPUTED_VALUE"""),0.0)</f>
        <v>0</v>
      </c>
    </row>
    <row r="138">
      <c r="A138" s="2">
        <f>IFERROR(__xludf.DUMMYFUNCTION("""COMPUTED_VALUE"""),45492.66666666667)</f>
        <v>45492.66667</v>
      </c>
      <c r="B138" s="1">
        <f>IFERROR(__xludf.DUMMYFUNCTION("""COMPUTED_VALUE"""),3709.62)</f>
        <v>3709.62</v>
      </c>
      <c r="D138" s="2">
        <f>IFERROR(__xludf.DUMMYFUNCTION("""COMPUTED_VALUE"""),45492.66666666667)</f>
        <v>45492.66667</v>
      </c>
      <c r="E138" s="1">
        <f>IFERROR(__xludf.DUMMYFUNCTION("""COMPUTED_VALUE"""),3715.59)</f>
        <v>3715.59</v>
      </c>
      <c r="G138" s="2">
        <f>IFERROR(__xludf.DUMMYFUNCTION("""COMPUTED_VALUE"""),45492.66666666667)</f>
        <v>45492.66667</v>
      </c>
      <c r="H138" s="1">
        <f>IFERROR(__xludf.DUMMYFUNCTION("""COMPUTED_VALUE"""),3681.93)</f>
        <v>3681.93</v>
      </c>
      <c r="J138" s="2">
        <f>IFERROR(__xludf.DUMMYFUNCTION("""COMPUTED_VALUE"""),45492.66666666667)</f>
        <v>45492.66667</v>
      </c>
      <c r="K138" s="1">
        <f>IFERROR(__xludf.DUMMYFUNCTION("""COMPUTED_VALUE"""),3689.48)</f>
        <v>3689.48</v>
      </c>
      <c r="M138" s="2">
        <f>IFERROR(__xludf.DUMMYFUNCTION("""COMPUTED_VALUE"""),45492.66666666667)</f>
        <v>45492.66667</v>
      </c>
      <c r="N138" s="1">
        <f>IFERROR(__xludf.DUMMYFUNCTION("""COMPUTED_VALUE"""),0.0)</f>
        <v>0</v>
      </c>
    </row>
    <row r="139">
      <c r="A139" s="2">
        <f>IFERROR(__xludf.DUMMYFUNCTION("""COMPUTED_VALUE"""),45495.66666666667)</f>
        <v>45495.66667</v>
      </c>
      <c r="B139" s="1">
        <f>IFERROR(__xludf.DUMMYFUNCTION("""COMPUTED_VALUE"""),3689.53)</f>
        <v>3689.53</v>
      </c>
      <c r="D139" s="2">
        <f>IFERROR(__xludf.DUMMYFUNCTION("""COMPUTED_VALUE"""),45495.66666666667)</f>
        <v>45495.66667</v>
      </c>
      <c r="E139" s="1">
        <f>IFERROR(__xludf.DUMMYFUNCTION("""COMPUTED_VALUE"""),3733.17)</f>
        <v>3733.17</v>
      </c>
      <c r="G139" s="2">
        <f>IFERROR(__xludf.DUMMYFUNCTION("""COMPUTED_VALUE"""),45495.66666666667)</f>
        <v>45495.66667</v>
      </c>
      <c r="H139" s="1">
        <f>IFERROR(__xludf.DUMMYFUNCTION("""COMPUTED_VALUE"""),3680.6)</f>
        <v>3680.6</v>
      </c>
      <c r="J139" s="2">
        <f>IFERROR(__xludf.DUMMYFUNCTION("""COMPUTED_VALUE"""),45495.66666666667)</f>
        <v>45495.66667</v>
      </c>
      <c r="K139" s="1">
        <f>IFERROR(__xludf.DUMMYFUNCTION("""COMPUTED_VALUE"""),3732.45)</f>
        <v>3732.45</v>
      </c>
      <c r="M139" s="2">
        <f>IFERROR(__xludf.DUMMYFUNCTION("""COMPUTED_VALUE"""),45495.66666666667)</f>
        <v>45495.66667</v>
      </c>
      <c r="N139" s="1">
        <f>IFERROR(__xludf.DUMMYFUNCTION("""COMPUTED_VALUE"""),0.0)</f>
        <v>0</v>
      </c>
    </row>
    <row r="140">
      <c r="A140" s="2">
        <f>IFERROR(__xludf.DUMMYFUNCTION("""COMPUTED_VALUE"""),45496.66666666667)</f>
        <v>45496.66667</v>
      </c>
      <c r="B140" s="1">
        <f>IFERROR(__xludf.DUMMYFUNCTION("""COMPUTED_VALUE"""),3732.46)</f>
        <v>3732.46</v>
      </c>
      <c r="D140" s="2">
        <f>IFERROR(__xludf.DUMMYFUNCTION("""COMPUTED_VALUE"""),45496.66666666667)</f>
        <v>45496.66667</v>
      </c>
      <c r="E140" s="1">
        <f>IFERROR(__xludf.DUMMYFUNCTION("""COMPUTED_VALUE"""),3744.42)</f>
        <v>3744.42</v>
      </c>
      <c r="G140" s="2">
        <f>IFERROR(__xludf.DUMMYFUNCTION("""COMPUTED_VALUE"""),45496.66666666667)</f>
        <v>45496.66667</v>
      </c>
      <c r="H140" s="1">
        <f>IFERROR(__xludf.DUMMYFUNCTION("""COMPUTED_VALUE"""),3721.03)</f>
        <v>3721.03</v>
      </c>
      <c r="J140" s="2">
        <f>IFERROR(__xludf.DUMMYFUNCTION("""COMPUTED_VALUE"""),45496.66666666667)</f>
        <v>45496.66667</v>
      </c>
      <c r="K140" s="1">
        <f>IFERROR(__xludf.DUMMYFUNCTION("""COMPUTED_VALUE"""),3730.17)</f>
        <v>3730.17</v>
      </c>
      <c r="M140" s="2">
        <f>IFERROR(__xludf.DUMMYFUNCTION("""COMPUTED_VALUE"""),45496.66666666667)</f>
        <v>45496.66667</v>
      </c>
      <c r="N140" s="1">
        <f>IFERROR(__xludf.DUMMYFUNCTION("""COMPUTED_VALUE"""),0.0)</f>
        <v>0</v>
      </c>
    </row>
    <row r="141">
      <c r="A141" s="2">
        <f>IFERROR(__xludf.DUMMYFUNCTION("""COMPUTED_VALUE"""),45497.66666666667)</f>
        <v>45497.66667</v>
      </c>
      <c r="B141" s="1">
        <f>IFERROR(__xludf.DUMMYFUNCTION("""COMPUTED_VALUE"""),3730.19)</f>
        <v>3730.19</v>
      </c>
      <c r="D141" s="2">
        <f>IFERROR(__xludf.DUMMYFUNCTION("""COMPUTED_VALUE"""),45497.66666666667)</f>
        <v>45497.66667</v>
      </c>
      <c r="E141" s="1">
        <f>IFERROR(__xludf.DUMMYFUNCTION("""COMPUTED_VALUE"""),3730.19)</f>
        <v>3730.19</v>
      </c>
      <c r="G141" s="2">
        <f>IFERROR(__xludf.DUMMYFUNCTION("""COMPUTED_VALUE"""),45497.66666666667)</f>
        <v>45497.66667</v>
      </c>
      <c r="H141" s="1">
        <f>IFERROR(__xludf.DUMMYFUNCTION("""COMPUTED_VALUE"""),3660.66)</f>
        <v>3660.66</v>
      </c>
      <c r="J141" s="2">
        <f>IFERROR(__xludf.DUMMYFUNCTION("""COMPUTED_VALUE"""),45497.66666666667)</f>
        <v>45497.66667</v>
      </c>
      <c r="K141" s="1">
        <f>IFERROR(__xludf.DUMMYFUNCTION("""COMPUTED_VALUE"""),3661.51)</f>
        <v>3661.51</v>
      </c>
      <c r="M141" s="2">
        <f>IFERROR(__xludf.DUMMYFUNCTION("""COMPUTED_VALUE"""),45497.66666666667)</f>
        <v>45497.66667</v>
      </c>
      <c r="N141" s="1">
        <f>IFERROR(__xludf.DUMMYFUNCTION("""COMPUTED_VALUE"""),0.0)</f>
        <v>0</v>
      </c>
    </row>
    <row r="142">
      <c r="A142" s="2">
        <f>IFERROR(__xludf.DUMMYFUNCTION("""COMPUTED_VALUE"""),45498.66666666667)</f>
        <v>45498.66667</v>
      </c>
      <c r="B142" s="1">
        <f>IFERROR(__xludf.DUMMYFUNCTION("""COMPUTED_VALUE"""),3661.51)</f>
        <v>3661.51</v>
      </c>
      <c r="D142" s="2">
        <f>IFERROR(__xludf.DUMMYFUNCTION("""COMPUTED_VALUE"""),45498.66666666667)</f>
        <v>45498.66667</v>
      </c>
      <c r="E142" s="1">
        <f>IFERROR(__xludf.DUMMYFUNCTION("""COMPUTED_VALUE"""),3733.84)</f>
        <v>3733.84</v>
      </c>
      <c r="G142" s="2">
        <f>IFERROR(__xludf.DUMMYFUNCTION("""COMPUTED_VALUE"""),45498.66666666667)</f>
        <v>45498.66667</v>
      </c>
      <c r="H142" s="1">
        <f>IFERROR(__xludf.DUMMYFUNCTION("""COMPUTED_VALUE"""),3660.32)</f>
        <v>3660.32</v>
      </c>
      <c r="J142" s="2">
        <f>IFERROR(__xludf.DUMMYFUNCTION("""COMPUTED_VALUE"""),45498.66666666667)</f>
        <v>45498.66667</v>
      </c>
      <c r="K142" s="1">
        <f>IFERROR(__xludf.DUMMYFUNCTION("""COMPUTED_VALUE"""),3680.13)</f>
        <v>3680.13</v>
      </c>
      <c r="M142" s="2">
        <f>IFERROR(__xludf.DUMMYFUNCTION("""COMPUTED_VALUE"""),45498.66666666667)</f>
        <v>45498.66667</v>
      </c>
      <c r="N142" s="1">
        <f>IFERROR(__xludf.DUMMYFUNCTION("""COMPUTED_VALUE"""),0.0)</f>
        <v>0</v>
      </c>
    </row>
    <row r="143">
      <c r="A143" s="2">
        <f>IFERROR(__xludf.DUMMYFUNCTION("""COMPUTED_VALUE"""),45499.66666666667)</f>
        <v>45499.66667</v>
      </c>
      <c r="B143" s="1">
        <f>IFERROR(__xludf.DUMMYFUNCTION("""COMPUTED_VALUE"""),3680.25)</f>
        <v>3680.25</v>
      </c>
      <c r="D143" s="2">
        <f>IFERROR(__xludf.DUMMYFUNCTION("""COMPUTED_VALUE"""),45499.66666666667)</f>
        <v>45499.66667</v>
      </c>
      <c r="E143" s="1">
        <f>IFERROR(__xludf.DUMMYFUNCTION("""COMPUTED_VALUE"""),3739.78)</f>
        <v>3739.78</v>
      </c>
      <c r="G143" s="2">
        <f>IFERROR(__xludf.DUMMYFUNCTION("""COMPUTED_VALUE"""),45499.66666666667)</f>
        <v>45499.66667</v>
      </c>
      <c r="H143" s="1">
        <f>IFERROR(__xludf.DUMMYFUNCTION("""COMPUTED_VALUE"""),3680.25)</f>
        <v>3680.25</v>
      </c>
      <c r="J143" s="2">
        <f>IFERROR(__xludf.DUMMYFUNCTION("""COMPUTED_VALUE"""),45499.66666666667)</f>
        <v>45499.66667</v>
      </c>
      <c r="K143" s="1">
        <f>IFERROR(__xludf.DUMMYFUNCTION("""COMPUTED_VALUE"""),3731.35)</f>
        <v>3731.35</v>
      </c>
      <c r="M143" s="2">
        <f>IFERROR(__xludf.DUMMYFUNCTION("""COMPUTED_VALUE"""),45499.66666666667)</f>
        <v>45499.66667</v>
      </c>
      <c r="N143" s="1">
        <f>IFERROR(__xludf.DUMMYFUNCTION("""COMPUTED_VALUE"""),0.0)</f>
        <v>0</v>
      </c>
    </row>
    <row r="144">
      <c r="A144" s="2">
        <f>IFERROR(__xludf.DUMMYFUNCTION("""COMPUTED_VALUE"""),45502.66666666667)</f>
        <v>45502.66667</v>
      </c>
      <c r="B144" s="1">
        <f>IFERROR(__xludf.DUMMYFUNCTION("""COMPUTED_VALUE"""),3731.38)</f>
        <v>3731.38</v>
      </c>
      <c r="D144" s="2">
        <f>IFERROR(__xludf.DUMMYFUNCTION("""COMPUTED_VALUE"""),45502.66666666667)</f>
        <v>45502.66667</v>
      </c>
      <c r="E144" s="1">
        <f>IFERROR(__xludf.DUMMYFUNCTION("""COMPUTED_VALUE"""),3745.9)</f>
        <v>3745.9</v>
      </c>
      <c r="G144" s="2">
        <f>IFERROR(__xludf.DUMMYFUNCTION("""COMPUTED_VALUE"""),45502.66666666667)</f>
        <v>45502.66667</v>
      </c>
      <c r="H144" s="1">
        <f>IFERROR(__xludf.DUMMYFUNCTION("""COMPUTED_VALUE"""),3720.23)</f>
        <v>3720.23</v>
      </c>
      <c r="J144" s="2">
        <f>IFERROR(__xludf.DUMMYFUNCTION("""COMPUTED_VALUE"""),45502.66666666667)</f>
        <v>45502.66667</v>
      </c>
      <c r="K144" s="1">
        <f>IFERROR(__xludf.DUMMYFUNCTION("""COMPUTED_VALUE"""),3729.94)</f>
        <v>3729.94</v>
      </c>
      <c r="M144" s="2">
        <f>IFERROR(__xludf.DUMMYFUNCTION("""COMPUTED_VALUE"""),45502.66666666667)</f>
        <v>45502.66667</v>
      </c>
      <c r="N144" s="1">
        <f>IFERROR(__xludf.DUMMYFUNCTION("""COMPUTED_VALUE"""),0.0)</f>
        <v>0</v>
      </c>
    </row>
    <row r="145">
      <c r="A145" s="2">
        <f>IFERROR(__xludf.DUMMYFUNCTION("""COMPUTED_VALUE"""),45503.66666666667)</f>
        <v>45503.66667</v>
      </c>
      <c r="B145" s="1">
        <f>IFERROR(__xludf.DUMMYFUNCTION("""COMPUTED_VALUE"""),3729.98)</f>
        <v>3729.98</v>
      </c>
      <c r="D145" s="2">
        <f>IFERROR(__xludf.DUMMYFUNCTION("""COMPUTED_VALUE"""),45503.66666666667)</f>
        <v>45503.66667</v>
      </c>
      <c r="E145" s="1">
        <f>IFERROR(__xludf.DUMMYFUNCTION("""COMPUTED_VALUE"""),3758.66)</f>
        <v>3758.66</v>
      </c>
      <c r="G145" s="2">
        <f>IFERROR(__xludf.DUMMYFUNCTION("""COMPUTED_VALUE"""),45503.66666666667)</f>
        <v>45503.66667</v>
      </c>
      <c r="H145" s="1">
        <f>IFERROR(__xludf.DUMMYFUNCTION("""COMPUTED_VALUE"""),3722.77)</f>
        <v>3722.77</v>
      </c>
      <c r="J145" s="2">
        <f>IFERROR(__xludf.DUMMYFUNCTION("""COMPUTED_VALUE"""),45503.66666666667)</f>
        <v>45503.66667</v>
      </c>
      <c r="K145" s="1">
        <f>IFERROR(__xludf.DUMMYFUNCTION("""COMPUTED_VALUE"""),3741.1)</f>
        <v>3741.1</v>
      </c>
      <c r="M145" s="2">
        <f>IFERROR(__xludf.DUMMYFUNCTION("""COMPUTED_VALUE"""),45503.66666666667)</f>
        <v>45503.66667</v>
      </c>
      <c r="N145" s="1">
        <f>IFERROR(__xludf.DUMMYFUNCTION("""COMPUTED_VALUE"""),0.0)</f>
        <v>0</v>
      </c>
    </row>
    <row r="146">
      <c r="A146" s="2">
        <f>IFERROR(__xludf.DUMMYFUNCTION("""COMPUTED_VALUE"""),45504.66666666667)</f>
        <v>45504.66667</v>
      </c>
      <c r="B146" s="1">
        <f>IFERROR(__xludf.DUMMYFUNCTION("""COMPUTED_VALUE"""),3741.46)</f>
        <v>3741.46</v>
      </c>
      <c r="D146" s="2">
        <f>IFERROR(__xludf.DUMMYFUNCTION("""COMPUTED_VALUE"""),45504.66666666667)</f>
        <v>45504.66667</v>
      </c>
      <c r="E146" s="1">
        <f>IFERROR(__xludf.DUMMYFUNCTION("""COMPUTED_VALUE"""),3807.52)</f>
        <v>3807.52</v>
      </c>
      <c r="G146" s="2">
        <f>IFERROR(__xludf.DUMMYFUNCTION("""COMPUTED_VALUE"""),45504.66666666667)</f>
        <v>45504.66667</v>
      </c>
      <c r="H146" s="1">
        <f>IFERROR(__xludf.DUMMYFUNCTION("""COMPUTED_VALUE"""),3741.46)</f>
        <v>3741.46</v>
      </c>
      <c r="J146" s="2">
        <f>IFERROR(__xludf.DUMMYFUNCTION("""COMPUTED_VALUE"""),45504.66666666667)</f>
        <v>45504.66667</v>
      </c>
      <c r="K146" s="1">
        <f>IFERROR(__xludf.DUMMYFUNCTION("""COMPUTED_VALUE"""),3764.05)</f>
        <v>3764.05</v>
      </c>
      <c r="M146" s="2">
        <f>IFERROR(__xludf.DUMMYFUNCTION("""COMPUTED_VALUE"""),45504.66666666667)</f>
        <v>45504.66667</v>
      </c>
      <c r="N146" s="1">
        <f>IFERROR(__xludf.DUMMYFUNCTION("""COMPUTED_VALUE"""),0.0)</f>
        <v>0</v>
      </c>
    </row>
    <row r="147">
      <c r="A147" s="2">
        <f>IFERROR(__xludf.DUMMYFUNCTION("""COMPUTED_VALUE"""),45505.66666666667)</f>
        <v>45505.66667</v>
      </c>
      <c r="B147" s="1">
        <f>IFERROR(__xludf.DUMMYFUNCTION("""COMPUTED_VALUE"""),3764.46)</f>
        <v>3764.46</v>
      </c>
      <c r="D147" s="2">
        <f>IFERROR(__xludf.DUMMYFUNCTION("""COMPUTED_VALUE"""),45505.66666666667)</f>
        <v>45505.66667</v>
      </c>
      <c r="E147" s="1">
        <f>IFERROR(__xludf.DUMMYFUNCTION("""COMPUTED_VALUE"""),3780.89)</f>
        <v>3780.89</v>
      </c>
      <c r="G147" s="2">
        <f>IFERROR(__xludf.DUMMYFUNCTION("""COMPUTED_VALUE"""),45505.66666666667)</f>
        <v>45505.66667</v>
      </c>
      <c r="H147" s="1">
        <f>IFERROR(__xludf.DUMMYFUNCTION("""COMPUTED_VALUE"""),3673.79)</f>
        <v>3673.79</v>
      </c>
      <c r="J147" s="2">
        <f>IFERROR(__xludf.DUMMYFUNCTION("""COMPUTED_VALUE"""),45505.66666666667)</f>
        <v>45505.66667</v>
      </c>
      <c r="K147" s="1">
        <f>IFERROR(__xludf.DUMMYFUNCTION("""COMPUTED_VALUE"""),3698.19)</f>
        <v>3698.19</v>
      </c>
      <c r="M147" s="2">
        <f>IFERROR(__xludf.DUMMYFUNCTION("""COMPUTED_VALUE"""),45505.66666666667)</f>
        <v>45505.66667</v>
      </c>
      <c r="N147" s="1">
        <f>IFERROR(__xludf.DUMMYFUNCTION("""COMPUTED_VALUE"""),0.0)</f>
        <v>0</v>
      </c>
    </row>
    <row r="148">
      <c r="A148" s="2">
        <f>IFERROR(__xludf.DUMMYFUNCTION("""COMPUTED_VALUE"""),45506.66666666667)</f>
        <v>45506.66667</v>
      </c>
      <c r="B148" s="1">
        <f>IFERROR(__xludf.DUMMYFUNCTION("""COMPUTED_VALUE"""),3698.31)</f>
        <v>3698.31</v>
      </c>
      <c r="D148" s="2">
        <f>IFERROR(__xludf.DUMMYFUNCTION("""COMPUTED_VALUE"""),45506.66666666667)</f>
        <v>45506.66667</v>
      </c>
      <c r="E148" s="1">
        <f>IFERROR(__xludf.DUMMYFUNCTION("""COMPUTED_VALUE"""),3698.31)</f>
        <v>3698.31</v>
      </c>
      <c r="G148" s="2">
        <f>IFERROR(__xludf.DUMMYFUNCTION("""COMPUTED_VALUE"""),45506.66666666667)</f>
        <v>45506.66667</v>
      </c>
      <c r="H148" s="1">
        <f>IFERROR(__xludf.DUMMYFUNCTION("""COMPUTED_VALUE"""),3572.28)</f>
        <v>3572.28</v>
      </c>
      <c r="J148" s="2">
        <f>IFERROR(__xludf.DUMMYFUNCTION("""COMPUTED_VALUE"""),45506.66666666667)</f>
        <v>45506.66667</v>
      </c>
      <c r="K148" s="1">
        <f>IFERROR(__xludf.DUMMYFUNCTION("""COMPUTED_VALUE"""),3609.15)</f>
        <v>3609.15</v>
      </c>
      <c r="M148" s="2">
        <f>IFERROR(__xludf.DUMMYFUNCTION("""COMPUTED_VALUE"""),45506.66666666667)</f>
        <v>45506.66667</v>
      </c>
      <c r="N148" s="1">
        <f>IFERROR(__xludf.DUMMYFUNCTION("""COMPUTED_VALUE"""),0.0)</f>
        <v>0</v>
      </c>
    </row>
    <row r="149">
      <c r="A149" s="2">
        <f>IFERROR(__xludf.DUMMYFUNCTION("""COMPUTED_VALUE"""),45509.66666666667)</f>
        <v>45509.66667</v>
      </c>
      <c r="B149" s="1">
        <f>IFERROR(__xludf.DUMMYFUNCTION("""COMPUTED_VALUE"""),3609.41)</f>
        <v>3609.41</v>
      </c>
      <c r="D149" s="2">
        <f>IFERROR(__xludf.DUMMYFUNCTION("""COMPUTED_VALUE"""),45509.66666666667)</f>
        <v>45509.66667</v>
      </c>
      <c r="E149" s="1">
        <f>IFERROR(__xludf.DUMMYFUNCTION("""COMPUTED_VALUE"""),3609.41)</f>
        <v>3609.41</v>
      </c>
      <c r="G149" s="2">
        <f>IFERROR(__xludf.DUMMYFUNCTION("""COMPUTED_VALUE"""),45509.66666666667)</f>
        <v>45509.66667</v>
      </c>
      <c r="H149" s="1">
        <f>IFERROR(__xludf.DUMMYFUNCTION("""COMPUTED_VALUE"""),3471.64)</f>
        <v>3471.64</v>
      </c>
      <c r="J149" s="2">
        <f>IFERROR(__xludf.DUMMYFUNCTION("""COMPUTED_VALUE"""),45509.66666666667)</f>
        <v>45509.66667</v>
      </c>
      <c r="K149" s="1">
        <f>IFERROR(__xludf.DUMMYFUNCTION("""COMPUTED_VALUE"""),3518.66)</f>
        <v>3518.66</v>
      </c>
      <c r="M149" s="2">
        <f>IFERROR(__xludf.DUMMYFUNCTION("""COMPUTED_VALUE"""),45509.66666666667)</f>
        <v>45509.66667</v>
      </c>
      <c r="N149" s="1">
        <f>IFERROR(__xludf.DUMMYFUNCTION("""COMPUTED_VALUE"""),0.0)</f>
        <v>0</v>
      </c>
    </row>
    <row r="150">
      <c r="A150" s="2">
        <f>IFERROR(__xludf.DUMMYFUNCTION("""COMPUTED_VALUE"""),45510.66666666667)</f>
        <v>45510.66667</v>
      </c>
      <c r="B150" s="1">
        <f>IFERROR(__xludf.DUMMYFUNCTION("""COMPUTED_VALUE"""),3518.77)</f>
        <v>3518.77</v>
      </c>
      <c r="D150" s="2">
        <f>IFERROR(__xludf.DUMMYFUNCTION("""COMPUTED_VALUE"""),45510.66666666667)</f>
        <v>45510.66667</v>
      </c>
      <c r="E150" s="1">
        <f>IFERROR(__xludf.DUMMYFUNCTION("""COMPUTED_VALUE"""),3604.33)</f>
        <v>3604.33</v>
      </c>
      <c r="G150" s="2">
        <f>IFERROR(__xludf.DUMMYFUNCTION("""COMPUTED_VALUE"""),45510.66666666667)</f>
        <v>45510.66667</v>
      </c>
      <c r="H150" s="1">
        <f>IFERROR(__xludf.DUMMYFUNCTION("""COMPUTED_VALUE"""),3518.77)</f>
        <v>3518.77</v>
      </c>
      <c r="J150" s="2">
        <f>IFERROR(__xludf.DUMMYFUNCTION("""COMPUTED_VALUE"""),45510.66666666667)</f>
        <v>45510.66667</v>
      </c>
      <c r="K150" s="1">
        <f>IFERROR(__xludf.DUMMYFUNCTION("""COMPUTED_VALUE"""),3561.16)</f>
        <v>3561.16</v>
      </c>
      <c r="M150" s="2">
        <f>IFERROR(__xludf.DUMMYFUNCTION("""COMPUTED_VALUE"""),45510.66666666667)</f>
        <v>45510.66667</v>
      </c>
      <c r="N150" s="1">
        <f>IFERROR(__xludf.DUMMYFUNCTION("""COMPUTED_VALUE"""),0.0)</f>
        <v>0</v>
      </c>
    </row>
    <row r="151">
      <c r="A151" s="2">
        <f>IFERROR(__xludf.DUMMYFUNCTION("""COMPUTED_VALUE"""),45511.66666666667)</f>
        <v>45511.66667</v>
      </c>
      <c r="B151" s="1">
        <f>IFERROR(__xludf.DUMMYFUNCTION("""COMPUTED_VALUE"""),3561.26)</f>
        <v>3561.26</v>
      </c>
      <c r="D151" s="2">
        <f>IFERROR(__xludf.DUMMYFUNCTION("""COMPUTED_VALUE"""),45511.66666666667)</f>
        <v>45511.66667</v>
      </c>
      <c r="E151" s="1">
        <f>IFERROR(__xludf.DUMMYFUNCTION("""COMPUTED_VALUE"""),3616.41)</f>
        <v>3616.41</v>
      </c>
      <c r="G151" s="2">
        <f>IFERROR(__xludf.DUMMYFUNCTION("""COMPUTED_VALUE"""),45511.66666666667)</f>
        <v>45511.66667</v>
      </c>
      <c r="H151" s="1">
        <f>IFERROR(__xludf.DUMMYFUNCTION("""COMPUTED_VALUE"""),3528.16)</f>
        <v>3528.16</v>
      </c>
      <c r="J151" s="2">
        <f>IFERROR(__xludf.DUMMYFUNCTION("""COMPUTED_VALUE"""),45511.66666666667)</f>
        <v>45511.66667</v>
      </c>
      <c r="K151" s="1">
        <f>IFERROR(__xludf.DUMMYFUNCTION("""COMPUTED_VALUE"""),3529.14)</f>
        <v>3529.14</v>
      </c>
      <c r="M151" s="2">
        <f>IFERROR(__xludf.DUMMYFUNCTION("""COMPUTED_VALUE"""),45511.66666666667)</f>
        <v>45511.66667</v>
      </c>
      <c r="N151" s="1">
        <f>IFERROR(__xludf.DUMMYFUNCTION("""COMPUTED_VALUE"""),0.0)</f>
        <v>0</v>
      </c>
    </row>
    <row r="152">
      <c r="A152" s="2">
        <f>IFERROR(__xludf.DUMMYFUNCTION("""COMPUTED_VALUE"""),45512.66666666667)</f>
        <v>45512.66667</v>
      </c>
      <c r="B152" s="1">
        <f>IFERROR(__xludf.DUMMYFUNCTION("""COMPUTED_VALUE"""),3529.21)</f>
        <v>3529.21</v>
      </c>
      <c r="D152" s="2">
        <f>IFERROR(__xludf.DUMMYFUNCTION("""COMPUTED_VALUE"""),45512.66666666667)</f>
        <v>45512.66667</v>
      </c>
      <c r="E152" s="1">
        <f>IFERROR(__xludf.DUMMYFUNCTION("""COMPUTED_VALUE"""),3608.26)</f>
        <v>3608.26</v>
      </c>
      <c r="G152" s="2">
        <f>IFERROR(__xludf.DUMMYFUNCTION("""COMPUTED_VALUE"""),45512.66666666667)</f>
        <v>45512.66667</v>
      </c>
      <c r="H152" s="1">
        <f>IFERROR(__xludf.DUMMYFUNCTION("""COMPUTED_VALUE"""),3529.21)</f>
        <v>3529.21</v>
      </c>
      <c r="J152" s="2">
        <f>IFERROR(__xludf.DUMMYFUNCTION("""COMPUTED_VALUE"""),45512.66666666667)</f>
        <v>45512.66667</v>
      </c>
      <c r="K152" s="1">
        <f>IFERROR(__xludf.DUMMYFUNCTION("""COMPUTED_VALUE"""),3606.76)</f>
        <v>3606.76</v>
      </c>
      <c r="M152" s="2">
        <f>IFERROR(__xludf.DUMMYFUNCTION("""COMPUTED_VALUE"""),45512.66666666667)</f>
        <v>45512.66667</v>
      </c>
      <c r="N152" s="1">
        <f>IFERROR(__xludf.DUMMYFUNCTION("""COMPUTED_VALUE"""),0.0)</f>
        <v>0</v>
      </c>
    </row>
    <row r="153">
      <c r="A153" s="2">
        <f>IFERROR(__xludf.DUMMYFUNCTION("""COMPUTED_VALUE"""),45513.66666666667)</f>
        <v>45513.66667</v>
      </c>
      <c r="B153" s="1">
        <f>IFERROR(__xludf.DUMMYFUNCTION("""COMPUTED_VALUE"""),3606.91)</f>
        <v>3606.91</v>
      </c>
      <c r="D153" s="2">
        <f>IFERROR(__xludf.DUMMYFUNCTION("""COMPUTED_VALUE"""),45513.66666666667)</f>
        <v>45513.66667</v>
      </c>
      <c r="E153" s="1">
        <f>IFERROR(__xludf.DUMMYFUNCTION("""COMPUTED_VALUE"""),3619.86)</f>
        <v>3619.86</v>
      </c>
      <c r="G153" s="2">
        <f>IFERROR(__xludf.DUMMYFUNCTION("""COMPUTED_VALUE"""),45513.66666666667)</f>
        <v>45513.66667</v>
      </c>
      <c r="H153" s="1">
        <f>IFERROR(__xludf.DUMMYFUNCTION("""COMPUTED_VALUE"""),3585.53)</f>
        <v>3585.53</v>
      </c>
      <c r="J153" s="2">
        <f>IFERROR(__xludf.DUMMYFUNCTION("""COMPUTED_VALUE"""),45513.66666666667)</f>
        <v>45513.66667</v>
      </c>
      <c r="K153" s="1">
        <f>IFERROR(__xludf.DUMMYFUNCTION("""COMPUTED_VALUE"""),3612.54)</f>
        <v>3612.54</v>
      </c>
      <c r="M153" s="2">
        <f>IFERROR(__xludf.DUMMYFUNCTION("""COMPUTED_VALUE"""),45513.66666666667)</f>
        <v>45513.66667</v>
      </c>
      <c r="N153" s="1">
        <f>IFERROR(__xludf.DUMMYFUNCTION("""COMPUTED_VALUE"""),0.0)</f>
        <v>0</v>
      </c>
    </row>
    <row r="154">
      <c r="A154" s="2">
        <f>IFERROR(__xludf.DUMMYFUNCTION("""COMPUTED_VALUE"""),45516.66666666667)</f>
        <v>45516.66667</v>
      </c>
      <c r="B154" s="1">
        <f>IFERROR(__xludf.DUMMYFUNCTION("""COMPUTED_VALUE"""),3613.05)</f>
        <v>3613.05</v>
      </c>
      <c r="D154" s="2">
        <f>IFERROR(__xludf.DUMMYFUNCTION("""COMPUTED_VALUE"""),45516.66666666667)</f>
        <v>45516.66667</v>
      </c>
      <c r="E154" s="1">
        <f>IFERROR(__xludf.DUMMYFUNCTION("""COMPUTED_VALUE"""),3617.18)</f>
        <v>3617.18</v>
      </c>
      <c r="G154" s="2">
        <f>IFERROR(__xludf.DUMMYFUNCTION("""COMPUTED_VALUE"""),45516.66666666667)</f>
        <v>45516.66667</v>
      </c>
      <c r="H154" s="1">
        <f>IFERROR(__xludf.DUMMYFUNCTION("""COMPUTED_VALUE"""),3585.3)</f>
        <v>3585.3</v>
      </c>
      <c r="J154" s="2">
        <f>IFERROR(__xludf.DUMMYFUNCTION("""COMPUTED_VALUE"""),45516.66666666667)</f>
        <v>45516.66667</v>
      </c>
      <c r="K154" s="1">
        <f>IFERROR(__xludf.DUMMYFUNCTION("""COMPUTED_VALUE"""),3590.99)</f>
        <v>3590.99</v>
      </c>
      <c r="M154" s="2">
        <f>IFERROR(__xludf.DUMMYFUNCTION("""COMPUTED_VALUE"""),45516.66666666667)</f>
        <v>45516.66667</v>
      </c>
      <c r="N154" s="1">
        <f>IFERROR(__xludf.DUMMYFUNCTION("""COMPUTED_VALUE"""),0.0)</f>
        <v>0</v>
      </c>
    </row>
    <row r="155">
      <c r="A155" s="2">
        <f>IFERROR(__xludf.DUMMYFUNCTION("""COMPUTED_VALUE"""),45517.66666666667)</f>
        <v>45517.66667</v>
      </c>
      <c r="B155" s="1">
        <f>IFERROR(__xludf.DUMMYFUNCTION("""COMPUTED_VALUE"""),3591.11)</f>
        <v>3591.11</v>
      </c>
      <c r="D155" s="2">
        <f>IFERROR(__xludf.DUMMYFUNCTION("""COMPUTED_VALUE"""),45517.66666666667)</f>
        <v>45517.66667</v>
      </c>
      <c r="E155" s="1">
        <f>IFERROR(__xludf.DUMMYFUNCTION("""COMPUTED_VALUE"""),3643.45)</f>
        <v>3643.45</v>
      </c>
      <c r="G155" s="2">
        <f>IFERROR(__xludf.DUMMYFUNCTION("""COMPUTED_VALUE"""),45517.66666666667)</f>
        <v>45517.66667</v>
      </c>
      <c r="H155" s="1">
        <f>IFERROR(__xludf.DUMMYFUNCTION("""COMPUTED_VALUE"""),3591.11)</f>
        <v>3591.11</v>
      </c>
      <c r="J155" s="2">
        <f>IFERROR(__xludf.DUMMYFUNCTION("""COMPUTED_VALUE"""),45517.66666666667)</f>
        <v>45517.66667</v>
      </c>
      <c r="K155" s="1">
        <f>IFERROR(__xludf.DUMMYFUNCTION("""COMPUTED_VALUE"""),3639.05)</f>
        <v>3639.05</v>
      </c>
      <c r="M155" s="2">
        <f>IFERROR(__xludf.DUMMYFUNCTION("""COMPUTED_VALUE"""),45517.66666666667)</f>
        <v>45517.66667</v>
      </c>
      <c r="N155" s="1">
        <f>IFERROR(__xludf.DUMMYFUNCTION("""COMPUTED_VALUE"""),0.0)</f>
        <v>0</v>
      </c>
    </row>
    <row r="156">
      <c r="A156" s="2">
        <f>IFERROR(__xludf.DUMMYFUNCTION("""COMPUTED_VALUE"""),45518.66666666667)</f>
        <v>45518.66667</v>
      </c>
      <c r="B156" s="1">
        <f>IFERROR(__xludf.DUMMYFUNCTION("""COMPUTED_VALUE"""),3639.49)</f>
        <v>3639.49</v>
      </c>
      <c r="D156" s="2">
        <f>IFERROR(__xludf.DUMMYFUNCTION("""COMPUTED_VALUE"""),45518.66666666667)</f>
        <v>45518.66667</v>
      </c>
      <c r="E156" s="1">
        <f>IFERROR(__xludf.DUMMYFUNCTION("""COMPUTED_VALUE"""),3650.26)</f>
        <v>3650.26</v>
      </c>
      <c r="G156" s="2">
        <f>IFERROR(__xludf.DUMMYFUNCTION("""COMPUTED_VALUE"""),45518.66666666667)</f>
        <v>45518.66667</v>
      </c>
      <c r="H156" s="1">
        <f>IFERROR(__xludf.DUMMYFUNCTION("""COMPUTED_VALUE"""),3632.1)</f>
        <v>3632.1</v>
      </c>
      <c r="J156" s="2">
        <f>IFERROR(__xludf.DUMMYFUNCTION("""COMPUTED_VALUE"""),45518.66666666667)</f>
        <v>45518.66667</v>
      </c>
      <c r="K156" s="1">
        <f>IFERROR(__xludf.DUMMYFUNCTION("""COMPUTED_VALUE"""),3642.25)</f>
        <v>3642.25</v>
      </c>
      <c r="M156" s="2">
        <f>IFERROR(__xludf.DUMMYFUNCTION("""COMPUTED_VALUE"""),45518.66666666667)</f>
        <v>45518.66667</v>
      </c>
      <c r="N156" s="1">
        <f>IFERROR(__xludf.DUMMYFUNCTION("""COMPUTED_VALUE"""),0.0)</f>
        <v>0</v>
      </c>
    </row>
    <row r="157">
      <c r="A157" s="2">
        <f>IFERROR(__xludf.DUMMYFUNCTION("""COMPUTED_VALUE"""),45519.66666666667)</f>
        <v>45519.66667</v>
      </c>
      <c r="B157" s="1">
        <f>IFERROR(__xludf.DUMMYFUNCTION("""COMPUTED_VALUE"""),3642.9)</f>
        <v>3642.9</v>
      </c>
      <c r="D157" s="2">
        <f>IFERROR(__xludf.DUMMYFUNCTION("""COMPUTED_VALUE"""),45519.66666666667)</f>
        <v>45519.66667</v>
      </c>
      <c r="E157" s="1">
        <f>IFERROR(__xludf.DUMMYFUNCTION("""COMPUTED_VALUE"""),3709.04)</f>
        <v>3709.04</v>
      </c>
      <c r="G157" s="2">
        <f>IFERROR(__xludf.DUMMYFUNCTION("""COMPUTED_VALUE"""),45519.66666666667)</f>
        <v>45519.66667</v>
      </c>
      <c r="H157" s="1">
        <f>IFERROR(__xludf.DUMMYFUNCTION("""COMPUTED_VALUE"""),3642.9)</f>
        <v>3642.9</v>
      </c>
      <c r="J157" s="2">
        <f>IFERROR(__xludf.DUMMYFUNCTION("""COMPUTED_VALUE"""),45519.66666666667)</f>
        <v>45519.66667</v>
      </c>
      <c r="K157" s="1">
        <f>IFERROR(__xludf.DUMMYFUNCTION("""COMPUTED_VALUE"""),3701.62)</f>
        <v>3701.62</v>
      </c>
      <c r="M157" s="2">
        <f>IFERROR(__xludf.DUMMYFUNCTION("""COMPUTED_VALUE"""),45519.66666666667)</f>
        <v>45519.66667</v>
      </c>
      <c r="N157" s="1">
        <f>IFERROR(__xludf.DUMMYFUNCTION("""COMPUTED_VALUE"""),0.0)</f>
        <v>0</v>
      </c>
    </row>
    <row r="158">
      <c r="A158" s="2">
        <f>IFERROR(__xludf.DUMMYFUNCTION("""COMPUTED_VALUE"""),45520.66666666667)</f>
        <v>45520.66667</v>
      </c>
      <c r="B158" s="1">
        <f>IFERROR(__xludf.DUMMYFUNCTION("""COMPUTED_VALUE"""),3702.1)</f>
        <v>3702.1</v>
      </c>
      <c r="D158" s="2">
        <f>IFERROR(__xludf.DUMMYFUNCTION("""COMPUTED_VALUE"""),45520.66666666667)</f>
        <v>45520.66667</v>
      </c>
      <c r="E158" s="1">
        <f>IFERROR(__xludf.DUMMYFUNCTION("""COMPUTED_VALUE"""),3712.64)</f>
        <v>3712.64</v>
      </c>
      <c r="G158" s="2">
        <f>IFERROR(__xludf.DUMMYFUNCTION("""COMPUTED_VALUE"""),45520.66666666667)</f>
        <v>45520.66667</v>
      </c>
      <c r="H158" s="1">
        <f>IFERROR(__xludf.DUMMYFUNCTION("""COMPUTED_VALUE"""),3693.82)</f>
        <v>3693.82</v>
      </c>
      <c r="J158" s="2">
        <f>IFERROR(__xludf.DUMMYFUNCTION("""COMPUTED_VALUE"""),45520.66666666667)</f>
        <v>45520.66667</v>
      </c>
      <c r="K158" s="1">
        <f>IFERROR(__xludf.DUMMYFUNCTION("""COMPUTED_VALUE"""),3710.75)</f>
        <v>3710.75</v>
      </c>
      <c r="M158" s="2">
        <f>IFERROR(__xludf.DUMMYFUNCTION("""COMPUTED_VALUE"""),45520.66666666667)</f>
        <v>45520.66667</v>
      </c>
      <c r="N158" s="1">
        <f>IFERROR(__xludf.DUMMYFUNCTION("""COMPUTED_VALUE"""),0.0)</f>
        <v>0</v>
      </c>
    </row>
    <row r="159">
      <c r="A159" s="2">
        <f>IFERROR(__xludf.DUMMYFUNCTION("""COMPUTED_VALUE"""),45523.66666666667)</f>
        <v>45523.66667</v>
      </c>
      <c r="B159" s="1">
        <f>IFERROR(__xludf.DUMMYFUNCTION("""COMPUTED_VALUE"""),3711.03)</f>
        <v>3711.03</v>
      </c>
      <c r="D159" s="2">
        <f>IFERROR(__xludf.DUMMYFUNCTION("""COMPUTED_VALUE"""),45523.66666666667)</f>
        <v>45523.66667</v>
      </c>
      <c r="E159" s="1">
        <f>IFERROR(__xludf.DUMMYFUNCTION("""COMPUTED_VALUE"""),3743.68)</f>
        <v>3743.68</v>
      </c>
      <c r="G159" s="2">
        <f>IFERROR(__xludf.DUMMYFUNCTION("""COMPUTED_VALUE"""),45523.66666666667)</f>
        <v>45523.66667</v>
      </c>
      <c r="H159" s="1">
        <f>IFERROR(__xludf.DUMMYFUNCTION("""COMPUTED_VALUE"""),3711.03)</f>
        <v>3711.03</v>
      </c>
      <c r="J159" s="2">
        <f>IFERROR(__xludf.DUMMYFUNCTION("""COMPUTED_VALUE"""),45523.66666666667)</f>
        <v>45523.66667</v>
      </c>
      <c r="K159" s="1">
        <f>IFERROR(__xludf.DUMMYFUNCTION("""COMPUTED_VALUE"""),3743.68)</f>
        <v>3743.68</v>
      </c>
      <c r="M159" s="2">
        <f>IFERROR(__xludf.DUMMYFUNCTION("""COMPUTED_VALUE"""),45523.66666666667)</f>
        <v>45523.66667</v>
      </c>
      <c r="N159" s="1">
        <f>IFERROR(__xludf.DUMMYFUNCTION("""COMPUTED_VALUE"""),0.0)</f>
        <v>0</v>
      </c>
    </row>
    <row r="160">
      <c r="A160" s="2">
        <f>IFERROR(__xludf.DUMMYFUNCTION("""COMPUTED_VALUE"""),45524.66666666667)</f>
        <v>45524.66667</v>
      </c>
      <c r="B160" s="1">
        <f>IFERROR(__xludf.DUMMYFUNCTION("""COMPUTED_VALUE"""),3743.99)</f>
        <v>3743.99</v>
      </c>
      <c r="D160" s="2">
        <f>IFERROR(__xludf.DUMMYFUNCTION("""COMPUTED_VALUE"""),45524.66666666667)</f>
        <v>45524.66667</v>
      </c>
      <c r="E160" s="1">
        <f>IFERROR(__xludf.DUMMYFUNCTION("""COMPUTED_VALUE"""),3743.99)</f>
        <v>3743.99</v>
      </c>
      <c r="G160" s="2">
        <f>IFERROR(__xludf.DUMMYFUNCTION("""COMPUTED_VALUE"""),45524.66666666667)</f>
        <v>45524.66667</v>
      </c>
      <c r="H160" s="1">
        <f>IFERROR(__xludf.DUMMYFUNCTION("""COMPUTED_VALUE"""),3712.49)</f>
        <v>3712.49</v>
      </c>
      <c r="J160" s="2">
        <f>IFERROR(__xludf.DUMMYFUNCTION("""COMPUTED_VALUE"""),45524.66666666667)</f>
        <v>45524.66667</v>
      </c>
      <c r="K160" s="1">
        <f>IFERROR(__xludf.DUMMYFUNCTION("""COMPUTED_VALUE"""),3717.93)</f>
        <v>3717.93</v>
      </c>
      <c r="M160" s="2">
        <f>IFERROR(__xludf.DUMMYFUNCTION("""COMPUTED_VALUE"""),45524.66666666667)</f>
        <v>45524.66667</v>
      </c>
      <c r="N160" s="1">
        <f>IFERROR(__xludf.DUMMYFUNCTION("""COMPUTED_VALUE"""),0.0)</f>
        <v>0</v>
      </c>
    </row>
    <row r="161">
      <c r="A161" s="2">
        <f>IFERROR(__xludf.DUMMYFUNCTION("""COMPUTED_VALUE"""),45525.66666666667)</f>
        <v>45525.66667</v>
      </c>
      <c r="B161" s="1">
        <f>IFERROR(__xludf.DUMMYFUNCTION("""COMPUTED_VALUE"""),3718.16)</f>
        <v>3718.16</v>
      </c>
      <c r="D161" s="2">
        <f>IFERROR(__xludf.DUMMYFUNCTION("""COMPUTED_VALUE"""),45525.66666666667)</f>
        <v>45525.66667</v>
      </c>
      <c r="E161" s="1">
        <f>IFERROR(__xludf.DUMMYFUNCTION("""COMPUTED_VALUE"""),3758.42)</f>
        <v>3758.42</v>
      </c>
      <c r="G161" s="2">
        <f>IFERROR(__xludf.DUMMYFUNCTION("""COMPUTED_VALUE"""),45525.66666666667)</f>
        <v>45525.66667</v>
      </c>
      <c r="H161" s="1">
        <f>IFERROR(__xludf.DUMMYFUNCTION("""COMPUTED_VALUE"""),3718.16)</f>
        <v>3718.16</v>
      </c>
      <c r="J161" s="2">
        <f>IFERROR(__xludf.DUMMYFUNCTION("""COMPUTED_VALUE"""),45525.66666666667)</f>
        <v>45525.66667</v>
      </c>
      <c r="K161" s="1">
        <f>IFERROR(__xludf.DUMMYFUNCTION("""COMPUTED_VALUE"""),3758.38)</f>
        <v>3758.38</v>
      </c>
      <c r="M161" s="2">
        <f>IFERROR(__xludf.DUMMYFUNCTION("""COMPUTED_VALUE"""),45525.66666666667)</f>
        <v>45525.66667</v>
      </c>
      <c r="N161" s="1">
        <f>IFERROR(__xludf.DUMMYFUNCTION("""COMPUTED_VALUE"""),0.0)</f>
        <v>0</v>
      </c>
    </row>
    <row r="162">
      <c r="A162" s="2">
        <f>IFERROR(__xludf.DUMMYFUNCTION("""COMPUTED_VALUE"""),45526.66666666667)</f>
        <v>45526.66667</v>
      </c>
      <c r="B162" s="1">
        <f>IFERROR(__xludf.DUMMYFUNCTION("""COMPUTED_VALUE"""),3758.63)</f>
        <v>3758.63</v>
      </c>
      <c r="D162" s="2">
        <f>IFERROR(__xludf.DUMMYFUNCTION("""COMPUTED_VALUE"""),45526.66666666667)</f>
        <v>45526.66667</v>
      </c>
      <c r="E162" s="1">
        <f>IFERROR(__xludf.DUMMYFUNCTION("""COMPUTED_VALUE"""),3768.12)</f>
        <v>3768.12</v>
      </c>
      <c r="G162" s="2">
        <f>IFERROR(__xludf.DUMMYFUNCTION("""COMPUTED_VALUE"""),45526.66666666667)</f>
        <v>45526.66667</v>
      </c>
      <c r="H162" s="1">
        <f>IFERROR(__xludf.DUMMYFUNCTION("""COMPUTED_VALUE"""),3734.66)</f>
        <v>3734.66</v>
      </c>
      <c r="J162" s="2">
        <f>IFERROR(__xludf.DUMMYFUNCTION("""COMPUTED_VALUE"""),45526.66666666667)</f>
        <v>45526.66667</v>
      </c>
      <c r="K162" s="1">
        <f>IFERROR(__xludf.DUMMYFUNCTION("""COMPUTED_VALUE"""),3739.67)</f>
        <v>3739.67</v>
      </c>
      <c r="M162" s="2">
        <f>IFERROR(__xludf.DUMMYFUNCTION("""COMPUTED_VALUE"""),45526.66666666667)</f>
        <v>45526.66667</v>
      </c>
      <c r="N162" s="1">
        <f>IFERROR(__xludf.DUMMYFUNCTION("""COMPUTED_VALUE"""),0.0)</f>
        <v>0</v>
      </c>
    </row>
    <row r="163">
      <c r="A163" s="2">
        <f>IFERROR(__xludf.DUMMYFUNCTION("""COMPUTED_VALUE"""),45527.66666666667)</f>
        <v>45527.66667</v>
      </c>
      <c r="B163" s="1">
        <f>IFERROR(__xludf.DUMMYFUNCTION("""COMPUTED_VALUE"""),3739.88)</f>
        <v>3739.88</v>
      </c>
      <c r="D163" s="2">
        <f>IFERROR(__xludf.DUMMYFUNCTION("""COMPUTED_VALUE"""),45527.66666666667)</f>
        <v>45527.66667</v>
      </c>
      <c r="E163" s="1">
        <f>IFERROR(__xludf.DUMMYFUNCTION("""COMPUTED_VALUE"""),3811.42)</f>
        <v>3811.42</v>
      </c>
      <c r="G163" s="2">
        <f>IFERROR(__xludf.DUMMYFUNCTION("""COMPUTED_VALUE"""),45527.66666666667)</f>
        <v>45527.66667</v>
      </c>
      <c r="H163" s="1">
        <f>IFERROR(__xludf.DUMMYFUNCTION("""COMPUTED_VALUE"""),3739.88)</f>
        <v>3739.88</v>
      </c>
      <c r="J163" s="2">
        <f>IFERROR(__xludf.DUMMYFUNCTION("""COMPUTED_VALUE"""),45527.66666666667)</f>
        <v>45527.66667</v>
      </c>
      <c r="K163" s="1">
        <f>IFERROR(__xludf.DUMMYFUNCTION("""COMPUTED_VALUE"""),3806.47)</f>
        <v>3806.47</v>
      </c>
      <c r="M163" s="2">
        <f>IFERROR(__xludf.DUMMYFUNCTION("""COMPUTED_VALUE"""),45527.66666666667)</f>
        <v>45527.66667</v>
      </c>
      <c r="N163" s="1">
        <f>IFERROR(__xludf.DUMMYFUNCTION("""COMPUTED_VALUE"""),0.0)</f>
        <v>0</v>
      </c>
    </row>
    <row r="164">
      <c r="A164" s="2">
        <f>IFERROR(__xludf.DUMMYFUNCTION("""COMPUTED_VALUE"""),45530.66666666667)</f>
        <v>45530.66667</v>
      </c>
      <c r="B164" s="1">
        <f>IFERROR(__xludf.DUMMYFUNCTION("""COMPUTED_VALUE"""),3806.68)</f>
        <v>3806.68</v>
      </c>
      <c r="D164" s="2">
        <f>IFERROR(__xludf.DUMMYFUNCTION("""COMPUTED_VALUE"""),45530.66666666667)</f>
        <v>45530.66667</v>
      </c>
      <c r="E164" s="1">
        <f>IFERROR(__xludf.DUMMYFUNCTION("""COMPUTED_VALUE"""),3829.98)</f>
        <v>3829.98</v>
      </c>
      <c r="G164" s="2">
        <f>IFERROR(__xludf.DUMMYFUNCTION("""COMPUTED_VALUE"""),45530.66666666667)</f>
        <v>45530.66667</v>
      </c>
      <c r="H164" s="1">
        <f>IFERROR(__xludf.DUMMYFUNCTION("""COMPUTED_VALUE"""),3796.33)</f>
        <v>3796.33</v>
      </c>
      <c r="J164" s="2">
        <f>IFERROR(__xludf.DUMMYFUNCTION("""COMPUTED_VALUE"""),45530.66666666667)</f>
        <v>45530.66667</v>
      </c>
      <c r="K164" s="1">
        <f>IFERROR(__xludf.DUMMYFUNCTION("""COMPUTED_VALUE"""),3798.87)</f>
        <v>3798.87</v>
      </c>
      <c r="M164" s="2">
        <f>IFERROR(__xludf.DUMMYFUNCTION("""COMPUTED_VALUE"""),45530.66666666667)</f>
        <v>45530.66667</v>
      </c>
      <c r="N164" s="1">
        <f>IFERROR(__xludf.DUMMYFUNCTION("""COMPUTED_VALUE"""),0.0)</f>
        <v>0</v>
      </c>
    </row>
    <row r="165">
      <c r="A165" s="2">
        <f>IFERROR(__xludf.DUMMYFUNCTION("""COMPUTED_VALUE"""),45531.66666666667)</f>
        <v>45531.66667</v>
      </c>
      <c r="B165" s="1">
        <f>IFERROR(__xludf.DUMMYFUNCTION("""COMPUTED_VALUE"""),3799.04)</f>
        <v>3799.04</v>
      </c>
      <c r="D165" s="2">
        <f>IFERROR(__xludf.DUMMYFUNCTION("""COMPUTED_VALUE"""),45531.66666666667)</f>
        <v>45531.66667</v>
      </c>
      <c r="E165" s="1">
        <f>IFERROR(__xludf.DUMMYFUNCTION("""COMPUTED_VALUE"""),3799.04)</f>
        <v>3799.04</v>
      </c>
      <c r="G165" s="2">
        <f>IFERROR(__xludf.DUMMYFUNCTION("""COMPUTED_VALUE"""),45531.66666666667)</f>
        <v>45531.66667</v>
      </c>
      <c r="H165" s="1">
        <f>IFERROR(__xludf.DUMMYFUNCTION("""COMPUTED_VALUE"""),3779.67)</f>
        <v>3779.67</v>
      </c>
      <c r="J165" s="2">
        <f>IFERROR(__xludf.DUMMYFUNCTION("""COMPUTED_VALUE"""),45531.66666666667)</f>
        <v>45531.66667</v>
      </c>
      <c r="K165" s="1">
        <f>IFERROR(__xludf.DUMMYFUNCTION("""COMPUTED_VALUE"""),3793.18)</f>
        <v>3793.18</v>
      </c>
      <c r="M165" s="2">
        <f>IFERROR(__xludf.DUMMYFUNCTION("""COMPUTED_VALUE"""),45531.66666666667)</f>
        <v>45531.66667</v>
      </c>
      <c r="N165" s="1">
        <f>IFERROR(__xludf.DUMMYFUNCTION("""COMPUTED_VALUE"""),0.0)</f>
        <v>0</v>
      </c>
    </row>
    <row r="166">
      <c r="A166" s="2">
        <f>IFERROR(__xludf.DUMMYFUNCTION("""COMPUTED_VALUE"""),45532.66666666667)</f>
        <v>45532.66667</v>
      </c>
      <c r="B166" s="1">
        <f>IFERROR(__xludf.DUMMYFUNCTION("""COMPUTED_VALUE"""),3793.21)</f>
        <v>3793.21</v>
      </c>
      <c r="D166" s="2">
        <f>IFERROR(__xludf.DUMMYFUNCTION("""COMPUTED_VALUE"""),45532.66666666667)</f>
        <v>45532.66667</v>
      </c>
      <c r="E166" s="1">
        <f>IFERROR(__xludf.DUMMYFUNCTION("""COMPUTED_VALUE"""),3793.21)</f>
        <v>3793.21</v>
      </c>
      <c r="G166" s="2">
        <f>IFERROR(__xludf.DUMMYFUNCTION("""COMPUTED_VALUE"""),45532.66666666667)</f>
        <v>45532.66667</v>
      </c>
      <c r="H166" s="1">
        <f>IFERROR(__xludf.DUMMYFUNCTION("""COMPUTED_VALUE"""),3760.96)</f>
        <v>3760.96</v>
      </c>
      <c r="J166" s="2">
        <f>IFERROR(__xludf.DUMMYFUNCTION("""COMPUTED_VALUE"""),45532.66666666667)</f>
        <v>45532.66667</v>
      </c>
      <c r="K166" s="1">
        <f>IFERROR(__xludf.DUMMYFUNCTION("""COMPUTED_VALUE"""),3775.4)</f>
        <v>3775.4</v>
      </c>
      <c r="M166" s="2">
        <f>IFERROR(__xludf.DUMMYFUNCTION("""COMPUTED_VALUE"""),45532.66666666667)</f>
        <v>45532.66667</v>
      </c>
      <c r="N166" s="1">
        <f>IFERROR(__xludf.DUMMYFUNCTION("""COMPUTED_VALUE"""),0.0)</f>
        <v>0</v>
      </c>
    </row>
    <row r="167">
      <c r="A167" s="2">
        <f>IFERROR(__xludf.DUMMYFUNCTION("""COMPUTED_VALUE"""),45533.66666666667)</f>
        <v>45533.66667</v>
      </c>
      <c r="B167" s="1">
        <f>IFERROR(__xludf.DUMMYFUNCTION("""COMPUTED_VALUE"""),3775.45)</f>
        <v>3775.45</v>
      </c>
      <c r="D167" s="2">
        <f>IFERROR(__xludf.DUMMYFUNCTION("""COMPUTED_VALUE"""),45533.66666666667)</f>
        <v>45533.66667</v>
      </c>
      <c r="E167" s="1">
        <f>IFERROR(__xludf.DUMMYFUNCTION("""COMPUTED_VALUE"""),3820.71)</f>
        <v>3820.71</v>
      </c>
      <c r="G167" s="2">
        <f>IFERROR(__xludf.DUMMYFUNCTION("""COMPUTED_VALUE"""),45533.66666666667)</f>
        <v>45533.66667</v>
      </c>
      <c r="H167" s="1">
        <f>IFERROR(__xludf.DUMMYFUNCTION("""COMPUTED_VALUE"""),3775.45)</f>
        <v>3775.45</v>
      </c>
      <c r="J167" s="2">
        <f>IFERROR(__xludf.DUMMYFUNCTION("""COMPUTED_VALUE"""),45533.66666666667)</f>
        <v>45533.66667</v>
      </c>
      <c r="K167" s="1">
        <f>IFERROR(__xludf.DUMMYFUNCTION("""COMPUTED_VALUE"""),3792.39)</f>
        <v>3792.39</v>
      </c>
      <c r="M167" s="2">
        <f>IFERROR(__xludf.DUMMYFUNCTION("""COMPUTED_VALUE"""),45533.66666666667)</f>
        <v>45533.66667</v>
      </c>
      <c r="N167" s="1">
        <f>IFERROR(__xludf.DUMMYFUNCTION("""COMPUTED_VALUE"""),0.0)</f>
        <v>0</v>
      </c>
    </row>
    <row r="168">
      <c r="A168" s="2">
        <f>IFERROR(__xludf.DUMMYFUNCTION("""COMPUTED_VALUE"""),45534.66666666667)</f>
        <v>45534.66667</v>
      </c>
      <c r="B168" s="1">
        <f>IFERROR(__xludf.DUMMYFUNCTION("""COMPUTED_VALUE"""),3793.25)</f>
        <v>3793.25</v>
      </c>
      <c r="D168" s="2">
        <f>IFERROR(__xludf.DUMMYFUNCTION("""COMPUTED_VALUE"""),45534.66666666667)</f>
        <v>45534.66667</v>
      </c>
      <c r="E168" s="1">
        <f>IFERROR(__xludf.DUMMYFUNCTION("""COMPUTED_VALUE"""),3821.32)</f>
        <v>3821.32</v>
      </c>
      <c r="G168" s="2">
        <f>IFERROR(__xludf.DUMMYFUNCTION("""COMPUTED_VALUE"""),45534.66666666667)</f>
        <v>45534.66667</v>
      </c>
      <c r="H168" s="1">
        <f>IFERROR(__xludf.DUMMYFUNCTION("""COMPUTED_VALUE"""),3778.61)</f>
        <v>3778.61</v>
      </c>
      <c r="J168" s="2">
        <f>IFERROR(__xludf.DUMMYFUNCTION("""COMPUTED_VALUE"""),45534.66666666667)</f>
        <v>45534.66667</v>
      </c>
      <c r="K168" s="1">
        <f>IFERROR(__xludf.DUMMYFUNCTION("""COMPUTED_VALUE"""),3820.32)</f>
        <v>3820.32</v>
      </c>
      <c r="M168" s="2">
        <f>IFERROR(__xludf.DUMMYFUNCTION("""COMPUTED_VALUE"""),45534.66666666667)</f>
        <v>45534.66667</v>
      </c>
      <c r="N168" s="1">
        <f>IFERROR(__xludf.DUMMYFUNCTION("""COMPUTED_VALUE"""),0.0)</f>
        <v>0</v>
      </c>
    </row>
    <row r="169">
      <c r="A169" s="2">
        <f>IFERROR(__xludf.DUMMYFUNCTION("""COMPUTED_VALUE"""),45538.66666666667)</f>
        <v>45538.66667</v>
      </c>
      <c r="B169" s="1">
        <f>IFERROR(__xludf.DUMMYFUNCTION("""COMPUTED_VALUE"""),3820.96)</f>
        <v>3820.96</v>
      </c>
      <c r="D169" s="2">
        <f>IFERROR(__xludf.DUMMYFUNCTION("""COMPUTED_VALUE"""),45538.66666666667)</f>
        <v>45538.66667</v>
      </c>
      <c r="E169" s="1">
        <f>IFERROR(__xludf.DUMMYFUNCTION("""COMPUTED_VALUE"""),3820.96)</f>
        <v>3820.96</v>
      </c>
      <c r="G169" s="2">
        <f>IFERROR(__xludf.DUMMYFUNCTION("""COMPUTED_VALUE"""),45538.66666666667)</f>
        <v>45538.66667</v>
      </c>
      <c r="H169" s="1">
        <f>IFERROR(__xludf.DUMMYFUNCTION("""COMPUTED_VALUE"""),3730.91)</f>
        <v>3730.91</v>
      </c>
      <c r="J169" s="2">
        <f>IFERROR(__xludf.DUMMYFUNCTION("""COMPUTED_VALUE"""),45538.66666666667)</f>
        <v>45538.66667</v>
      </c>
      <c r="K169" s="1">
        <f>IFERROR(__xludf.DUMMYFUNCTION("""COMPUTED_VALUE"""),3742.51)</f>
        <v>3742.51</v>
      </c>
      <c r="M169" s="2">
        <f>IFERROR(__xludf.DUMMYFUNCTION("""COMPUTED_VALUE"""),45538.66666666667)</f>
        <v>45538.66667</v>
      </c>
      <c r="N169" s="1">
        <f>IFERROR(__xludf.DUMMYFUNCTION("""COMPUTED_VALUE"""),0.0)</f>
        <v>0</v>
      </c>
    </row>
    <row r="170">
      <c r="A170" s="2">
        <f>IFERROR(__xludf.DUMMYFUNCTION("""COMPUTED_VALUE"""),45539.66666666667)</f>
        <v>45539.66667</v>
      </c>
      <c r="B170" s="1">
        <f>IFERROR(__xludf.DUMMYFUNCTION("""COMPUTED_VALUE"""),3742.69)</f>
        <v>3742.69</v>
      </c>
      <c r="D170" s="2">
        <f>IFERROR(__xludf.DUMMYFUNCTION("""COMPUTED_VALUE"""),45539.66666666667)</f>
        <v>45539.66667</v>
      </c>
      <c r="E170" s="1">
        <f>IFERROR(__xludf.DUMMYFUNCTION("""COMPUTED_VALUE"""),3757.24)</f>
        <v>3757.24</v>
      </c>
      <c r="G170" s="2">
        <f>IFERROR(__xludf.DUMMYFUNCTION("""COMPUTED_VALUE"""),45539.66666666667)</f>
        <v>45539.66667</v>
      </c>
      <c r="H170" s="1">
        <f>IFERROR(__xludf.DUMMYFUNCTION("""COMPUTED_VALUE"""),3723.28)</f>
        <v>3723.28</v>
      </c>
      <c r="J170" s="2">
        <f>IFERROR(__xludf.DUMMYFUNCTION("""COMPUTED_VALUE"""),45539.66666666667)</f>
        <v>45539.66667</v>
      </c>
      <c r="K170" s="1">
        <f>IFERROR(__xludf.DUMMYFUNCTION("""COMPUTED_VALUE"""),3734.17)</f>
        <v>3734.17</v>
      </c>
      <c r="M170" s="2">
        <f>IFERROR(__xludf.DUMMYFUNCTION("""COMPUTED_VALUE"""),45539.66666666667)</f>
        <v>45539.66667</v>
      </c>
      <c r="N170" s="1">
        <f>IFERROR(__xludf.DUMMYFUNCTION("""COMPUTED_VALUE"""),0.0)</f>
        <v>0</v>
      </c>
    </row>
    <row r="171">
      <c r="A171" s="2">
        <f>IFERROR(__xludf.DUMMYFUNCTION("""COMPUTED_VALUE"""),45540.66666666667)</f>
        <v>45540.66667</v>
      </c>
      <c r="B171" s="1">
        <f>IFERROR(__xludf.DUMMYFUNCTION("""COMPUTED_VALUE"""),3734.48)</f>
        <v>3734.48</v>
      </c>
      <c r="D171" s="2">
        <f>IFERROR(__xludf.DUMMYFUNCTION("""COMPUTED_VALUE"""),45540.66666666667)</f>
        <v>45540.66667</v>
      </c>
      <c r="E171" s="1">
        <f>IFERROR(__xludf.DUMMYFUNCTION("""COMPUTED_VALUE"""),3738.98)</f>
        <v>3738.98</v>
      </c>
      <c r="G171" s="2">
        <f>IFERROR(__xludf.DUMMYFUNCTION("""COMPUTED_VALUE"""),45540.66666666667)</f>
        <v>45540.66667</v>
      </c>
      <c r="H171" s="1">
        <f>IFERROR(__xludf.DUMMYFUNCTION("""COMPUTED_VALUE"""),3699.57)</f>
        <v>3699.57</v>
      </c>
      <c r="J171" s="2">
        <f>IFERROR(__xludf.DUMMYFUNCTION("""COMPUTED_VALUE"""),45540.66666666667)</f>
        <v>45540.66667</v>
      </c>
      <c r="K171" s="1">
        <f>IFERROR(__xludf.DUMMYFUNCTION("""COMPUTED_VALUE"""),3713.34)</f>
        <v>3713.34</v>
      </c>
      <c r="M171" s="2">
        <f>IFERROR(__xludf.DUMMYFUNCTION("""COMPUTED_VALUE"""),45540.66666666667)</f>
        <v>45540.66667</v>
      </c>
      <c r="N171" s="1">
        <f>IFERROR(__xludf.DUMMYFUNCTION("""COMPUTED_VALUE"""),0.0)</f>
        <v>0</v>
      </c>
    </row>
    <row r="172">
      <c r="A172" s="2">
        <f>IFERROR(__xludf.DUMMYFUNCTION("""COMPUTED_VALUE"""),45541.66666666667)</f>
        <v>45541.66667</v>
      </c>
      <c r="B172" s="1">
        <f>IFERROR(__xludf.DUMMYFUNCTION("""COMPUTED_VALUE"""),3713.67)</f>
        <v>3713.67</v>
      </c>
      <c r="D172" s="2">
        <f>IFERROR(__xludf.DUMMYFUNCTION("""COMPUTED_VALUE"""),45541.66666666667)</f>
        <v>45541.66667</v>
      </c>
      <c r="E172" s="1">
        <f>IFERROR(__xludf.DUMMYFUNCTION("""COMPUTED_VALUE"""),3731.41)</f>
        <v>3731.41</v>
      </c>
      <c r="G172" s="2">
        <f>IFERROR(__xludf.DUMMYFUNCTION("""COMPUTED_VALUE"""),45541.66666666667)</f>
        <v>45541.66667</v>
      </c>
      <c r="H172" s="1">
        <f>IFERROR(__xludf.DUMMYFUNCTION("""COMPUTED_VALUE"""),3659.83)</f>
        <v>3659.83</v>
      </c>
      <c r="J172" s="2">
        <f>IFERROR(__xludf.DUMMYFUNCTION("""COMPUTED_VALUE"""),45541.66666666667)</f>
        <v>45541.66667</v>
      </c>
      <c r="K172" s="1">
        <f>IFERROR(__xludf.DUMMYFUNCTION("""COMPUTED_VALUE"""),3663.62)</f>
        <v>3663.62</v>
      </c>
      <c r="M172" s="2">
        <f>IFERROR(__xludf.DUMMYFUNCTION("""COMPUTED_VALUE"""),45541.66666666667)</f>
        <v>45541.66667</v>
      </c>
      <c r="N172" s="1">
        <f>IFERROR(__xludf.DUMMYFUNCTION("""COMPUTED_VALUE"""),0.0)</f>
        <v>0</v>
      </c>
    </row>
    <row r="173">
      <c r="A173" s="2">
        <f>IFERROR(__xludf.DUMMYFUNCTION("""COMPUTED_VALUE"""),45544.66666666667)</f>
        <v>45544.66667</v>
      </c>
      <c r="B173" s="1">
        <f>IFERROR(__xludf.DUMMYFUNCTION("""COMPUTED_VALUE"""),3663.8)</f>
        <v>3663.8</v>
      </c>
      <c r="D173" s="2">
        <f>IFERROR(__xludf.DUMMYFUNCTION("""COMPUTED_VALUE"""),45544.66666666667)</f>
        <v>45544.66667</v>
      </c>
      <c r="E173" s="1">
        <f>IFERROR(__xludf.DUMMYFUNCTION("""COMPUTED_VALUE"""),3714.63)</f>
        <v>3714.63</v>
      </c>
      <c r="G173" s="2">
        <f>IFERROR(__xludf.DUMMYFUNCTION("""COMPUTED_VALUE"""),45544.66666666667)</f>
        <v>45544.66667</v>
      </c>
      <c r="H173" s="1">
        <f>IFERROR(__xludf.DUMMYFUNCTION("""COMPUTED_VALUE"""),3663.8)</f>
        <v>3663.8</v>
      </c>
      <c r="J173" s="2">
        <f>IFERROR(__xludf.DUMMYFUNCTION("""COMPUTED_VALUE"""),45544.66666666667)</f>
        <v>45544.66667</v>
      </c>
      <c r="K173" s="1">
        <f>IFERROR(__xludf.DUMMYFUNCTION("""COMPUTED_VALUE"""),3695.22)</f>
        <v>3695.22</v>
      </c>
      <c r="M173" s="2">
        <f>IFERROR(__xludf.DUMMYFUNCTION("""COMPUTED_VALUE"""),45544.66666666667)</f>
        <v>45544.66667</v>
      </c>
      <c r="N173" s="1">
        <f>IFERROR(__xludf.DUMMYFUNCTION("""COMPUTED_VALUE"""),0.0)</f>
        <v>0</v>
      </c>
    </row>
    <row r="174">
      <c r="A174" s="2">
        <f>IFERROR(__xludf.DUMMYFUNCTION("""COMPUTED_VALUE"""),45545.66666666667)</f>
        <v>45545.66667</v>
      </c>
      <c r="B174" s="1">
        <f>IFERROR(__xludf.DUMMYFUNCTION("""COMPUTED_VALUE"""),3695.37)</f>
        <v>3695.37</v>
      </c>
      <c r="D174" s="2">
        <f>IFERROR(__xludf.DUMMYFUNCTION("""COMPUTED_VALUE"""),45545.66666666667)</f>
        <v>45545.66667</v>
      </c>
      <c r="E174" s="1">
        <f>IFERROR(__xludf.DUMMYFUNCTION("""COMPUTED_VALUE"""),3702.02)</f>
        <v>3702.02</v>
      </c>
      <c r="G174" s="2">
        <f>IFERROR(__xludf.DUMMYFUNCTION("""COMPUTED_VALUE"""),45545.66666666667)</f>
        <v>45545.66667</v>
      </c>
      <c r="H174" s="1">
        <f>IFERROR(__xludf.DUMMYFUNCTION("""COMPUTED_VALUE"""),3665.72)</f>
        <v>3665.72</v>
      </c>
      <c r="J174" s="2">
        <f>IFERROR(__xludf.DUMMYFUNCTION("""COMPUTED_VALUE"""),45545.66666666667)</f>
        <v>45545.66667</v>
      </c>
      <c r="K174" s="1">
        <f>IFERROR(__xludf.DUMMYFUNCTION("""COMPUTED_VALUE"""),3695.55)</f>
        <v>3695.55</v>
      </c>
      <c r="M174" s="2">
        <f>IFERROR(__xludf.DUMMYFUNCTION("""COMPUTED_VALUE"""),45545.66666666667)</f>
        <v>45545.66667</v>
      </c>
      <c r="N174" s="1">
        <f>IFERROR(__xludf.DUMMYFUNCTION("""COMPUTED_VALUE"""),0.0)</f>
        <v>0</v>
      </c>
    </row>
    <row r="175">
      <c r="A175" s="2">
        <f>IFERROR(__xludf.DUMMYFUNCTION("""COMPUTED_VALUE"""),45546.66666666667)</f>
        <v>45546.66667</v>
      </c>
      <c r="B175" s="1">
        <f>IFERROR(__xludf.DUMMYFUNCTION("""COMPUTED_VALUE"""),3695.73)</f>
        <v>3695.73</v>
      </c>
      <c r="D175" s="2">
        <f>IFERROR(__xludf.DUMMYFUNCTION("""COMPUTED_VALUE"""),45546.66666666667)</f>
        <v>45546.66667</v>
      </c>
      <c r="E175" s="1">
        <f>IFERROR(__xludf.DUMMYFUNCTION("""COMPUTED_VALUE"""),3713.72)</f>
        <v>3713.72</v>
      </c>
      <c r="G175" s="2">
        <f>IFERROR(__xludf.DUMMYFUNCTION("""COMPUTED_VALUE"""),45546.66666666667)</f>
        <v>45546.66667</v>
      </c>
      <c r="H175" s="1">
        <f>IFERROR(__xludf.DUMMYFUNCTION("""COMPUTED_VALUE"""),3630.43)</f>
        <v>3630.43</v>
      </c>
      <c r="J175" s="2">
        <f>IFERROR(__xludf.DUMMYFUNCTION("""COMPUTED_VALUE"""),45546.66666666667)</f>
        <v>45546.66667</v>
      </c>
      <c r="K175" s="1">
        <f>IFERROR(__xludf.DUMMYFUNCTION("""COMPUTED_VALUE"""),3711.32)</f>
        <v>3711.32</v>
      </c>
      <c r="M175" s="2">
        <f>IFERROR(__xludf.DUMMYFUNCTION("""COMPUTED_VALUE"""),45546.66666666667)</f>
        <v>45546.66667</v>
      </c>
      <c r="N175" s="1">
        <f>IFERROR(__xludf.DUMMYFUNCTION("""COMPUTED_VALUE"""),0.0)</f>
        <v>0</v>
      </c>
    </row>
    <row r="176">
      <c r="A176" s="2">
        <f>IFERROR(__xludf.DUMMYFUNCTION("""COMPUTED_VALUE"""),45547.66666666667)</f>
        <v>45547.66667</v>
      </c>
      <c r="B176" s="1">
        <f>IFERROR(__xludf.DUMMYFUNCTION("""COMPUTED_VALUE"""),3711.45)</f>
        <v>3711.45</v>
      </c>
      <c r="D176" s="2">
        <f>IFERROR(__xludf.DUMMYFUNCTION("""COMPUTED_VALUE"""),45547.66666666667)</f>
        <v>45547.66667</v>
      </c>
      <c r="E176" s="1">
        <f>IFERROR(__xludf.DUMMYFUNCTION("""COMPUTED_VALUE"""),3745.27)</f>
        <v>3745.27</v>
      </c>
      <c r="G176" s="2">
        <f>IFERROR(__xludf.DUMMYFUNCTION("""COMPUTED_VALUE"""),45547.66666666667)</f>
        <v>45547.66667</v>
      </c>
      <c r="H176" s="1">
        <f>IFERROR(__xludf.DUMMYFUNCTION("""COMPUTED_VALUE"""),3698.74)</f>
        <v>3698.74</v>
      </c>
      <c r="J176" s="2">
        <f>IFERROR(__xludf.DUMMYFUNCTION("""COMPUTED_VALUE"""),45547.66666666667)</f>
        <v>45547.66667</v>
      </c>
      <c r="K176" s="1">
        <f>IFERROR(__xludf.DUMMYFUNCTION("""COMPUTED_VALUE"""),3740.5)</f>
        <v>3740.5</v>
      </c>
      <c r="M176" s="2">
        <f>IFERROR(__xludf.DUMMYFUNCTION("""COMPUTED_VALUE"""),45547.66666666667)</f>
        <v>45547.66667</v>
      </c>
      <c r="N176" s="1">
        <f>IFERROR(__xludf.DUMMYFUNCTION("""COMPUTED_VALUE"""),0.0)</f>
        <v>0</v>
      </c>
    </row>
    <row r="177">
      <c r="A177" s="2">
        <f>IFERROR(__xludf.DUMMYFUNCTION("""COMPUTED_VALUE"""),45548.66666666667)</f>
        <v>45548.66667</v>
      </c>
      <c r="B177" s="1">
        <f>IFERROR(__xludf.DUMMYFUNCTION("""COMPUTED_VALUE"""),3741.54)</f>
        <v>3741.54</v>
      </c>
      <c r="D177" s="2">
        <f>IFERROR(__xludf.DUMMYFUNCTION("""COMPUTED_VALUE"""),45548.66666666667)</f>
        <v>45548.66667</v>
      </c>
      <c r="E177" s="1">
        <f>IFERROR(__xludf.DUMMYFUNCTION("""COMPUTED_VALUE"""),3796.75)</f>
        <v>3796.75</v>
      </c>
      <c r="G177" s="2">
        <f>IFERROR(__xludf.DUMMYFUNCTION("""COMPUTED_VALUE"""),45548.66666666667)</f>
        <v>45548.66667</v>
      </c>
      <c r="H177" s="1">
        <f>IFERROR(__xludf.DUMMYFUNCTION("""COMPUTED_VALUE"""),3741.54)</f>
        <v>3741.54</v>
      </c>
      <c r="J177" s="2">
        <f>IFERROR(__xludf.DUMMYFUNCTION("""COMPUTED_VALUE"""),45548.66666666667)</f>
        <v>45548.66667</v>
      </c>
      <c r="K177" s="1">
        <f>IFERROR(__xludf.DUMMYFUNCTION("""COMPUTED_VALUE"""),3792.08)</f>
        <v>3792.08</v>
      </c>
      <c r="M177" s="2">
        <f>IFERROR(__xludf.DUMMYFUNCTION("""COMPUTED_VALUE"""),45548.66666666667)</f>
        <v>45548.66667</v>
      </c>
      <c r="N177" s="1">
        <f>IFERROR(__xludf.DUMMYFUNCTION("""COMPUTED_VALUE"""),0.0)</f>
        <v>0</v>
      </c>
    </row>
    <row r="178">
      <c r="A178" s="2">
        <f>IFERROR(__xludf.DUMMYFUNCTION("""COMPUTED_VALUE"""),45551.66666666667)</f>
        <v>45551.66667</v>
      </c>
      <c r="B178" s="1">
        <f>IFERROR(__xludf.DUMMYFUNCTION("""COMPUTED_VALUE"""),3792.72)</f>
        <v>3792.72</v>
      </c>
      <c r="D178" s="2">
        <f>IFERROR(__xludf.DUMMYFUNCTION("""COMPUTED_VALUE"""),45551.66666666667)</f>
        <v>45551.66667</v>
      </c>
      <c r="E178" s="1">
        <f>IFERROR(__xludf.DUMMYFUNCTION("""COMPUTED_VALUE"""),3817.92)</f>
        <v>3817.92</v>
      </c>
      <c r="G178" s="2">
        <f>IFERROR(__xludf.DUMMYFUNCTION("""COMPUTED_VALUE"""),45551.66666666667)</f>
        <v>45551.66667</v>
      </c>
      <c r="H178" s="1">
        <f>IFERROR(__xludf.DUMMYFUNCTION("""COMPUTED_VALUE"""),3792.72)</f>
        <v>3792.72</v>
      </c>
      <c r="J178" s="2">
        <f>IFERROR(__xludf.DUMMYFUNCTION("""COMPUTED_VALUE"""),45551.66666666667)</f>
        <v>45551.66667</v>
      </c>
      <c r="K178" s="1">
        <f>IFERROR(__xludf.DUMMYFUNCTION("""COMPUTED_VALUE"""),3815.92)</f>
        <v>3815.92</v>
      </c>
      <c r="M178" s="2">
        <f>IFERROR(__xludf.DUMMYFUNCTION("""COMPUTED_VALUE"""),45551.66666666667)</f>
        <v>45551.66667</v>
      </c>
      <c r="N178" s="1">
        <f>IFERROR(__xludf.DUMMYFUNCTION("""COMPUTED_VALUE"""),0.0)</f>
        <v>0</v>
      </c>
    </row>
    <row r="179">
      <c r="A179" s="2">
        <f>IFERROR(__xludf.DUMMYFUNCTION("""COMPUTED_VALUE"""),45552.66666666667)</f>
        <v>45552.66667</v>
      </c>
      <c r="B179" s="1">
        <f>IFERROR(__xludf.DUMMYFUNCTION("""COMPUTED_VALUE"""),3816.11)</f>
        <v>3816.11</v>
      </c>
      <c r="D179" s="2">
        <f>IFERROR(__xludf.DUMMYFUNCTION("""COMPUTED_VALUE"""),45552.66666666667)</f>
        <v>45552.66667</v>
      </c>
      <c r="E179" s="1">
        <f>IFERROR(__xludf.DUMMYFUNCTION("""COMPUTED_VALUE"""),3851.5)</f>
        <v>3851.5</v>
      </c>
      <c r="G179" s="2">
        <f>IFERROR(__xludf.DUMMYFUNCTION("""COMPUTED_VALUE"""),45552.66666666667)</f>
        <v>45552.66667</v>
      </c>
      <c r="H179" s="1">
        <f>IFERROR(__xludf.DUMMYFUNCTION("""COMPUTED_VALUE"""),3816.11)</f>
        <v>3816.11</v>
      </c>
      <c r="J179" s="2">
        <f>IFERROR(__xludf.DUMMYFUNCTION("""COMPUTED_VALUE"""),45552.66666666667)</f>
        <v>45552.66667</v>
      </c>
      <c r="K179" s="1">
        <f>IFERROR(__xludf.DUMMYFUNCTION("""COMPUTED_VALUE"""),3829.32)</f>
        <v>3829.32</v>
      </c>
      <c r="M179" s="2">
        <f>IFERROR(__xludf.DUMMYFUNCTION("""COMPUTED_VALUE"""),45552.66666666667)</f>
        <v>45552.66667</v>
      </c>
      <c r="N179" s="1">
        <f>IFERROR(__xludf.DUMMYFUNCTION("""COMPUTED_VALUE"""),0.0)</f>
        <v>0</v>
      </c>
    </row>
    <row r="180">
      <c r="A180" s="2">
        <f>IFERROR(__xludf.DUMMYFUNCTION("""COMPUTED_VALUE"""),45553.66666666667)</f>
        <v>45553.66667</v>
      </c>
      <c r="B180" s="1">
        <f>IFERROR(__xludf.DUMMYFUNCTION("""COMPUTED_VALUE"""),3829.47)</f>
        <v>3829.47</v>
      </c>
      <c r="D180" s="2">
        <f>IFERROR(__xludf.DUMMYFUNCTION("""COMPUTED_VALUE"""),45553.66666666667)</f>
        <v>45553.66667</v>
      </c>
      <c r="E180" s="1">
        <f>IFERROR(__xludf.DUMMYFUNCTION("""COMPUTED_VALUE"""),3875.03)</f>
        <v>3875.03</v>
      </c>
      <c r="G180" s="2">
        <f>IFERROR(__xludf.DUMMYFUNCTION("""COMPUTED_VALUE"""),45553.66666666667)</f>
        <v>45553.66667</v>
      </c>
      <c r="H180" s="1">
        <f>IFERROR(__xludf.DUMMYFUNCTION("""COMPUTED_VALUE"""),3818.93)</f>
        <v>3818.93</v>
      </c>
      <c r="J180" s="2">
        <f>IFERROR(__xludf.DUMMYFUNCTION("""COMPUTED_VALUE"""),45553.66666666667)</f>
        <v>45553.66667</v>
      </c>
      <c r="K180" s="1">
        <f>IFERROR(__xludf.DUMMYFUNCTION("""COMPUTED_VALUE"""),3824.81)</f>
        <v>3824.81</v>
      </c>
      <c r="M180" s="2">
        <f>IFERROR(__xludf.DUMMYFUNCTION("""COMPUTED_VALUE"""),45553.66666666667)</f>
        <v>45553.66667</v>
      </c>
      <c r="N180" s="1">
        <f>IFERROR(__xludf.DUMMYFUNCTION("""COMPUTED_VALUE"""),0.0)</f>
        <v>0</v>
      </c>
    </row>
    <row r="181">
      <c r="A181" s="2">
        <f>IFERROR(__xludf.DUMMYFUNCTION("""COMPUTED_VALUE"""),45554.66666666667)</f>
        <v>45554.66667</v>
      </c>
      <c r="B181" s="1">
        <f>IFERROR(__xludf.DUMMYFUNCTION("""COMPUTED_VALUE"""),3824.95)</f>
        <v>3824.95</v>
      </c>
      <c r="D181" s="2">
        <f>IFERROR(__xludf.DUMMYFUNCTION("""COMPUTED_VALUE"""),45554.66666666667)</f>
        <v>45554.66667</v>
      </c>
      <c r="E181" s="1">
        <f>IFERROR(__xludf.DUMMYFUNCTION("""COMPUTED_VALUE"""),3890.01)</f>
        <v>3890.01</v>
      </c>
      <c r="G181" s="2">
        <f>IFERROR(__xludf.DUMMYFUNCTION("""COMPUTED_VALUE"""),45554.66666666667)</f>
        <v>45554.66667</v>
      </c>
      <c r="H181" s="1">
        <f>IFERROR(__xludf.DUMMYFUNCTION("""COMPUTED_VALUE"""),3824.95)</f>
        <v>3824.95</v>
      </c>
      <c r="J181" s="2">
        <f>IFERROR(__xludf.DUMMYFUNCTION("""COMPUTED_VALUE"""),45554.66666666667)</f>
        <v>45554.66667</v>
      </c>
      <c r="K181" s="1">
        <f>IFERROR(__xludf.DUMMYFUNCTION("""COMPUTED_VALUE"""),3882.0)</f>
        <v>3882</v>
      </c>
      <c r="M181" s="2">
        <f>IFERROR(__xludf.DUMMYFUNCTION("""COMPUTED_VALUE"""),45554.66666666667)</f>
        <v>45554.66667</v>
      </c>
      <c r="N181" s="1">
        <f>IFERROR(__xludf.DUMMYFUNCTION("""COMPUTED_VALUE"""),0.0)</f>
        <v>0</v>
      </c>
    </row>
    <row r="182">
      <c r="A182" s="2">
        <f>IFERROR(__xludf.DUMMYFUNCTION("""COMPUTED_VALUE"""),45555.66666666667)</f>
        <v>45555.66667</v>
      </c>
      <c r="B182" s="1">
        <f>IFERROR(__xludf.DUMMYFUNCTION("""COMPUTED_VALUE"""),3882.16)</f>
        <v>3882.16</v>
      </c>
      <c r="D182" s="2">
        <f>IFERROR(__xludf.DUMMYFUNCTION("""COMPUTED_VALUE"""),45555.66666666667)</f>
        <v>45555.66667</v>
      </c>
      <c r="E182" s="1">
        <f>IFERROR(__xludf.DUMMYFUNCTION("""COMPUTED_VALUE"""),3882.16)</f>
        <v>3882.16</v>
      </c>
      <c r="G182" s="2">
        <f>IFERROR(__xludf.DUMMYFUNCTION("""COMPUTED_VALUE"""),45555.66666666667)</f>
        <v>45555.66667</v>
      </c>
      <c r="H182" s="1">
        <f>IFERROR(__xludf.DUMMYFUNCTION("""COMPUTED_VALUE"""),3849.46)</f>
        <v>3849.46</v>
      </c>
      <c r="J182" s="2">
        <f>IFERROR(__xludf.DUMMYFUNCTION("""COMPUTED_VALUE"""),45555.66666666667)</f>
        <v>45555.66667</v>
      </c>
      <c r="K182" s="1">
        <f>IFERROR(__xludf.DUMMYFUNCTION("""COMPUTED_VALUE"""),3866.77)</f>
        <v>3866.77</v>
      </c>
      <c r="M182" s="2">
        <f>IFERROR(__xludf.DUMMYFUNCTION("""COMPUTED_VALUE"""),45555.66666666667)</f>
        <v>45555.66667</v>
      </c>
      <c r="N182" s="1">
        <f>IFERROR(__xludf.DUMMYFUNCTION("""COMPUTED_VALUE"""),0.0)</f>
        <v>0</v>
      </c>
    </row>
    <row r="183">
      <c r="A183" s="2">
        <f>IFERROR(__xludf.DUMMYFUNCTION("""COMPUTED_VALUE"""),45558.66666666667)</f>
        <v>45558.66667</v>
      </c>
      <c r="B183" s="1">
        <f>IFERROR(__xludf.DUMMYFUNCTION("""COMPUTED_VALUE"""),3866.9)</f>
        <v>3866.9</v>
      </c>
      <c r="D183" s="2">
        <f>IFERROR(__xludf.DUMMYFUNCTION("""COMPUTED_VALUE"""),45558.66666666667)</f>
        <v>45558.66667</v>
      </c>
      <c r="E183" s="1">
        <f>IFERROR(__xludf.DUMMYFUNCTION("""COMPUTED_VALUE"""),3887.73)</f>
        <v>3887.73</v>
      </c>
      <c r="G183" s="2">
        <f>IFERROR(__xludf.DUMMYFUNCTION("""COMPUTED_VALUE"""),45558.66666666667)</f>
        <v>45558.66667</v>
      </c>
      <c r="H183" s="1">
        <f>IFERROR(__xludf.DUMMYFUNCTION("""COMPUTED_VALUE"""),3866.9)</f>
        <v>3866.9</v>
      </c>
      <c r="J183" s="2">
        <f>IFERROR(__xludf.DUMMYFUNCTION("""COMPUTED_VALUE"""),45558.66666666667)</f>
        <v>45558.66667</v>
      </c>
      <c r="K183" s="1">
        <f>IFERROR(__xludf.DUMMYFUNCTION("""COMPUTED_VALUE"""),3884.86)</f>
        <v>3884.86</v>
      </c>
      <c r="M183" s="2">
        <f>IFERROR(__xludf.DUMMYFUNCTION("""COMPUTED_VALUE"""),45558.66666666667)</f>
        <v>45558.66667</v>
      </c>
      <c r="N183" s="1">
        <f>IFERROR(__xludf.DUMMYFUNCTION("""COMPUTED_VALUE"""),0.0)</f>
        <v>0</v>
      </c>
    </row>
    <row r="184">
      <c r="A184" s="2">
        <f>IFERROR(__xludf.DUMMYFUNCTION("""COMPUTED_VALUE"""),45559.66666666667)</f>
        <v>45559.66667</v>
      </c>
      <c r="B184" s="1">
        <f>IFERROR(__xludf.DUMMYFUNCTION("""COMPUTED_VALUE"""),3884.95)</f>
        <v>3884.95</v>
      </c>
      <c r="D184" s="2">
        <f>IFERROR(__xludf.DUMMYFUNCTION("""COMPUTED_VALUE"""),45559.66666666667)</f>
        <v>45559.66667</v>
      </c>
      <c r="E184" s="1">
        <f>IFERROR(__xludf.DUMMYFUNCTION("""COMPUTED_VALUE"""),3897.9)</f>
        <v>3897.9</v>
      </c>
      <c r="G184" s="2">
        <f>IFERROR(__xludf.DUMMYFUNCTION("""COMPUTED_VALUE"""),45559.66666666667)</f>
        <v>45559.66667</v>
      </c>
      <c r="H184" s="1">
        <f>IFERROR(__xludf.DUMMYFUNCTION("""COMPUTED_VALUE"""),3884.59)</f>
        <v>3884.59</v>
      </c>
      <c r="J184" s="2">
        <f>IFERROR(__xludf.DUMMYFUNCTION("""COMPUTED_VALUE"""),45559.66666666667)</f>
        <v>45559.66667</v>
      </c>
      <c r="K184" s="1">
        <f>IFERROR(__xludf.DUMMYFUNCTION("""COMPUTED_VALUE"""),3890.97)</f>
        <v>3890.97</v>
      </c>
      <c r="M184" s="2">
        <f>IFERROR(__xludf.DUMMYFUNCTION("""COMPUTED_VALUE"""),45559.66666666667)</f>
        <v>45559.66667</v>
      </c>
      <c r="N184" s="1">
        <f>IFERROR(__xludf.DUMMYFUNCTION("""COMPUTED_VALUE"""),0.0)</f>
        <v>0</v>
      </c>
    </row>
    <row r="185">
      <c r="A185" s="2">
        <f>IFERROR(__xludf.DUMMYFUNCTION("""COMPUTED_VALUE"""),45560.66666666667)</f>
        <v>45560.66667</v>
      </c>
      <c r="B185" s="1">
        <f>IFERROR(__xludf.DUMMYFUNCTION("""COMPUTED_VALUE"""),3890.99)</f>
        <v>3890.99</v>
      </c>
      <c r="D185" s="2">
        <f>IFERROR(__xludf.DUMMYFUNCTION("""COMPUTED_VALUE"""),45560.66666666667)</f>
        <v>45560.66667</v>
      </c>
      <c r="E185" s="1">
        <f>IFERROR(__xludf.DUMMYFUNCTION("""COMPUTED_VALUE"""),3896.75)</f>
        <v>3896.75</v>
      </c>
      <c r="G185" s="2">
        <f>IFERROR(__xludf.DUMMYFUNCTION("""COMPUTED_VALUE"""),45560.66666666667)</f>
        <v>45560.66667</v>
      </c>
      <c r="H185" s="1">
        <f>IFERROR(__xludf.DUMMYFUNCTION("""COMPUTED_VALUE"""),3856.43)</f>
        <v>3856.43</v>
      </c>
      <c r="J185" s="2">
        <f>IFERROR(__xludf.DUMMYFUNCTION("""COMPUTED_VALUE"""),45560.66666666667)</f>
        <v>45560.66667</v>
      </c>
      <c r="K185" s="1">
        <f>IFERROR(__xludf.DUMMYFUNCTION("""COMPUTED_VALUE"""),3861.69)</f>
        <v>3861.69</v>
      </c>
      <c r="M185" s="2">
        <f>IFERROR(__xludf.DUMMYFUNCTION("""COMPUTED_VALUE"""),45560.66666666667)</f>
        <v>45560.66667</v>
      </c>
      <c r="N185" s="1">
        <f>IFERROR(__xludf.DUMMYFUNCTION("""COMPUTED_VALUE"""),0.0)</f>
        <v>0</v>
      </c>
    </row>
    <row r="186">
      <c r="A186" s="2">
        <f>IFERROR(__xludf.DUMMYFUNCTION("""COMPUTED_VALUE"""),45561.66666666667)</f>
        <v>45561.66667</v>
      </c>
      <c r="B186" s="1">
        <f>IFERROR(__xludf.DUMMYFUNCTION("""COMPUTED_VALUE"""),3861.74)</f>
        <v>3861.74</v>
      </c>
      <c r="D186" s="2">
        <f>IFERROR(__xludf.DUMMYFUNCTION("""COMPUTED_VALUE"""),45561.66666666667)</f>
        <v>45561.66667</v>
      </c>
      <c r="E186" s="1">
        <f>IFERROR(__xludf.DUMMYFUNCTION("""COMPUTED_VALUE"""),3901.83)</f>
        <v>3901.83</v>
      </c>
      <c r="G186" s="2">
        <f>IFERROR(__xludf.DUMMYFUNCTION("""COMPUTED_VALUE"""),45561.66666666667)</f>
        <v>45561.66667</v>
      </c>
      <c r="H186" s="1">
        <f>IFERROR(__xludf.DUMMYFUNCTION("""COMPUTED_VALUE"""),3861.74)</f>
        <v>3861.74</v>
      </c>
      <c r="J186" s="2">
        <f>IFERROR(__xludf.DUMMYFUNCTION("""COMPUTED_VALUE"""),45561.66666666667)</f>
        <v>45561.66667</v>
      </c>
      <c r="K186" s="1">
        <f>IFERROR(__xludf.DUMMYFUNCTION("""COMPUTED_VALUE"""),3886.85)</f>
        <v>3886.85</v>
      </c>
      <c r="M186" s="2">
        <f>IFERROR(__xludf.DUMMYFUNCTION("""COMPUTED_VALUE"""),45561.66666666667)</f>
        <v>45561.66667</v>
      </c>
      <c r="N186" s="1">
        <f>IFERROR(__xludf.DUMMYFUNCTION("""COMPUTED_VALUE"""),0.0)</f>
        <v>0</v>
      </c>
    </row>
    <row r="187">
      <c r="A187" s="2">
        <f>IFERROR(__xludf.DUMMYFUNCTION("""COMPUTED_VALUE"""),45562.66666666667)</f>
        <v>45562.66667</v>
      </c>
      <c r="B187" s="1">
        <f>IFERROR(__xludf.DUMMYFUNCTION("""COMPUTED_VALUE"""),3887.03)</f>
        <v>3887.03</v>
      </c>
      <c r="D187" s="2">
        <f>IFERROR(__xludf.DUMMYFUNCTION("""COMPUTED_VALUE"""),45562.66666666667)</f>
        <v>45562.66667</v>
      </c>
      <c r="E187" s="1">
        <f>IFERROR(__xludf.DUMMYFUNCTION("""COMPUTED_VALUE"""),3922.54)</f>
        <v>3922.54</v>
      </c>
      <c r="G187" s="2">
        <f>IFERROR(__xludf.DUMMYFUNCTION("""COMPUTED_VALUE"""),45562.66666666667)</f>
        <v>45562.66667</v>
      </c>
      <c r="H187" s="1">
        <f>IFERROR(__xludf.DUMMYFUNCTION("""COMPUTED_VALUE"""),3887.03)</f>
        <v>3887.03</v>
      </c>
      <c r="J187" s="2">
        <f>IFERROR(__xludf.DUMMYFUNCTION("""COMPUTED_VALUE"""),45562.66666666667)</f>
        <v>45562.66667</v>
      </c>
      <c r="K187" s="1">
        <f>IFERROR(__xludf.DUMMYFUNCTION("""COMPUTED_VALUE"""),3900.89)</f>
        <v>3900.89</v>
      </c>
      <c r="M187" s="2">
        <f>IFERROR(__xludf.DUMMYFUNCTION("""COMPUTED_VALUE"""),45562.66666666667)</f>
        <v>45562.66667</v>
      </c>
      <c r="N187" s="1">
        <f>IFERROR(__xludf.DUMMYFUNCTION("""COMPUTED_VALUE"""),0.0)</f>
        <v>0</v>
      </c>
    </row>
    <row r="188">
      <c r="A188" s="2">
        <f>IFERROR(__xludf.DUMMYFUNCTION("""COMPUTED_VALUE"""),45565.66666666667)</f>
        <v>45565.66667</v>
      </c>
      <c r="B188" s="1">
        <f>IFERROR(__xludf.DUMMYFUNCTION("""COMPUTED_VALUE"""),3902.05)</f>
        <v>3902.05</v>
      </c>
      <c r="D188" s="2">
        <f>IFERROR(__xludf.DUMMYFUNCTION("""COMPUTED_VALUE"""),45565.66666666667)</f>
        <v>45565.66667</v>
      </c>
      <c r="E188" s="1">
        <f>IFERROR(__xludf.DUMMYFUNCTION("""COMPUTED_VALUE"""),3910.34)</f>
        <v>3910.34</v>
      </c>
      <c r="G188" s="2">
        <f>IFERROR(__xludf.DUMMYFUNCTION("""COMPUTED_VALUE"""),45565.66666666667)</f>
        <v>45565.66667</v>
      </c>
      <c r="H188" s="1">
        <f>IFERROR(__xludf.DUMMYFUNCTION("""COMPUTED_VALUE"""),3874.87)</f>
        <v>3874.87</v>
      </c>
      <c r="J188" s="2">
        <f>IFERROR(__xludf.DUMMYFUNCTION("""COMPUTED_VALUE"""),45565.66666666667)</f>
        <v>45565.66667</v>
      </c>
      <c r="K188" s="1">
        <f>IFERROR(__xludf.DUMMYFUNCTION("""COMPUTED_VALUE"""),3908.23)</f>
        <v>3908.23</v>
      </c>
      <c r="M188" s="2">
        <f>IFERROR(__xludf.DUMMYFUNCTION("""COMPUTED_VALUE"""),45565.66666666667)</f>
        <v>45565.66667</v>
      </c>
      <c r="N188" s="1">
        <f>IFERROR(__xludf.DUMMYFUNCTION("""COMPUTED_VALUE"""),0.0)</f>
        <v>0</v>
      </c>
    </row>
    <row r="189">
      <c r="A189" s="2">
        <f>IFERROR(__xludf.DUMMYFUNCTION("""COMPUTED_VALUE"""),45566.66666666667)</f>
        <v>45566.66667</v>
      </c>
      <c r="B189" s="1">
        <f>IFERROR(__xludf.DUMMYFUNCTION("""COMPUTED_VALUE"""),3908.66)</f>
        <v>3908.66</v>
      </c>
      <c r="D189" s="2">
        <f>IFERROR(__xludf.DUMMYFUNCTION("""COMPUTED_VALUE"""),45566.66666666667)</f>
        <v>45566.66667</v>
      </c>
      <c r="E189" s="1">
        <f>IFERROR(__xludf.DUMMYFUNCTION("""COMPUTED_VALUE"""),3908.66)</f>
        <v>3908.66</v>
      </c>
      <c r="G189" s="2">
        <f>IFERROR(__xludf.DUMMYFUNCTION("""COMPUTED_VALUE"""),45566.66666666667)</f>
        <v>45566.66667</v>
      </c>
      <c r="H189" s="1">
        <f>IFERROR(__xludf.DUMMYFUNCTION("""COMPUTED_VALUE"""),3855.11)</f>
        <v>3855.11</v>
      </c>
      <c r="J189" s="2">
        <f>IFERROR(__xludf.DUMMYFUNCTION("""COMPUTED_VALUE"""),45566.66666666667)</f>
        <v>45566.66667</v>
      </c>
      <c r="K189" s="1">
        <f>IFERROR(__xludf.DUMMYFUNCTION("""COMPUTED_VALUE"""),3878.87)</f>
        <v>3878.87</v>
      </c>
      <c r="M189" s="2">
        <f>IFERROR(__xludf.DUMMYFUNCTION("""COMPUTED_VALUE"""),45566.66666666667)</f>
        <v>45566.66667</v>
      </c>
      <c r="N189" s="1">
        <f>IFERROR(__xludf.DUMMYFUNCTION("""COMPUTED_VALUE"""),0.0)</f>
        <v>0</v>
      </c>
    </row>
    <row r="190">
      <c r="A190" s="2">
        <f>IFERROR(__xludf.DUMMYFUNCTION("""COMPUTED_VALUE"""),45567.66666666667)</f>
        <v>45567.66667</v>
      </c>
      <c r="B190" s="1">
        <f>IFERROR(__xludf.DUMMYFUNCTION("""COMPUTED_VALUE"""),3878.91)</f>
        <v>3878.91</v>
      </c>
      <c r="D190" s="2">
        <f>IFERROR(__xludf.DUMMYFUNCTION("""COMPUTED_VALUE"""),45567.66666666667)</f>
        <v>45567.66667</v>
      </c>
      <c r="E190" s="1">
        <f>IFERROR(__xludf.DUMMYFUNCTION("""COMPUTED_VALUE"""),3887.84)</f>
        <v>3887.84</v>
      </c>
      <c r="G190" s="2">
        <f>IFERROR(__xludf.DUMMYFUNCTION("""COMPUTED_VALUE"""),45567.66666666667)</f>
        <v>45567.66667</v>
      </c>
      <c r="H190" s="1">
        <f>IFERROR(__xludf.DUMMYFUNCTION("""COMPUTED_VALUE"""),3860.45)</f>
        <v>3860.45</v>
      </c>
      <c r="J190" s="2">
        <f>IFERROR(__xludf.DUMMYFUNCTION("""COMPUTED_VALUE"""),45567.66666666667)</f>
        <v>45567.66667</v>
      </c>
      <c r="K190" s="1">
        <f>IFERROR(__xludf.DUMMYFUNCTION("""COMPUTED_VALUE"""),3879.13)</f>
        <v>3879.13</v>
      </c>
      <c r="M190" s="2">
        <f>IFERROR(__xludf.DUMMYFUNCTION("""COMPUTED_VALUE"""),45567.66666666667)</f>
        <v>45567.66667</v>
      </c>
      <c r="N190" s="1">
        <f>IFERROR(__xludf.DUMMYFUNCTION("""COMPUTED_VALUE"""),0.0)</f>
        <v>0</v>
      </c>
    </row>
    <row r="191">
      <c r="A191" s="2">
        <f>IFERROR(__xludf.DUMMYFUNCTION("""COMPUTED_VALUE"""),45568.66666666667)</f>
        <v>45568.66667</v>
      </c>
      <c r="B191" s="1">
        <f>IFERROR(__xludf.DUMMYFUNCTION("""COMPUTED_VALUE"""),3879.17)</f>
        <v>3879.17</v>
      </c>
      <c r="D191" s="2">
        <f>IFERROR(__xludf.DUMMYFUNCTION("""COMPUTED_VALUE"""),45568.66666666667)</f>
        <v>45568.66667</v>
      </c>
      <c r="E191" s="1">
        <f>IFERROR(__xludf.DUMMYFUNCTION("""COMPUTED_VALUE"""),3879.17)</f>
        <v>3879.17</v>
      </c>
      <c r="G191" s="2">
        <f>IFERROR(__xludf.DUMMYFUNCTION("""COMPUTED_VALUE"""),45568.66666666667)</f>
        <v>45568.66667</v>
      </c>
      <c r="H191" s="1">
        <f>IFERROR(__xludf.DUMMYFUNCTION("""COMPUTED_VALUE"""),3850.44)</f>
        <v>3850.44</v>
      </c>
      <c r="J191" s="2">
        <f>IFERROR(__xludf.DUMMYFUNCTION("""COMPUTED_VALUE"""),45568.66666666667)</f>
        <v>45568.66667</v>
      </c>
      <c r="K191" s="1">
        <f>IFERROR(__xludf.DUMMYFUNCTION("""COMPUTED_VALUE"""),3864.2)</f>
        <v>3864.2</v>
      </c>
      <c r="M191" s="2">
        <f>IFERROR(__xludf.DUMMYFUNCTION("""COMPUTED_VALUE"""),45568.66666666667)</f>
        <v>45568.66667</v>
      </c>
      <c r="N191" s="1">
        <f>IFERROR(__xludf.DUMMYFUNCTION("""COMPUTED_VALUE"""),0.0)</f>
        <v>0</v>
      </c>
    </row>
    <row r="192">
      <c r="A192" s="2">
        <f>IFERROR(__xludf.DUMMYFUNCTION("""COMPUTED_VALUE"""),45569.66666666667)</f>
        <v>45569.66667</v>
      </c>
      <c r="B192" s="1">
        <f>IFERROR(__xludf.DUMMYFUNCTION("""COMPUTED_VALUE"""),3864.39)</f>
        <v>3864.39</v>
      </c>
      <c r="D192" s="2">
        <f>IFERROR(__xludf.DUMMYFUNCTION("""COMPUTED_VALUE"""),45569.66666666667)</f>
        <v>45569.66667</v>
      </c>
      <c r="E192" s="1">
        <f>IFERROR(__xludf.DUMMYFUNCTION("""COMPUTED_VALUE"""),3902.67)</f>
        <v>3902.67</v>
      </c>
      <c r="G192" s="2">
        <f>IFERROR(__xludf.DUMMYFUNCTION("""COMPUTED_VALUE"""),45569.66666666667)</f>
        <v>45569.66667</v>
      </c>
      <c r="H192" s="1">
        <f>IFERROR(__xludf.DUMMYFUNCTION("""COMPUTED_VALUE"""),3864.39)</f>
        <v>3864.39</v>
      </c>
      <c r="J192" s="2">
        <f>IFERROR(__xludf.DUMMYFUNCTION("""COMPUTED_VALUE"""),45569.66666666667)</f>
        <v>45569.66667</v>
      </c>
      <c r="K192" s="1">
        <f>IFERROR(__xludf.DUMMYFUNCTION("""COMPUTED_VALUE"""),3902.52)</f>
        <v>3902.52</v>
      </c>
      <c r="M192" s="2">
        <f>IFERROR(__xludf.DUMMYFUNCTION("""COMPUTED_VALUE"""),45569.66666666667)</f>
        <v>45569.66667</v>
      </c>
      <c r="N192" s="1">
        <f>IFERROR(__xludf.DUMMYFUNCTION("""COMPUTED_VALUE"""),0.0)</f>
        <v>0</v>
      </c>
    </row>
    <row r="193">
      <c r="A193" s="2">
        <f>IFERROR(__xludf.DUMMYFUNCTION("""COMPUTED_VALUE"""),45572.66666666667)</f>
        <v>45572.66667</v>
      </c>
      <c r="B193" s="1">
        <f>IFERROR(__xludf.DUMMYFUNCTION("""COMPUTED_VALUE"""),3902.67)</f>
        <v>3902.67</v>
      </c>
      <c r="D193" s="2">
        <f>IFERROR(__xludf.DUMMYFUNCTION("""COMPUTED_VALUE"""),45572.66666666667)</f>
        <v>45572.66667</v>
      </c>
      <c r="E193" s="1">
        <f>IFERROR(__xludf.DUMMYFUNCTION("""COMPUTED_VALUE"""),3902.67)</f>
        <v>3902.67</v>
      </c>
      <c r="G193" s="2">
        <f>IFERROR(__xludf.DUMMYFUNCTION("""COMPUTED_VALUE"""),45572.66666666667)</f>
        <v>45572.66667</v>
      </c>
      <c r="H193" s="1">
        <f>IFERROR(__xludf.DUMMYFUNCTION("""COMPUTED_VALUE"""),3854.79)</f>
        <v>3854.79</v>
      </c>
      <c r="J193" s="2">
        <f>IFERROR(__xludf.DUMMYFUNCTION("""COMPUTED_VALUE"""),45572.66666666667)</f>
        <v>45572.66667</v>
      </c>
      <c r="K193" s="1">
        <f>IFERROR(__xludf.DUMMYFUNCTION("""COMPUTED_VALUE"""),3870.36)</f>
        <v>3870.36</v>
      </c>
      <c r="M193" s="2">
        <f>IFERROR(__xludf.DUMMYFUNCTION("""COMPUTED_VALUE"""),45572.66666666667)</f>
        <v>45572.66667</v>
      </c>
      <c r="N193" s="1">
        <f>IFERROR(__xludf.DUMMYFUNCTION("""COMPUTED_VALUE"""),0.0)</f>
        <v>0</v>
      </c>
    </row>
    <row r="194">
      <c r="A194" s="2">
        <f>IFERROR(__xludf.DUMMYFUNCTION("""COMPUTED_VALUE"""),45573.66666666667)</f>
        <v>45573.66667</v>
      </c>
      <c r="B194" s="1">
        <f>IFERROR(__xludf.DUMMYFUNCTION("""COMPUTED_VALUE"""),3870.44)</f>
        <v>3870.44</v>
      </c>
      <c r="D194" s="2">
        <f>IFERROR(__xludf.DUMMYFUNCTION("""COMPUTED_VALUE"""),45573.66666666667)</f>
        <v>45573.66667</v>
      </c>
      <c r="E194" s="1">
        <f>IFERROR(__xludf.DUMMYFUNCTION("""COMPUTED_VALUE"""),3887.98)</f>
        <v>3887.98</v>
      </c>
      <c r="G194" s="2">
        <f>IFERROR(__xludf.DUMMYFUNCTION("""COMPUTED_VALUE"""),45573.66666666667)</f>
        <v>45573.66667</v>
      </c>
      <c r="H194" s="1">
        <f>IFERROR(__xludf.DUMMYFUNCTION("""COMPUTED_VALUE"""),3866.7)</f>
        <v>3866.7</v>
      </c>
      <c r="J194" s="2">
        <f>IFERROR(__xludf.DUMMYFUNCTION("""COMPUTED_VALUE"""),45573.66666666667)</f>
        <v>45573.66667</v>
      </c>
      <c r="K194" s="1">
        <f>IFERROR(__xludf.DUMMYFUNCTION("""COMPUTED_VALUE"""),3882.0)</f>
        <v>3882</v>
      </c>
      <c r="M194" s="2">
        <f>IFERROR(__xludf.DUMMYFUNCTION("""COMPUTED_VALUE"""),45573.66666666667)</f>
        <v>45573.66667</v>
      </c>
      <c r="N194" s="1">
        <f>IFERROR(__xludf.DUMMYFUNCTION("""COMPUTED_VALUE"""),0.0)</f>
        <v>0</v>
      </c>
    </row>
    <row r="195">
      <c r="A195" s="2">
        <f>IFERROR(__xludf.DUMMYFUNCTION("""COMPUTED_VALUE"""),45574.66666666667)</f>
        <v>45574.66667</v>
      </c>
      <c r="B195" s="1">
        <f>IFERROR(__xludf.DUMMYFUNCTION("""COMPUTED_VALUE"""),3882.08)</f>
        <v>3882.08</v>
      </c>
      <c r="D195" s="2">
        <f>IFERROR(__xludf.DUMMYFUNCTION("""COMPUTED_VALUE"""),45574.66666666667)</f>
        <v>45574.66667</v>
      </c>
      <c r="E195" s="1">
        <f>IFERROR(__xludf.DUMMYFUNCTION("""COMPUTED_VALUE"""),3912.79)</f>
        <v>3912.79</v>
      </c>
      <c r="G195" s="2">
        <f>IFERROR(__xludf.DUMMYFUNCTION("""COMPUTED_VALUE"""),45574.66666666667)</f>
        <v>45574.66667</v>
      </c>
      <c r="H195" s="1">
        <f>IFERROR(__xludf.DUMMYFUNCTION("""COMPUTED_VALUE"""),3879.42)</f>
        <v>3879.42</v>
      </c>
      <c r="J195" s="2">
        <f>IFERROR(__xludf.DUMMYFUNCTION("""COMPUTED_VALUE"""),45574.66666666667)</f>
        <v>45574.66667</v>
      </c>
      <c r="K195" s="1">
        <f>IFERROR(__xludf.DUMMYFUNCTION("""COMPUTED_VALUE"""),3906.02)</f>
        <v>3906.02</v>
      </c>
      <c r="M195" s="2">
        <f>IFERROR(__xludf.DUMMYFUNCTION("""COMPUTED_VALUE"""),45574.66666666667)</f>
        <v>45574.66667</v>
      </c>
      <c r="N195" s="1">
        <f>IFERROR(__xludf.DUMMYFUNCTION("""COMPUTED_VALUE"""),0.0)</f>
        <v>0</v>
      </c>
    </row>
    <row r="196">
      <c r="A196" s="2">
        <f>IFERROR(__xludf.DUMMYFUNCTION("""COMPUTED_VALUE"""),45575.66666666667)</f>
        <v>45575.66667</v>
      </c>
      <c r="B196" s="1">
        <f>IFERROR(__xludf.DUMMYFUNCTION("""COMPUTED_VALUE"""),3906.25)</f>
        <v>3906.25</v>
      </c>
      <c r="D196" s="2">
        <f>IFERROR(__xludf.DUMMYFUNCTION("""COMPUTED_VALUE"""),45575.66666666667)</f>
        <v>45575.66667</v>
      </c>
      <c r="E196" s="1">
        <f>IFERROR(__xludf.DUMMYFUNCTION("""COMPUTED_VALUE"""),3906.25)</f>
        <v>3906.25</v>
      </c>
      <c r="G196" s="2">
        <f>IFERROR(__xludf.DUMMYFUNCTION("""COMPUTED_VALUE"""),45575.66666666667)</f>
        <v>45575.66667</v>
      </c>
      <c r="H196" s="1">
        <f>IFERROR(__xludf.DUMMYFUNCTION("""COMPUTED_VALUE"""),3879.9)</f>
        <v>3879.9</v>
      </c>
      <c r="J196" s="2">
        <f>IFERROR(__xludf.DUMMYFUNCTION("""COMPUTED_VALUE"""),45575.66666666667)</f>
        <v>45575.66667</v>
      </c>
      <c r="K196" s="1">
        <f>IFERROR(__xludf.DUMMYFUNCTION("""COMPUTED_VALUE"""),3890.89)</f>
        <v>3890.89</v>
      </c>
      <c r="M196" s="2">
        <f>IFERROR(__xludf.DUMMYFUNCTION("""COMPUTED_VALUE"""),45575.66666666667)</f>
        <v>45575.66667</v>
      </c>
      <c r="N196" s="1">
        <f>IFERROR(__xludf.DUMMYFUNCTION("""COMPUTED_VALUE"""),0.0)</f>
        <v>0</v>
      </c>
    </row>
    <row r="197">
      <c r="A197" s="2">
        <f>IFERROR(__xludf.DUMMYFUNCTION("""COMPUTED_VALUE"""),45576.66666666667)</f>
        <v>45576.66667</v>
      </c>
      <c r="B197" s="1">
        <f>IFERROR(__xludf.DUMMYFUNCTION("""COMPUTED_VALUE"""),3890.99)</f>
        <v>3890.99</v>
      </c>
      <c r="D197" s="2">
        <f>IFERROR(__xludf.DUMMYFUNCTION("""COMPUTED_VALUE"""),45576.66666666667)</f>
        <v>45576.66667</v>
      </c>
      <c r="E197" s="1">
        <f>IFERROR(__xludf.DUMMYFUNCTION("""COMPUTED_VALUE"""),3945.6)</f>
        <v>3945.6</v>
      </c>
      <c r="G197" s="2">
        <f>IFERROR(__xludf.DUMMYFUNCTION("""COMPUTED_VALUE"""),45576.66666666667)</f>
        <v>45576.66667</v>
      </c>
      <c r="H197" s="1">
        <f>IFERROR(__xludf.DUMMYFUNCTION("""COMPUTED_VALUE"""),3890.99)</f>
        <v>3890.99</v>
      </c>
      <c r="J197" s="2">
        <f>IFERROR(__xludf.DUMMYFUNCTION("""COMPUTED_VALUE"""),45576.66666666667)</f>
        <v>45576.66667</v>
      </c>
      <c r="K197" s="1">
        <f>IFERROR(__xludf.DUMMYFUNCTION("""COMPUTED_VALUE"""),3944.44)</f>
        <v>3944.44</v>
      </c>
      <c r="M197" s="2">
        <f>IFERROR(__xludf.DUMMYFUNCTION("""COMPUTED_VALUE"""),45576.66666666667)</f>
        <v>45576.66667</v>
      </c>
      <c r="N197" s="1">
        <f>IFERROR(__xludf.DUMMYFUNCTION("""COMPUTED_VALUE"""),0.0)</f>
        <v>0</v>
      </c>
    </row>
    <row r="198">
      <c r="A198" s="2">
        <f>IFERROR(__xludf.DUMMYFUNCTION("""COMPUTED_VALUE"""),45579.66666666667)</f>
        <v>45579.66667</v>
      </c>
      <c r="B198" s="1">
        <f>IFERROR(__xludf.DUMMYFUNCTION("""COMPUTED_VALUE"""),3944.44)</f>
        <v>3944.44</v>
      </c>
      <c r="D198" s="2">
        <f>IFERROR(__xludf.DUMMYFUNCTION("""COMPUTED_VALUE"""),45579.66666666667)</f>
        <v>45579.66667</v>
      </c>
      <c r="E198" s="1">
        <f>IFERROR(__xludf.DUMMYFUNCTION("""COMPUTED_VALUE"""),3975.05)</f>
        <v>3975.05</v>
      </c>
      <c r="G198" s="2">
        <f>IFERROR(__xludf.DUMMYFUNCTION("""COMPUTED_VALUE"""),45579.66666666667)</f>
        <v>45579.66667</v>
      </c>
      <c r="H198" s="1">
        <f>IFERROR(__xludf.DUMMYFUNCTION("""COMPUTED_VALUE"""),3939.68)</f>
        <v>3939.68</v>
      </c>
      <c r="J198" s="2">
        <f>IFERROR(__xludf.DUMMYFUNCTION("""COMPUTED_VALUE"""),45579.66666666667)</f>
        <v>45579.66667</v>
      </c>
      <c r="K198" s="1">
        <f>IFERROR(__xludf.DUMMYFUNCTION("""COMPUTED_VALUE"""),3971.95)</f>
        <v>3971.95</v>
      </c>
      <c r="M198" s="2">
        <f>IFERROR(__xludf.DUMMYFUNCTION("""COMPUTED_VALUE"""),45579.66666666667)</f>
        <v>45579.66667</v>
      </c>
      <c r="N198" s="1">
        <f>IFERROR(__xludf.DUMMYFUNCTION("""COMPUTED_VALUE"""),0.0)</f>
        <v>0</v>
      </c>
    </row>
    <row r="199">
      <c r="A199" s="2">
        <f>IFERROR(__xludf.DUMMYFUNCTION("""COMPUTED_VALUE"""),45580.66666666667)</f>
        <v>45580.66667</v>
      </c>
      <c r="B199" s="1">
        <f>IFERROR(__xludf.DUMMYFUNCTION("""COMPUTED_VALUE"""),3972.05)</f>
        <v>3972.05</v>
      </c>
      <c r="D199" s="2">
        <f>IFERROR(__xludf.DUMMYFUNCTION("""COMPUTED_VALUE"""),45580.66666666667)</f>
        <v>45580.66667</v>
      </c>
      <c r="E199" s="1">
        <f>IFERROR(__xludf.DUMMYFUNCTION("""COMPUTED_VALUE"""),3997.37)</f>
        <v>3997.37</v>
      </c>
      <c r="G199" s="2">
        <f>IFERROR(__xludf.DUMMYFUNCTION("""COMPUTED_VALUE"""),45580.66666666667)</f>
        <v>45580.66667</v>
      </c>
      <c r="H199" s="1">
        <f>IFERROR(__xludf.DUMMYFUNCTION("""COMPUTED_VALUE"""),3959.68)</f>
        <v>3959.68</v>
      </c>
      <c r="J199" s="2">
        <f>IFERROR(__xludf.DUMMYFUNCTION("""COMPUTED_VALUE"""),45580.66666666667)</f>
        <v>45580.66667</v>
      </c>
      <c r="K199" s="1">
        <f>IFERROR(__xludf.DUMMYFUNCTION("""COMPUTED_VALUE"""),3960.75)</f>
        <v>3960.75</v>
      </c>
      <c r="M199" s="2">
        <f>IFERROR(__xludf.DUMMYFUNCTION("""COMPUTED_VALUE"""),45580.66666666667)</f>
        <v>45580.66667</v>
      </c>
      <c r="N199" s="1">
        <f>IFERROR(__xludf.DUMMYFUNCTION("""COMPUTED_VALUE"""),0.0)</f>
        <v>0</v>
      </c>
    </row>
    <row r="200">
      <c r="A200" s="2">
        <f>IFERROR(__xludf.DUMMYFUNCTION("""COMPUTED_VALUE"""),45581.66666666667)</f>
        <v>45581.66667</v>
      </c>
      <c r="B200" s="1">
        <f>IFERROR(__xludf.DUMMYFUNCTION("""COMPUTED_VALUE"""),3960.77)</f>
        <v>3960.77</v>
      </c>
      <c r="D200" s="2">
        <f>IFERROR(__xludf.DUMMYFUNCTION("""COMPUTED_VALUE"""),45581.66666666667)</f>
        <v>45581.66667</v>
      </c>
      <c r="E200" s="1">
        <f>IFERROR(__xludf.DUMMYFUNCTION("""COMPUTED_VALUE"""),3998.23)</f>
        <v>3998.23</v>
      </c>
      <c r="G200" s="2">
        <f>IFERROR(__xludf.DUMMYFUNCTION("""COMPUTED_VALUE"""),45581.66666666667)</f>
        <v>45581.66667</v>
      </c>
      <c r="H200" s="1">
        <f>IFERROR(__xludf.DUMMYFUNCTION("""COMPUTED_VALUE"""),3960.77)</f>
        <v>3960.77</v>
      </c>
      <c r="J200" s="2">
        <f>IFERROR(__xludf.DUMMYFUNCTION("""COMPUTED_VALUE"""),45581.66666666667)</f>
        <v>45581.66667</v>
      </c>
      <c r="K200" s="1">
        <f>IFERROR(__xludf.DUMMYFUNCTION("""COMPUTED_VALUE"""),3993.57)</f>
        <v>3993.57</v>
      </c>
      <c r="M200" s="2">
        <f>IFERROR(__xludf.DUMMYFUNCTION("""COMPUTED_VALUE"""),45581.66666666667)</f>
        <v>45581.66667</v>
      </c>
      <c r="N200" s="1">
        <f>IFERROR(__xludf.DUMMYFUNCTION("""COMPUTED_VALUE"""),0.0)</f>
        <v>0</v>
      </c>
    </row>
    <row r="201">
      <c r="A201" s="2">
        <f>IFERROR(__xludf.DUMMYFUNCTION("""COMPUTED_VALUE"""),45582.66666666667)</f>
        <v>45582.66667</v>
      </c>
      <c r="B201" s="1">
        <f>IFERROR(__xludf.DUMMYFUNCTION("""COMPUTED_VALUE"""),3993.59)</f>
        <v>3993.59</v>
      </c>
      <c r="D201" s="2">
        <f>IFERROR(__xludf.DUMMYFUNCTION("""COMPUTED_VALUE"""),45582.66666666667)</f>
        <v>45582.66667</v>
      </c>
      <c r="E201" s="1">
        <f>IFERROR(__xludf.DUMMYFUNCTION("""COMPUTED_VALUE"""),4006.13)</f>
        <v>4006.13</v>
      </c>
      <c r="G201" s="2">
        <f>IFERROR(__xludf.DUMMYFUNCTION("""COMPUTED_VALUE"""),45582.66666666667)</f>
        <v>45582.66667</v>
      </c>
      <c r="H201" s="1">
        <f>IFERROR(__xludf.DUMMYFUNCTION("""COMPUTED_VALUE"""),3982.93)</f>
        <v>3982.93</v>
      </c>
      <c r="J201" s="2">
        <f>IFERROR(__xludf.DUMMYFUNCTION("""COMPUTED_VALUE"""),45582.66666666667)</f>
        <v>45582.66667</v>
      </c>
      <c r="K201" s="1">
        <f>IFERROR(__xludf.DUMMYFUNCTION("""COMPUTED_VALUE"""),3987.98)</f>
        <v>3987.98</v>
      </c>
      <c r="M201" s="2">
        <f>IFERROR(__xludf.DUMMYFUNCTION("""COMPUTED_VALUE"""),45582.66666666667)</f>
        <v>45582.66667</v>
      </c>
      <c r="N201" s="1">
        <f>IFERROR(__xludf.DUMMYFUNCTION("""COMPUTED_VALUE"""),0.0)</f>
        <v>0</v>
      </c>
    </row>
    <row r="202">
      <c r="A202" s="2">
        <f>IFERROR(__xludf.DUMMYFUNCTION("""COMPUTED_VALUE"""),45583.66666666667)</f>
        <v>45583.66667</v>
      </c>
      <c r="B202" s="1">
        <f>IFERROR(__xludf.DUMMYFUNCTION("""COMPUTED_VALUE"""),3988.08)</f>
        <v>3988.08</v>
      </c>
      <c r="D202" s="2">
        <f>IFERROR(__xludf.DUMMYFUNCTION("""COMPUTED_VALUE"""),45583.66666666667)</f>
        <v>45583.66667</v>
      </c>
      <c r="E202" s="1">
        <f>IFERROR(__xludf.DUMMYFUNCTION("""COMPUTED_VALUE"""),4002.74)</f>
        <v>4002.74</v>
      </c>
      <c r="G202" s="2">
        <f>IFERROR(__xludf.DUMMYFUNCTION("""COMPUTED_VALUE"""),45583.66666666667)</f>
        <v>45583.66667</v>
      </c>
      <c r="H202" s="1">
        <f>IFERROR(__xludf.DUMMYFUNCTION("""COMPUTED_VALUE"""),3987.78)</f>
        <v>3987.78</v>
      </c>
      <c r="J202" s="2">
        <f>IFERROR(__xludf.DUMMYFUNCTION("""COMPUTED_VALUE"""),45583.66666666667)</f>
        <v>45583.66667</v>
      </c>
      <c r="K202" s="1">
        <f>IFERROR(__xludf.DUMMYFUNCTION("""COMPUTED_VALUE"""),3999.27)</f>
        <v>3999.27</v>
      </c>
      <c r="M202" s="2">
        <f>IFERROR(__xludf.DUMMYFUNCTION("""COMPUTED_VALUE"""),45583.66666666667)</f>
        <v>45583.66667</v>
      </c>
      <c r="N202" s="1">
        <f>IFERROR(__xludf.DUMMYFUNCTION("""COMPUTED_VALUE"""),0.0)</f>
        <v>0</v>
      </c>
    </row>
    <row r="203">
      <c r="A203" s="2">
        <f>IFERROR(__xludf.DUMMYFUNCTION("""COMPUTED_VALUE"""),45586.66666666667)</f>
        <v>45586.66667</v>
      </c>
      <c r="B203" s="1">
        <f>IFERROR(__xludf.DUMMYFUNCTION("""COMPUTED_VALUE"""),3999.28)</f>
        <v>3999.28</v>
      </c>
      <c r="D203" s="2">
        <f>IFERROR(__xludf.DUMMYFUNCTION("""COMPUTED_VALUE"""),45586.66666666667)</f>
        <v>45586.66667</v>
      </c>
      <c r="E203" s="1">
        <f>IFERROR(__xludf.DUMMYFUNCTION("""COMPUTED_VALUE"""),3999.28)</f>
        <v>3999.28</v>
      </c>
      <c r="G203" s="2">
        <f>IFERROR(__xludf.DUMMYFUNCTION("""COMPUTED_VALUE"""),45586.66666666667)</f>
        <v>45586.66667</v>
      </c>
      <c r="H203" s="1">
        <f>IFERROR(__xludf.DUMMYFUNCTION("""COMPUTED_VALUE"""),3953.68)</f>
        <v>3953.68</v>
      </c>
      <c r="J203" s="2">
        <f>IFERROR(__xludf.DUMMYFUNCTION("""COMPUTED_VALUE"""),45586.66666666667)</f>
        <v>45586.66667</v>
      </c>
      <c r="K203" s="1">
        <f>IFERROR(__xludf.DUMMYFUNCTION("""COMPUTED_VALUE"""),3961.76)</f>
        <v>3961.76</v>
      </c>
      <c r="M203" s="2">
        <f>IFERROR(__xludf.DUMMYFUNCTION("""COMPUTED_VALUE"""),45586.66666666667)</f>
        <v>45586.66667</v>
      </c>
      <c r="N203" s="1">
        <f>IFERROR(__xludf.DUMMYFUNCTION("""COMPUTED_VALUE"""),0.0)</f>
        <v>0</v>
      </c>
    </row>
    <row r="204">
      <c r="A204" s="2">
        <f>IFERROR(__xludf.DUMMYFUNCTION("""COMPUTED_VALUE"""),45587.66666666667)</f>
        <v>45587.66667</v>
      </c>
      <c r="B204" s="1">
        <f>IFERROR(__xludf.DUMMYFUNCTION("""COMPUTED_VALUE"""),3961.79)</f>
        <v>3961.79</v>
      </c>
      <c r="D204" s="2">
        <f>IFERROR(__xludf.DUMMYFUNCTION("""COMPUTED_VALUE"""),45587.66666666667)</f>
        <v>45587.66667</v>
      </c>
      <c r="E204" s="1">
        <f>IFERROR(__xludf.DUMMYFUNCTION("""COMPUTED_VALUE"""),3961.79)</f>
        <v>3961.79</v>
      </c>
      <c r="G204" s="2">
        <f>IFERROR(__xludf.DUMMYFUNCTION("""COMPUTED_VALUE"""),45587.66666666667)</f>
        <v>45587.66667</v>
      </c>
      <c r="H204" s="1">
        <f>IFERROR(__xludf.DUMMYFUNCTION("""COMPUTED_VALUE"""),3926.01)</f>
        <v>3926.01</v>
      </c>
      <c r="J204" s="2">
        <f>IFERROR(__xludf.DUMMYFUNCTION("""COMPUTED_VALUE"""),45587.66666666667)</f>
        <v>45587.66667</v>
      </c>
      <c r="K204" s="1">
        <f>IFERROR(__xludf.DUMMYFUNCTION("""COMPUTED_VALUE"""),3938.87)</f>
        <v>3938.87</v>
      </c>
      <c r="M204" s="2">
        <f>IFERROR(__xludf.DUMMYFUNCTION("""COMPUTED_VALUE"""),45587.66666666667)</f>
        <v>45587.66667</v>
      </c>
      <c r="N204" s="1">
        <f>IFERROR(__xludf.DUMMYFUNCTION("""COMPUTED_VALUE"""),0.0)</f>
        <v>0</v>
      </c>
    </row>
    <row r="205">
      <c r="A205" s="2">
        <f>IFERROR(__xludf.DUMMYFUNCTION("""COMPUTED_VALUE"""),45588.66666666667)</f>
        <v>45588.66667</v>
      </c>
      <c r="B205" s="1">
        <f>IFERROR(__xludf.DUMMYFUNCTION("""COMPUTED_VALUE"""),3938.93)</f>
        <v>3938.93</v>
      </c>
      <c r="D205" s="2">
        <f>IFERROR(__xludf.DUMMYFUNCTION("""COMPUTED_VALUE"""),45588.66666666667)</f>
        <v>45588.66667</v>
      </c>
      <c r="E205" s="1">
        <f>IFERROR(__xludf.DUMMYFUNCTION("""COMPUTED_VALUE"""),3939.89)</f>
        <v>3939.89</v>
      </c>
      <c r="G205" s="2">
        <f>IFERROR(__xludf.DUMMYFUNCTION("""COMPUTED_VALUE"""),45588.66666666667)</f>
        <v>45588.66667</v>
      </c>
      <c r="H205" s="1">
        <f>IFERROR(__xludf.DUMMYFUNCTION("""COMPUTED_VALUE"""),3898.98)</f>
        <v>3898.98</v>
      </c>
      <c r="J205" s="2">
        <f>IFERROR(__xludf.DUMMYFUNCTION("""COMPUTED_VALUE"""),45588.66666666667)</f>
        <v>45588.66667</v>
      </c>
      <c r="K205" s="1">
        <f>IFERROR(__xludf.DUMMYFUNCTION("""COMPUTED_VALUE"""),3922.09)</f>
        <v>3922.09</v>
      </c>
      <c r="M205" s="2">
        <f>IFERROR(__xludf.DUMMYFUNCTION("""COMPUTED_VALUE"""),45588.66666666667)</f>
        <v>45588.66667</v>
      </c>
      <c r="N205" s="1">
        <f>IFERROR(__xludf.DUMMYFUNCTION("""COMPUTED_VALUE"""),0.0)</f>
        <v>0</v>
      </c>
    </row>
    <row r="206">
      <c r="A206" s="2">
        <f>IFERROR(__xludf.DUMMYFUNCTION("""COMPUTED_VALUE"""),45589.66666666667)</f>
        <v>45589.66667</v>
      </c>
      <c r="B206" s="1">
        <f>IFERROR(__xludf.DUMMYFUNCTION("""COMPUTED_VALUE"""),3922.1)</f>
        <v>3922.1</v>
      </c>
      <c r="D206" s="2">
        <f>IFERROR(__xludf.DUMMYFUNCTION("""COMPUTED_VALUE"""),45589.66666666667)</f>
        <v>45589.66667</v>
      </c>
      <c r="E206" s="1">
        <f>IFERROR(__xludf.DUMMYFUNCTION("""COMPUTED_VALUE"""),3941.5)</f>
        <v>3941.5</v>
      </c>
      <c r="G206" s="2">
        <f>IFERROR(__xludf.DUMMYFUNCTION("""COMPUTED_VALUE"""),45589.66666666667)</f>
        <v>45589.66667</v>
      </c>
      <c r="H206" s="1">
        <f>IFERROR(__xludf.DUMMYFUNCTION("""COMPUTED_VALUE"""),3915.88)</f>
        <v>3915.88</v>
      </c>
      <c r="J206" s="2">
        <f>IFERROR(__xludf.DUMMYFUNCTION("""COMPUTED_VALUE"""),45589.66666666667)</f>
        <v>45589.66667</v>
      </c>
      <c r="K206" s="1">
        <f>IFERROR(__xludf.DUMMYFUNCTION("""COMPUTED_VALUE"""),3929.17)</f>
        <v>3929.17</v>
      </c>
      <c r="M206" s="2">
        <f>IFERROR(__xludf.DUMMYFUNCTION("""COMPUTED_VALUE"""),45589.66666666667)</f>
        <v>45589.66667</v>
      </c>
      <c r="N206" s="1">
        <f>IFERROR(__xludf.DUMMYFUNCTION("""COMPUTED_VALUE"""),0.0)</f>
        <v>0</v>
      </c>
    </row>
    <row r="207">
      <c r="A207" s="2">
        <f>IFERROR(__xludf.DUMMYFUNCTION("""COMPUTED_VALUE"""),45590.66666666667)</f>
        <v>45590.66667</v>
      </c>
      <c r="B207" s="1">
        <f>IFERROR(__xludf.DUMMYFUNCTION("""COMPUTED_VALUE"""),3929.26)</f>
        <v>3929.26</v>
      </c>
      <c r="D207" s="2">
        <f>IFERROR(__xludf.DUMMYFUNCTION("""COMPUTED_VALUE"""),45590.66666666667)</f>
        <v>45590.66667</v>
      </c>
      <c r="E207" s="1">
        <f>IFERROR(__xludf.DUMMYFUNCTION("""COMPUTED_VALUE"""),3954.59)</f>
        <v>3954.59</v>
      </c>
      <c r="G207" s="2">
        <f>IFERROR(__xludf.DUMMYFUNCTION("""COMPUTED_VALUE"""),45590.66666666667)</f>
        <v>45590.66667</v>
      </c>
      <c r="H207" s="1">
        <f>IFERROR(__xludf.DUMMYFUNCTION("""COMPUTED_VALUE"""),3909.5)</f>
        <v>3909.5</v>
      </c>
      <c r="J207" s="2">
        <f>IFERROR(__xludf.DUMMYFUNCTION("""COMPUTED_VALUE"""),45590.66666666667)</f>
        <v>45590.66667</v>
      </c>
      <c r="K207" s="1">
        <f>IFERROR(__xludf.DUMMYFUNCTION("""COMPUTED_VALUE"""),3912.91)</f>
        <v>3912.91</v>
      </c>
      <c r="M207" s="2">
        <f>IFERROR(__xludf.DUMMYFUNCTION("""COMPUTED_VALUE"""),45590.66666666667)</f>
        <v>45590.66667</v>
      </c>
      <c r="N207" s="1">
        <f>IFERROR(__xludf.DUMMYFUNCTION("""COMPUTED_VALUE"""),0.0)</f>
        <v>0</v>
      </c>
    </row>
    <row r="208">
      <c r="A208" s="2">
        <f>IFERROR(__xludf.DUMMYFUNCTION("""COMPUTED_VALUE"""),45593.66666666667)</f>
        <v>45593.66667</v>
      </c>
      <c r="B208" s="1">
        <f>IFERROR(__xludf.DUMMYFUNCTION("""COMPUTED_VALUE"""),3913.0)</f>
        <v>3913</v>
      </c>
      <c r="D208" s="2">
        <f>IFERROR(__xludf.DUMMYFUNCTION("""COMPUTED_VALUE"""),45593.66666666667)</f>
        <v>45593.66667</v>
      </c>
      <c r="E208" s="1">
        <f>IFERROR(__xludf.DUMMYFUNCTION("""COMPUTED_VALUE"""),3951.82)</f>
        <v>3951.82</v>
      </c>
      <c r="G208" s="2">
        <f>IFERROR(__xludf.DUMMYFUNCTION("""COMPUTED_VALUE"""),45593.66666666667)</f>
        <v>45593.66667</v>
      </c>
      <c r="H208" s="1">
        <f>IFERROR(__xludf.DUMMYFUNCTION("""COMPUTED_VALUE"""),3913.0)</f>
        <v>3913</v>
      </c>
      <c r="J208" s="2">
        <f>IFERROR(__xludf.DUMMYFUNCTION("""COMPUTED_VALUE"""),45593.66666666667)</f>
        <v>45593.66667</v>
      </c>
      <c r="K208" s="1">
        <f>IFERROR(__xludf.DUMMYFUNCTION("""COMPUTED_VALUE"""),3945.22)</f>
        <v>3945.22</v>
      </c>
      <c r="M208" s="2">
        <f>IFERROR(__xludf.DUMMYFUNCTION("""COMPUTED_VALUE"""),45593.66666666667)</f>
        <v>45593.66667</v>
      </c>
      <c r="N208" s="1">
        <f>IFERROR(__xludf.DUMMYFUNCTION("""COMPUTED_VALUE"""),0.0)</f>
        <v>0</v>
      </c>
    </row>
    <row r="209">
      <c r="A209" s="2">
        <f>IFERROR(__xludf.DUMMYFUNCTION("""COMPUTED_VALUE"""),45594.66666666667)</f>
        <v>45594.66667</v>
      </c>
      <c r="B209" s="1">
        <f>IFERROR(__xludf.DUMMYFUNCTION("""COMPUTED_VALUE"""),3945.23)</f>
        <v>3945.23</v>
      </c>
      <c r="D209" s="2">
        <f>IFERROR(__xludf.DUMMYFUNCTION("""COMPUTED_VALUE"""),45594.66666666667)</f>
        <v>45594.66667</v>
      </c>
      <c r="E209" s="1">
        <f>IFERROR(__xludf.DUMMYFUNCTION("""COMPUTED_VALUE"""),3945.23)</f>
        <v>3945.23</v>
      </c>
      <c r="G209" s="2">
        <f>IFERROR(__xludf.DUMMYFUNCTION("""COMPUTED_VALUE"""),45594.66666666667)</f>
        <v>45594.66667</v>
      </c>
      <c r="H209" s="1">
        <f>IFERROR(__xludf.DUMMYFUNCTION("""COMPUTED_VALUE"""),3920.61)</f>
        <v>3920.61</v>
      </c>
      <c r="J209" s="2">
        <f>IFERROR(__xludf.DUMMYFUNCTION("""COMPUTED_VALUE"""),45594.66666666667)</f>
        <v>45594.66667</v>
      </c>
      <c r="K209" s="1">
        <f>IFERROR(__xludf.DUMMYFUNCTION("""COMPUTED_VALUE"""),3938.68)</f>
        <v>3938.68</v>
      </c>
      <c r="M209" s="2">
        <f>IFERROR(__xludf.DUMMYFUNCTION("""COMPUTED_VALUE"""),45594.66666666667)</f>
        <v>45594.66667</v>
      </c>
      <c r="N209" s="1">
        <f>IFERROR(__xludf.DUMMYFUNCTION("""COMPUTED_VALUE"""),0.0)</f>
        <v>0</v>
      </c>
    </row>
    <row r="210">
      <c r="A210" s="2">
        <f>IFERROR(__xludf.DUMMYFUNCTION("""COMPUTED_VALUE"""),45595.66666666667)</f>
        <v>45595.66667</v>
      </c>
      <c r="B210" s="1">
        <f>IFERROR(__xludf.DUMMYFUNCTION("""COMPUTED_VALUE"""),3938.77)</f>
        <v>3938.77</v>
      </c>
      <c r="D210" s="2">
        <f>IFERROR(__xludf.DUMMYFUNCTION("""COMPUTED_VALUE"""),45595.66666666667)</f>
        <v>45595.66667</v>
      </c>
      <c r="E210" s="1">
        <f>IFERROR(__xludf.DUMMYFUNCTION("""COMPUTED_VALUE"""),3966.79)</f>
        <v>3966.79</v>
      </c>
      <c r="G210" s="2">
        <f>IFERROR(__xludf.DUMMYFUNCTION("""COMPUTED_VALUE"""),45595.66666666667)</f>
        <v>45595.66667</v>
      </c>
      <c r="H210" s="1">
        <f>IFERROR(__xludf.DUMMYFUNCTION("""COMPUTED_VALUE"""),3927.73)</f>
        <v>3927.73</v>
      </c>
      <c r="J210" s="2">
        <f>IFERROR(__xludf.DUMMYFUNCTION("""COMPUTED_VALUE"""),45595.66666666667)</f>
        <v>45595.66667</v>
      </c>
      <c r="K210" s="1">
        <f>IFERROR(__xludf.DUMMYFUNCTION("""COMPUTED_VALUE"""),3935.84)</f>
        <v>3935.84</v>
      </c>
      <c r="M210" s="2">
        <f>IFERROR(__xludf.DUMMYFUNCTION("""COMPUTED_VALUE"""),45595.66666666667)</f>
        <v>45595.66667</v>
      </c>
      <c r="N210" s="1">
        <f>IFERROR(__xludf.DUMMYFUNCTION("""COMPUTED_VALUE"""),0.0)</f>
        <v>0</v>
      </c>
    </row>
    <row r="211">
      <c r="A211" s="2">
        <f>IFERROR(__xludf.DUMMYFUNCTION("""COMPUTED_VALUE"""),45596.66666666667)</f>
        <v>45596.66667</v>
      </c>
      <c r="B211" s="1">
        <f>IFERROR(__xludf.DUMMYFUNCTION("""COMPUTED_VALUE"""),3936.19)</f>
        <v>3936.19</v>
      </c>
      <c r="D211" s="2">
        <f>IFERROR(__xludf.DUMMYFUNCTION("""COMPUTED_VALUE"""),45596.66666666667)</f>
        <v>45596.66667</v>
      </c>
      <c r="E211" s="1">
        <f>IFERROR(__xludf.DUMMYFUNCTION("""COMPUTED_VALUE"""),3936.19)</f>
        <v>3936.19</v>
      </c>
      <c r="G211" s="2">
        <f>IFERROR(__xludf.DUMMYFUNCTION("""COMPUTED_VALUE"""),45596.66666666667)</f>
        <v>45596.66667</v>
      </c>
      <c r="H211" s="1">
        <f>IFERROR(__xludf.DUMMYFUNCTION("""COMPUTED_VALUE"""),3886.52)</f>
        <v>3886.52</v>
      </c>
      <c r="J211" s="2">
        <f>IFERROR(__xludf.DUMMYFUNCTION("""COMPUTED_VALUE"""),45596.66666666667)</f>
        <v>45596.66667</v>
      </c>
      <c r="K211" s="1">
        <f>IFERROR(__xludf.DUMMYFUNCTION("""COMPUTED_VALUE"""),3886.78)</f>
        <v>3886.78</v>
      </c>
      <c r="M211" s="2">
        <f>IFERROR(__xludf.DUMMYFUNCTION("""COMPUTED_VALUE"""),45596.66666666667)</f>
        <v>45596.66667</v>
      </c>
      <c r="N211" s="1">
        <f>IFERROR(__xludf.DUMMYFUNCTION("""COMPUTED_VALUE"""),0.0)</f>
        <v>0</v>
      </c>
    </row>
    <row r="212">
      <c r="A212" s="2">
        <f>IFERROR(__xludf.DUMMYFUNCTION("""COMPUTED_VALUE"""),45597.66666666667)</f>
        <v>45597.66667</v>
      </c>
      <c r="B212" s="1">
        <f>IFERROR(__xludf.DUMMYFUNCTION("""COMPUTED_VALUE"""),3887.14)</f>
        <v>3887.14</v>
      </c>
      <c r="D212" s="2">
        <f>IFERROR(__xludf.DUMMYFUNCTION("""COMPUTED_VALUE"""),45597.66666666667)</f>
        <v>45597.66667</v>
      </c>
      <c r="E212" s="1">
        <f>IFERROR(__xludf.DUMMYFUNCTION("""COMPUTED_VALUE"""),3927.39)</f>
        <v>3927.39</v>
      </c>
      <c r="G212" s="2">
        <f>IFERROR(__xludf.DUMMYFUNCTION("""COMPUTED_VALUE"""),45597.66666666667)</f>
        <v>45597.66667</v>
      </c>
      <c r="H212" s="1">
        <f>IFERROR(__xludf.DUMMYFUNCTION("""COMPUTED_VALUE"""),3887.03)</f>
        <v>3887.03</v>
      </c>
      <c r="J212" s="2">
        <f>IFERROR(__xludf.DUMMYFUNCTION("""COMPUTED_VALUE"""),45597.66666666667)</f>
        <v>45597.66667</v>
      </c>
      <c r="K212" s="1">
        <f>IFERROR(__xludf.DUMMYFUNCTION("""COMPUTED_VALUE"""),3889.99)</f>
        <v>3889.99</v>
      </c>
      <c r="M212" s="2">
        <f>IFERROR(__xludf.DUMMYFUNCTION("""COMPUTED_VALUE"""),45597.66666666667)</f>
        <v>45597.66667</v>
      </c>
      <c r="N212" s="1">
        <f>IFERROR(__xludf.DUMMYFUNCTION("""COMPUTED_VALUE"""),0.0)</f>
        <v>0</v>
      </c>
    </row>
    <row r="213">
      <c r="A213" s="2">
        <f>IFERROR(__xludf.DUMMYFUNCTION("""COMPUTED_VALUE"""),45600.66666666667)</f>
        <v>45600.66667</v>
      </c>
      <c r="B213" s="1">
        <f>IFERROR(__xludf.DUMMYFUNCTION("""COMPUTED_VALUE"""),3890.33)</f>
        <v>3890.33</v>
      </c>
      <c r="D213" s="2">
        <f>IFERROR(__xludf.DUMMYFUNCTION("""COMPUTED_VALUE"""),45600.66666666667)</f>
        <v>45600.66667</v>
      </c>
      <c r="E213" s="1">
        <f>IFERROR(__xludf.DUMMYFUNCTION("""COMPUTED_VALUE"""),3915.6)</f>
        <v>3915.6</v>
      </c>
      <c r="G213" s="2">
        <f>IFERROR(__xludf.DUMMYFUNCTION("""COMPUTED_VALUE"""),45600.66666666667)</f>
        <v>45600.66667</v>
      </c>
      <c r="H213" s="1">
        <f>IFERROR(__xludf.DUMMYFUNCTION("""COMPUTED_VALUE"""),3884.7)</f>
        <v>3884.7</v>
      </c>
      <c r="J213" s="2">
        <f>IFERROR(__xludf.DUMMYFUNCTION("""COMPUTED_VALUE"""),45600.66666666667)</f>
        <v>45600.66667</v>
      </c>
      <c r="K213" s="1">
        <f>IFERROR(__xludf.DUMMYFUNCTION("""COMPUTED_VALUE"""),3895.32)</f>
        <v>3895.32</v>
      </c>
      <c r="M213" s="2">
        <f>IFERROR(__xludf.DUMMYFUNCTION("""COMPUTED_VALUE"""),45600.66666666667)</f>
        <v>45600.66667</v>
      </c>
      <c r="N213" s="1">
        <f>IFERROR(__xludf.DUMMYFUNCTION("""COMPUTED_VALUE"""),0.0)</f>
        <v>0</v>
      </c>
    </row>
    <row r="214">
      <c r="A214" s="2">
        <f>IFERROR(__xludf.DUMMYFUNCTION("""COMPUTED_VALUE"""),45601.66666666667)</f>
        <v>45601.66667</v>
      </c>
      <c r="B214" s="1">
        <f>IFERROR(__xludf.DUMMYFUNCTION("""COMPUTED_VALUE"""),3895.38)</f>
        <v>3895.38</v>
      </c>
      <c r="D214" s="2">
        <f>IFERROR(__xludf.DUMMYFUNCTION("""COMPUTED_VALUE"""),45601.66666666667)</f>
        <v>45601.66667</v>
      </c>
      <c r="E214" s="1">
        <f>IFERROR(__xludf.DUMMYFUNCTION("""COMPUTED_VALUE"""),3957.45)</f>
        <v>3957.45</v>
      </c>
      <c r="G214" s="2">
        <f>IFERROR(__xludf.DUMMYFUNCTION("""COMPUTED_VALUE"""),45601.66666666667)</f>
        <v>45601.66667</v>
      </c>
      <c r="H214" s="1">
        <f>IFERROR(__xludf.DUMMYFUNCTION("""COMPUTED_VALUE"""),3891.04)</f>
        <v>3891.04</v>
      </c>
      <c r="J214" s="2">
        <f>IFERROR(__xludf.DUMMYFUNCTION("""COMPUTED_VALUE"""),45601.66666666667)</f>
        <v>45601.66667</v>
      </c>
      <c r="K214" s="1">
        <f>IFERROR(__xludf.DUMMYFUNCTION("""COMPUTED_VALUE"""),3957.1)</f>
        <v>3957.1</v>
      </c>
      <c r="M214" s="2">
        <f>IFERROR(__xludf.DUMMYFUNCTION("""COMPUTED_VALUE"""),45601.66666666667)</f>
        <v>45601.66667</v>
      </c>
      <c r="N214" s="1">
        <f>IFERROR(__xludf.DUMMYFUNCTION("""COMPUTED_VALUE"""),0.0)</f>
        <v>0</v>
      </c>
    </row>
    <row r="215">
      <c r="A215" s="2">
        <f>IFERROR(__xludf.DUMMYFUNCTION("""COMPUTED_VALUE"""),45602.66666666667)</f>
        <v>45602.66667</v>
      </c>
      <c r="B215" s="1">
        <f>IFERROR(__xludf.DUMMYFUNCTION("""COMPUTED_VALUE"""),3957.15)</f>
        <v>3957.15</v>
      </c>
      <c r="D215" s="2">
        <f>IFERROR(__xludf.DUMMYFUNCTION("""COMPUTED_VALUE"""),45602.66666666667)</f>
        <v>45602.66667</v>
      </c>
      <c r="E215" s="1">
        <f>IFERROR(__xludf.DUMMYFUNCTION("""COMPUTED_VALUE"""),4088.82)</f>
        <v>4088.82</v>
      </c>
      <c r="G215" s="2">
        <f>IFERROR(__xludf.DUMMYFUNCTION("""COMPUTED_VALUE"""),45602.66666666667)</f>
        <v>45602.66667</v>
      </c>
      <c r="H215" s="1">
        <f>IFERROR(__xludf.DUMMYFUNCTION("""COMPUTED_VALUE"""),3957.15)</f>
        <v>3957.15</v>
      </c>
      <c r="J215" s="2">
        <f>IFERROR(__xludf.DUMMYFUNCTION("""COMPUTED_VALUE"""),45602.66666666667)</f>
        <v>45602.66667</v>
      </c>
      <c r="K215" s="1">
        <f>IFERROR(__xludf.DUMMYFUNCTION("""COMPUTED_VALUE"""),4086.49)</f>
        <v>4086.49</v>
      </c>
      <c r="M215" s="2">
        <f>IFERROR(__xludf.DUMMYFUNCTION("""COMPUTED_VALUE"""),45602.66666666667)</f>
        <v>45602.66667</v>
      </c>
      <c r="N215" s="1">
        <f>IFERROR(__xludf.DUMMYFUNCTION("""COMPUTED_VALUE"""),0.0)</f>
        <v>0</v>
      </c>
    </row>
    <row r="216">
      <c r="A216" s="2">
        <f>IFERROR(__xludf.DUMMYFUNCTION("""COMPUTED_VALUE"""),45603.66666666667)</f>
        <v>45603.66667</v>
      </c>
      <c r="B216" s="1">
        <f>IFERROR(__xludf.DUMMYFUNCTION("""COMPUTED_VALUE"""),4086.61)</f>
        <v>4086.61</v>
      </c>
      <c r="D216" s="2">
        <f>IFERROR(__xludf.DUMMYFUNCTION("""COMPUTED_VALUE"""),45603.66666666667)</f>
        <v>45603.66667</v>
      </c>
      <c r="E216" s="1">
        <f>IFERROR(__xludf.DUMMYFUNCTION("""COMPUTED_VALUE"""),4109.79)</f>
        <v>4109.79</v>
      </c>
      <c r="G216" s="2">
        <f>IFERROR(__xludf.DUMMYFUNCTION("""COMPUTED_VALUE"""),45603.66666666667)</f>
        <v>45603.66667</v>
      </c>
      <c r="H216" s="1">
        <f>IFERROR(__xludf.DUMMYFUNCTION("""COMPUTED_VALUE"""),4086.61)</f>
        <v>4086.61</v>
      </c>
      <c r="J216" s="2">
        <f>IFERROR(__xludf.DUMMYFUNCTION("""COMPUTED_VALUE"""),45603.66666666667)</f>
        <v>45603.66667</v>
      </c>
      <c r="K216" s="1">
        <f>IFERROR(__xludf.DUMMYFUNCTION("""COMPUTED_VALUE"""),4096.42)</f>
        <v>4096.42</v>
      </c>
      <c r="M216" s="2">
        <f>IFERROR(__xludf.DUMMYFUNCTION("""COMPUTED_VALUE"""),45603.66666666667)</f>
        <v>45603.66667</v>
      </c>
      <c r="N216" s="1">
        <f>IFERROR(__xludf.DUMMYFUNCTION("""COMPUTED_VALUE"""),0.0)</f>
        <v>0</v>
      </c>
    </row>
    <row r="217">
      <c r="A217" s="2">
        <f>IFERROR(__xludf.DUMMYFUNCTION("""COMPUTED_VALUE"""),45604.66666666667)</f>
        <v>45604.66667</v>
      </c>
      <c r="B217" s="1">
        <f>IFERROR(__xludf.DUMMYFUNCTION("""COMPUTED_VALUE"""),4096.77)</f>
        <v>4096.77</v>
      </c>
      <c r="D217" s="2">
        <f>IFERROR(__xludf.DUMMYFUNCTION("""COMPUTED_VALUE"""),45604.66666666667)</f>
        <v>45604.66667</v>
      </c>
      <c r="E217" s="1">
        <f>IFERROR(__xludf.DUMMYFUNCTION("""COMPUTED_VALUE"""),4133.01)</f>
        <v>4133.01</v>
      </c>
      <c r="G217" s="2">
        <f>IFERROR(__xludf.DUMMYFUNCTION("""COMPUTED_VALUE"""),45604.66666666667)</f>
        <v>45604.66667</v>
      </c>
      <c r="H217" s="1">
        <f>IFERROR(__xludf.DUMMYFUNCTION("""COMPUTED_VALUE"""),4096.37)</f>
        <v>4096.37</v>
      </c>
      <c r="J217" s="2">
        <f>IFERROR(__xludf.DUMMYFUNCTION("""COMPUTED_VALUE"""),45604.66666666667)</f>
        <v>45604.66667</v>
      </c>
      <c r="K217" s="1">
        <f>IFERROR(__xludf.DUMMYFUNCTION("""COMPUTED_VALUE"""),4127.06)</f>
        <v>4127.06</v>
      </c>
      <c r="M217" s="2">
        <f>IFERROR(__xludf.DUMMYFUNCTION("""COMPUTED_VALUE"""),45604.66666666667)</f>
        <v>45604.66667</v>
      </c>
      <c r="N217" s="1">
        <f>IFERROR(__xludf.DUMMYFUNCTION("""COMPUTED_VALUE"""),0.0)</f>
        <v>0</v>
      </c>
    </row>
    <row r="218">
      <c r="A218" s="2">
        <f>IFERROR(__xludf.DUMMYFUNCTION("""COMPUTED_VALUE"""),45607.66666666667)</f>
        <v>45607.66667</v>
      </c>
      <c r="B218" s="1">
        <f>IFERROR(__xludf.DUMMYFUNCTION("""COMPUTED_VALUE"""),4127.07)</f>
        <v>4127.07</v>
      </c>
      <c r="D218" s="2">
        <f>IFERROR(__xludf.DUMMYFUNCTION("""COMPUTED_VALUE"""),45607.66666666667)</f>
        <v>45607.66667</v>
      </c>
      <c r="E218" s="1">
        <f>IFERROR(__xludf.DUMMYFUNCTION("""COMPUTED_VALUE"""),4180.9)</f>
        <v>4180.9</v>
      </c>
      <c r="G218" s="2">
        <f>IFERROR(__xludf.DUMMYFUNCTION("""COMPUTED_VALUE"""),45607.66666666667)</f>
        <v>45607.66667</v>
      </c>
      <c r="H218" s="1">
        <f>IFERROR(__xludf.DUMMYFUNCTION("""COMPUTED_VALUE"""),4127.07)</f>
        <v>4127.07</v>
      </c>
      <c r="J218" s="2">
        <f>IFERROR(__xludf.DUMMYFUNCTION("""COMPUTED_VALUE"""),45607.66666666667)</f>
        <v>45607.66667</v>
      </c>
      <c r="K218" s="1">
        <f>IFERROR(__xludf.DUMMYFUNCTION("""COMPUTED_VALUE"""),4166.07)</f>
        <v>4166.07</v>
      </c>
      <c r="M218" s="2">
        <f>IFERROR(__xludf.DUMMYFUNCTION("""COMPUTED_VALUE"""),45607.66666666667)</f>
        <v>45607.66667</v>
      </c>
      <c r="N218" s="1">
        <f>IFERROR(__xludf.DUMMYFUNCTION("""COMPUTED_VALUE"""),0.0)</f>
        <v>0</v>
      </c>
    </row>
    <row r="219">
      <c r="A219" s="2">
        <f>IFERROR(__xludf.DUMMYFUNCTION("""COMPUTED_VALUE"""),45608.66666666667)</f>
        <v>45608.66667</v>
      </c>
      <c r="B219" s="1">
        <f>IFERROR(__xludf.DUMMYFUNCTION("""COMPUTED_VALUE"""),4166.36)</f>
        <v>4166.36</v>
      </c>
      <c r="D219" s="2">
        <f>IFERROR(__xludf.DUMMYFUNCTION("""COMPUTED_VALUE"""),45608.66666666667)</f>
        <v>45608.66667</v>
      </c>
      <c r="E219" s="1">
        <f>IFERROR(__xludf.DUMMYFUNCTION("""COMPUTED_VALUE"""),4166.36)</f>
        <v>4166.36</v>
      </c>
      <c r="G219" s="2">
        <f>IFERROR(__xludf.DUMMYFUNCTION("""COMPUTED_VALUE"""),45608.66666666667)</f>
        <v>45608.66667</v>
      </c>
      <c r="H219" s="1">
        <f>IFERROR(__xludf.DUMMYFUNCTION("""COMPUTED_VALUE"""),4115.93)</f>
        <v>4115.93</v>
      </c>
      <c r="J219" s="2">
        <f>IFERROR(__xludf.DUMMYFUNCTION("""COMPUTED_VALUE"""),45608.66666666667)</f>
        <v>45608.66667</v>
      </c>
      <c r="K219" s="1">
        <f>IFERROR(__xludf.DUMMYFUNCTION("""COMPUTED_VALUE"""),4129.68)</f>
        <v>4129.68</v>
      </c>
      <c r="M219" s="2">
        <f>IFERROR(__xludf.DUMMYFUNCTION("""COMPUTED_VALUE"""),45608.66666666667)</f>
        <v>45608.66667</v>
      </c>
      <c r="N219" s="1">
        <f>IFERROR(__xludf.DUMMYFUNCTION("""COMPUTED_VALUE"""),0.0)</f>
        <v>0</v>
      </c>
    </row>
    <row r="220">
      <c r="A220" s="2">
        <f>IFERROR(__xludf.DUMMYFUNCTION("""COMPUTED_VALUE"""),45609.66666666667)</f>
        <v>45609.66667</v>
      </c>
      <c r="B220" s="1">
        <f>IFERROR(__xludf.DUMMYFUNCTION("""COMPUTED_VALUE"""),4130.23)</f>
        <v>4130.23</v>
      </c>
      <c r="D220" s="2">
        <f>IFERROR(__xludf.DUMMYFUNCTION("""COMPUTED_VALUE"""),45609.66666666667)</f>
        <v>45609.66667</v>
      </c>
      <c r="E220" s="1">
        <f>IFERROR(__xludf.DUMMYFUNCTION("""COMPUTED_VALUE"""),4157.31)</f>
        <v>4157.31</v>
      </c>
      <c r="G220" s="2">
        <f>IFERROR(__xludf.DUMMYFUNCTION("""COMPUTED_VALUE"""),45609.66666666667)</f>
        <v>45609.66667</v>
      </c>
      <c r="H220" s="1">
        <f>IFERROR(__xludf.DUMMYFUNCTION("""COMPUTED_VALUE"""),4115.86)</f>
        <v>4115.86</v>
      </c>
      <c r="J220" s="2">
        <f>IFERROR(__xludf.DUMMYFUNCTION("""COMPUTED_VALUE"""),45609.66666666667)</f>
        <v>45609.66667</v>
      </c>
      <c r="K220" s="1">
        <f>IFERROR(__xludf.DUMMYFUNCTION("""COMPUTED_VALUE"""),4118.04)</f>
        <v>4118.04</v>
      </c>
      <c r="M220" s="2">
        <f>IFERROR(__xludf.DUMMYFUNCTION("""COMPUTED_VALUE"""),45609.66666666667)</f>
        <v>45609.66667</v>
      </c>
      <c r="N220" s="1">
        <f>IFERROR(__xludf.DUMMYFUNCTION("""COMPUTED_VALUE"""),0.0)</f>
        <v>0</v>
      </c>
    </row>
    <row r="221">
      <c r="A221" s="2">
        <f>IFERROR(__xludf.DUMMYFUNCTION("""COMPUTED_VALUE"""),45610.66666666667)</f>
        <v>45610.66667</v>
      </c>
      <c r="B221" s="1">
        <f>IFERROR(__xludf.DUMMYFUNCTION("""COMPUTED_VALUE"""),4118.42)</f>
        <v>4118.42</v>
      </c>
      <c r="D221" s="2">
        <f>IFERROR(__xludf.DUMMYFUNCTION("""COMPUTED_VALUE"""),45610.66666666667)</f>
        <v>45610.66667</v>
      </c>
      <c r="E221" s="1">
        <f>IFERROR(__xludf.DUMMYFUNCTION("""COMPUTED_VALUE"""),4125.38)</f>
        <v>4125.38</v>
      </c>
      <c r="G221" s="2">
        <f>IFERROR(__xludf.DUMMYFUNCTION("""COMPUTED_VALUE"""),45610.66666666667)</f>
        <v>45610.66667</v>
      </c>
      <c r="H221" s="1">
        <f>IFERROR(__xludf.DUMMYFUNCTION("""COMPUTED_VALUE"""),4073.58)</f>
        <v>4073.58</v>
      </c>
      <c r="J221" s="2">
        <f>IFERROR(__xludf.DUMMYFUNCTION("""COMPUTED_VALUE"""),45610.66666666667)</f>
        <v>45610.66667</v>
      </c>
      <c r="K221" s="1">
        <f>IFERROR(__xludf.DUMMYFUNCTION("""COMPUTED_VALUE"""),4076.05)</f>
        <v>4076.05</v>
      </c>
      <c r="M221" s="2">
        <f>IFERROR(__xludf.DUMMYFUNCTION("""COMPUTED_VALUE"""),45610.66666666667)</f>
        <v>45610.66667</v>
      </c>
      <c r="N221" s="1">
        <f>IFERROR(__xludf.DUMMYFUNCTION("""COMPUTED_VALUE"""),0.0)</f>
        <v>0</v>
      </c>
    </row>
    <row r="222">
      <c r="A222" s="2">
        <f>IFERROR(__xludf.DUMMYFUNCTION("""COMPUTED_VALUE"""),45611.66666666667)</f>
        <v>45611.66667</v>
      </c>
      <c r="B222" s="1">
        <f>IFERROR(__xludf.DUMMYFUNCTION("""COMPUTED_VALUE"""),4076.76)</f>
        <v>4076.76</v>
      </c>
      <c r="D222" s="2">
        <f>IFERROR(__xludf.DUMMYFUNCTION("""COMPUTED_VALUE"""),45611.66666666667)</f>
        <v>45611.66667</v>
      </c>
      <c r="E222" s="1">
        <f>IFERROR(__xludf.DUMMYFUNCTION("""COMPUTED_VALUE"""),4076.76)</f>
        <v>4076.76</v>
      </c>
      <c r="G222" s="2">
        <f>IFERROR(__xludf.DUMMYFUNCTION("""COMPUTED_VALUE"""),45611.66666666667)</f>
        <v>45611.66667</v>
      </c>
      <c r="H222" s="1">
        <f>IFERROR(__xludf.DUMMYFUNCTION("""COMPUTED_VALUE"""),4035.74)</f>
        <v>4035.74</v>
      </c>
      <c r="J222" s="2">
        <f>IFERROR(__xludf.DUMMYFUNCTION("""COMPUTED_VALUE"""),45611.66666666667)</f>
        <v>45611.66667</v>
      </c>
      <c r="K222" s="1">
        <f>IFERROR(__xludf.DUMMYFUNCTION("""COMPUTED_VALUE"""),4044.57)</f>
        <v>4044.57</v>
      </c>
      <c r="M222" s="2">
        <f>IFERROR(__xludf.DUMMYFUNCTION("""COMPUTED_VALUE"""),45611.66666666667)</f>
        <v>45611.66667</v>
      </c>
      <c r="N222" s="1">
        <f>IFERROR(__xludf.DUMMYFUNCTION("""COMPUTED_VALUE"""),0.0)</f>
        <v>0</v>
      </c>
    </row>
    <row r="223">
      <c r="A223" s="2">
        <f>IFERROR(__xludf.DUMMYFUNCTION("""COMPUTED_VALUE"""),45614.66666666667)</f>
        <v>45614.66667</v>
      </c>
      <c r="B223" s="1">
        <f>IFERROR(__xludf.DUMMYFUNCTION("""COMPUTED_VALUE"""),4045.14)</f>
        <v>4045.14</v>
      </c>
      <c r="D223" s="2">
        <f>IFERROR(__xludf.DUMMYFUNCTION("""COMPUTED_VALUE"""),45614.66666666667)</f>
        <v>45614.66667</v>
      </c>
      <c r="E223" s="1">
        <f>IFERROR(__xludf.DUMMYFUNCTION("""COMPUTED_VALUE"""),4074.44)</f>
        <v>4074.44</v>
      </c>
      <c r="G223" s="2">
        <f>IFERROR(__xludf.DUMMYFUNCTION("""COMPUTED_VALUE"""),45614.66666666667)</f>
        <v>45614.66667</v>
      </c>
      <c r="H223" s="1">
        <f>IFERROR(__xludf.DUMMYFUNCTION("""COMPUTED_VALUE"""),4043.79)</f>
        <v>4043.79</v>
      </c>
      <c r="J223" s="2">
        <f>IFERROR(__xludf.DUMMYFUNCTION("""COMPUTED_VALUE"""),45614.66666666667)</f>
        <v>45614.66667</v>
      </c>
      <c r="K223" s="1">
        <f>IFERROR(__xludf.DUMMYFUNCTION("""COMPUTED_VALUE"""),4062.78)</f>
        <v>4062.78</v>
      </c>
      <c r="M223" s="2">
        <f>IFERROR(__xludf.DUMMYFUNCTION("""COMPUTED_VALUE"""),45614.66666666667)</f>
        <v>45614.66667</v>
      </c>
      <c r="N223" s="1">
        <f>IFERROR(__xludf.DUMMYFUNCTION("""COMPUTED_VALUE"""),0.0)</f>
        <v>0</v>
      </c>
    </row>
    <row r="224">
      <c r="A224" s="2">
        <f>IFERROR(__xludf.DUMMYFUNCTION("""COMPUTED_VALUE"""),45615.66666666667)</f>
        <v>45615.66667</v>
      </c>
      <c r="B224" s="1">
        <f>IFERROR(__xludf.DUMMYFUNCTION("""COMPUTED_VALUE"""),4062.96)</f>
        <v>4062.96</v>
      </c>
      <c r="D224" s="2">
        <f>IFERROR(__xludf.DUMMYFUNCTION("""COMPUTED_VALUE"""),45615.66666666667)</f>
        <v>45615.66667</v>
      </c>
      <c r="E224" s="1">
        <f>IFERROR(__xludf.DUMMYFUNCTION("""COMPUTED_VALUE"""),4080.31)</f>
        <v>4080.31</v>
      </c>
      <c r="G224" s="2">
        <f>IFERROR(__xludf.DUMMYFUNCTION("""COMPUTED_VALUE"""),45615.66666666667)</f>
        <v>45615.66667</v>
      </c>
      <c r="H224" s="1">
        <f>IFERROR(__xludf.DUMMYFUNCTION("""COMPUTED_VALUE"""),4028.98)</f>
        <v>4028.98</v>
      </c>
      <c r="J224" s="2">
        <f>IFERROR(__xludf.DUMMYFUNCTION("""COMPUTED_VALUE"""),45615.66666666667)</f>
        <v>45615.66667</v>
      </c>
      <c r="K224" s="1">
        <f>IFERROR(__xludf.DUMMYFUNCTION("""COMPUTED_VALUE"""),4078.2)</f>
        <v>4078.2</v>
      </c>
      <c r="M224" s="2">
        <f>IFERROR(__xludf.DUMMYFUNCTION("""COMPUTED_VALUE"""),45615.66666666667)</f>
        <v>45615.66667</v>
      </c>
      <c r="N224" s="1">
        <f>IFERROR(__xludf.DUMMYFUNCTION("""COMPUTED_VALUE"""),0.0)</f>
        <v>0</v>
      </c>
    </row>
    <row r="225">
      <c r="A225" s="2">
        <f>IFERROR(__xludf.DUMMYFUNCTION("""COMPUTED_VALUE"""),45616.66666666667)</f>
        <v>45616.66667</v>
      </c>
      <c r="B225" s="1">
        <f>IFERROR(__xludf.DUMMYFUNCTION("""COMPUTED_VALUE"""),4078.29)</f>
        <v>4078.29</v>
      </c>
      <c r="D225" s="2">
        <f>IFERROR(__xludf.DUMMYFUNCTION("""COMPUTED_VALUE"""),45616.66666666667)</f>
        <v>45616.66667</v>
      </c>
      <c r="E225" s="1">
        <f>IFERROR(__xludf.DUMMYFUNCTION("""COMPUTED_VALUE"""),4095.65)</f>
        <v>4095.65</v>
      </c>
      <c r="G225" s="2">
        <f>IFERROR(__xludf.DUMMYFUNCTION("""COMPUTED_VALUE"""),45616.66666666667)</f>
        <v>45616.66667</v>
      </c>
      <c r="H225" s="1">
        <f>IFERROR(__xludf.DUMMYFUNCTION("""COMPUTED_VALUE"""),4059.98)</f>
        <v>4059.98</v>
      </c>
      <c r="J225" s="2">
        <f>IFERROR(__xludf.DUMMYFUNCTION("""COMPUTED_VALUE"""),45616.66666666667)</f>
        <v>45616.66667</v>
      </c>
      <c r="K225" s="1">
        <f>IFERROR(__xludf.DUMMYFUNCTION("""COMPUTED_VALUE"""),4094.82)</f>
        <v>4094.82</v>
      </c>
      <c r="M225" s="2">
        <f>IFERROR(__xludf.DUMMYFUNCTION("""COMPUTED_VALUE"""),45616.66666666667)</f>
        <v>45616.66667</v>
      </c>
      <c r="N225" s="1">
        <f>IFERROR(__xludf.DUMMYFUNCTION("""COMPUTED_VALUE"""),0.0)</f>
        <v>0</v>
      </c>
    </row>
    <row r="226">
      <c r="A226" s="2">
        <f>IFERROR(__xludf.DUMMYFUNCTION("""COMPUTED_VALUE"""),45617.66666666667)</f>
        <v>45617.66667</v>
      </c>
      <c r="B226" s="1">
        <f>IFERROR(__xludf.DUMMYFUNCTION("""COMPUTED_VALUE"""),4095.1)</f>
        <v>4095.1</v>
      </c>
      <c r="D226" s="2">
        <f>IFERROR(__xludf.DUMMYFUNCTION("""COMPUTED_VALUE"""),45617.66666666667)</f>
        <v>45617.66667</v>
      </c>
      <c r="E226" s="1">
        <f>IFERROR(__xludf.DUMMYFUNCTION("""COMPUTED_VALUE"""),4164.63)</f>
        <v>4164.63</v>
      </c>
      <c r="G226" s="2">
        <f>IFERROR(__xludf.DUMMYFUNCTION("""COMPUTED_VALUE"""),45617.66666666667)</f>
        <v>45617.66667</v>
      </c>
      <c r="H226" s="1">
        <f>IFERROR(__xludf.DUMMYFUNCTION("""COMPUTED_VALUE"""),4095.1)</f>
        <v>4095.1</v>
      </c>
      <c r="J226" s="2">
        <f>IFERROR(__xludf.DUMMYFUNCTION("""COMPUTED_VALUE"""),45617.66666666667)</f>
        <v>45617.66667</v>
      </c>
      <c r="K226" s="1">
        <f>IFERROR(__xludf.DUMMYFUNCTION("""COMPUTED_VALUE"""),4153.86)</f>
        <v>4153.86</v>
      </c>
      <c r="M226" s="2">
        <f>IFERROR(__xludf.DUMMYFUNCTION("""COMPUTED_VALUE"""),45617.66666666667)</f>
        <v>45617.66667</v>
      </c>
      <c r="N226" s="1">
        <f>IFERROR(__xludf.DUMMYFUNCTION("""COMPUTED_VALUE"""),0.0)</f>
        <v>0</v>
      </c>
    </row>
    <row r="227">
      <c r="A227" s="2">
        <f>IFERROR(__xludf.DUMMYFUNCTION("""COMPUTED_VALUE"""),45618.66666666667)</f>
        <v>45618.66667</v>
      </c>
      <c r="B227" s="1">
        <f>IFERROR(__xludf.DUMMYFUNCTION("""COMPUTED_VALUE"""),4154.14)</f>
        <v>4154.14</v>
      </c>
      <c r="D227" s="2">
        <f>IFERROR(__xludf.DUMMYFUNCTION("""COMPUTED_VALUE"""),45618.66666666667)</f>
        <v>45618.66667</v>
      </c>
      <c r="E227" s="1">
        <f>IFERROR(__xludf.DUMMYFUNCTION("""COMPUTED_VALUE"""),4206.82)</f>
        <v>4206.82</v>
      </c>
      <c r="G227" s="2">
        <f>IFERROR(__xludf.DUMMYFUNCTION("""COMPUTED_VALUE"""),45618.66666666667)</f>
        <v>45618.66667</v>
      </c>
      <c r="H227" s="1">
        <f>IFERROR(__xludf.DUMMYFUNCTION("""COMPUTED_VALUE"""),4154.14)</f>
        <v>4154.14</v>
      </c>
      <c r="J227" s="2">
        <f>IFERROR(__xludf.DUMMYFUNCTION("""COMPUTED_VALUE"""),45618.66666666667)</f>
        <v>45618.66667</v>
      </c>
      <c r="K227" s="1">
        <f>IFERROR(__xludf.DUMMYFUNCTION("""COMPUTED_VALUE"""),4204.46)</f>
        <v>4204.46</v>
      </c>
      <c r="M227" s="2">
        <f>IFERROR(__xludf.DUMMYFUNCTION("""COMPUTED_VALUE"""),45618.66666666667)</f>
        <v>45618.66667</v>
      </c>
      <c r="N227" s="1">
        <f>IFERROR(__xludf.DUMMYFUNCTION("""COMPUTED_VALUE"""),0.0)</f>
        <v>0</v>
      </c>
    </row>
    <row r="228">
      <c r="A228" s="2">
        <f>IFERROR(__xludf.DUMMYFUNCTION("""COMPUTED_VALUE"""),45621.66666666667)</f>
        <v>45621.66667</v>
      </c>
      <c r="B228" s="1">
        <f>IFERROR(__xludf.DUMMYFUNCTION("""COMPUTED_VALUE"""),4204.61)</f>
        <v>4204.61</v>
      </c>
      <c r="D228" s="2">
        <f>IFERROR(__xludf.DUMMYFUNCTION("""COMPUTED_VALUE"""),45621.66666666667)</f>
        <v>45621.66667</v>
      </c>
      <c r="E228" s="1">
        <f>IFERROR(__xludf.DUMMYFUNCTION("""COMPUTED_VALUE"""),4270.84)</f>
        <v>4270.84</v>
      </c>
      <c r="G228" s="2">
        <f>IFERROR(__xludf.DUMMYFUNCTION("""COMPUTED_VALUE"""),45621.66666666667)</f>
        <v>45621.66667</v>
      </c>
      <c r="H228" s="1">
        <f>IFERROR(__xludf.DUMMYFUNCTION("""COMPUTED_VALUE"""),4204.61)</f>
        <v>4204.61</v>
      </c>
      <c r="J228" s="2">
        <f>IFERROR(__xludf.DUMMYFUNCTION("""COMPUTED_VALUE"""),45621.66666666667)</f>
        <v>45621.66667</v>
      </c>
      <c r="K228" s="1">
        <f>IFERROR(__xludf.DUMMYFUNCTION("""COMPUTED_VALUE"""),4247.59)</f>
        <v>4247.59</v>
      </c>
      <c r="M228" s="2">
        <f>IFERROR(__xludf.DUMMYFUNCTION("""COMPUTED_VALUE"""),45621.66666666667)</f>
        <v>45621.66667</v>
      </c>
      <c r="N228" s="1">
        <f>IFERROR(__xludf.DUMMYFUNCTION("""COMPUTED_VALUE"""),0.0)</f>
        <v>0</v>
      </c>
    </row>
    <row r="229">
      <c r="A229" s="2">
        <f>IFERROR(__xludf.DUMMYFUNCTION("""COMPUTED_VALUE"""),45622.66666666667)</f>
        <v>45622.66667</v>
      </c>
      <c r="B229" s="1">
        <f>IFERROR(__xludf.DUMMYFUNCTION("""COMPUTED_VALUE"""),4247.69)</f>
        <v>4247.69</v>
      </c>
      <c r="D229" s="2">
        <f>IFERROR(__xludf.DUMMYFUNCTION("""COMPUTED_VALUE"""),45622.66666666667)</f>
        <v>45622.66667</v>
      </c>
      <c r="E229" s="1">
        <f>IFERROR(__xludf.DUMMYFUNCTION("""COMPUTED_VALUE"""),4247.69)</f>
        <v>4247.69</v>
      </c>
      <c r="G229" s="2">
        <f>IFERROR(__xludf.DUMMYFUNCTION("""COMPUTED_VALUE"""),45622.66666666667)</f>
        <v>45622.66667</v>
      </c>
      <c r="H229" s="1">
        <f>IFERROR(__xludf.DUMMYFUNCTION("""COMPUTED_VALUE"""),4223.29)</f>
        <v>4223.29</v>
      </c>
      <c r="J229" s="2">
        <f>IFERROR(__xludf.DUMMYFUNCTION("""COMPUTED_VALUE"""),45622.66666666667)</f>
        <v>45622.66667</v>
      </c>
      <c r="K229" s="1">
        <f>IFERROR(__xludf.DUMMYFUNCTION("""COMPUTED_VALUE"""),4239.83)</f>
        <v>4239.83</v>
      </c>
      <c r="M229" s="2">
        <f>IFERROR(__xludf.DUMMYFUNCTION("""COMPUTED_VALUE"""),45622.66666666667)</f>
        <v>45622.66667</v>
      </c>
      <c r="N229" s="1">
        <f>IFERROR(__xludf.DUMMYFUNCTION("""COMPUTED_VALUE"""),0.0)</f>
        <v>0</v>
      </c>
    </row>
    <row r="230">
      <c r="A230" s="2">
        <f>IFERROR(__xludf.DUMMYFUNCTION("""COMPUTED_VALUE"""),45623.66666666667)</f>
        <v>45623.66667</v>
      </c>
      <c r="B230" s="1">
        <f>IFERROR(__xludf.DUMMYFUNCTION("""COMPUTED_VALUE"""),4240.0)</f>
        <v>4240</v>
      </c>
      <c r="D230" s="2">
        <f>IFERROR(__xludf.DUMMYFUNCTION("""COMPUTED_VALUE"""),45623.66666666667)</f>
        <v>45623.66667</v>
      </c>
      <c r="E230" s="1">
        <f>IFERROR(__xludf.DUMMYFUNCTION("""COMPUTED_VALUE"""),4265.26)</f>
        <v>4265.26</v>
      </c>
      <c r="G230" s="2">
        <f>IFERROR(__xludf.DUMMYFUNCTION("""COMPUTED_VALUE"""),45623.66666666667)</f>
        <v>45623.66667</v>
      </c>
      <c r="H230" s="1">
        <f>IFERROR(__xludf.DUMMYFUNCTION("""COMPUTED_VALUE"""),4228.75)</f>
        <v>4228.75</v>
      </c>
      <c r="J230" s="2">
        <f>IFERROR(__xludf.DUMMYFUNCTION("""COMPUTED_VALUE"""),45623.66666666667)</f>
        <v>45623.66667</v>
      </c>
      <c r="K230" s="1">
        <f>IFERROR(__xludf.DUMMYFUNCTION("""COMPUTED_VALUE"""),4235.69)</f>
        <v>4235.69</v>
      </c>
      <c r="M230" s="2">
        <f>IFERROR(__xludf.DUMMYFUNCTION("""COMPUTED_VALUE"""),45623.66666666667)</f>
        <v>45623.66667</v>
      </c>
      <c r="N230" s="1">
        <f>IFERROR(__xludf.DUMMYFUNCTION("""COMPUTED_VALUE"""),0.0)</f>
        <v>0</v>
      </c>
    </row>
    <row r="231">
      <c r="A231" s="2">
        <f>IFERROR(__xludf.DUMMYFUNCTION("""COMPUTED_VALUE"""),45625.54513888889)</f>
        <v>45625.54514</v>
      </c>
      <c r="B231" s="1">
        <f>IFERROR(__xludf.DUMMYFUNCTION("""COMPUTED_VALUE"""),4236.45)</f>
        <v>4236.45</v>
      </c>
      <c r="D231" s="2">
        <f>IFERROR(__xludf.DUMMYFUNCTION("""COMPUTED_VALUE"""),45625.54513888889)</f>
        <v>45625.54514</v>
      </c>
      <c r="E231" s="1">
        <f>IFERROR(__xludf.DUMMYFUNCTION("""COMPUTED_VALUE"""),4259.56)</f>
        <v>4259.56</v>
      </c>
      <c r="G231" s="2">
        <f>IFERROR(__xludf.DUMMYFUNCTION("""COMPUTED_VALUE"""),45625.54513888889)</f>
        <v>45625.54514</v>
      </c>
      <c r="H231" s="1">
        <f>IFERROR(__xludf.DUMMYFUNCTION("""COMPUTED_VALUE"""),4236.45)</f>
        <v>4236.45</v>
      </c>
      <c r="J231" s="2">
        <f>IFERROR(__xludf.DUMMYFUNCTION("""COMPUTED_VALUE"""),45625.54513888889)</f>
        <v>45625.54514</v>
      </c>
      <c r="K231" s="1">
        <f>IFERROR(__xludf.DUMMYFUNCTION("""COMPUTED_VALUE"""),4245.05)</f>
        <v>4245.05</v>
      </c>
      <c r="M231" s="2">
        <f>IFERROR(__xludf.DUMMYFUNCTION("""COMPUTED_VALUE"""),45625.54513888889)</f>
        <v>45625.54514</v>
      </c>
      <c r="N231" s="1">
        <f>IFERROR(__xludf.DUMMYFUNCTION("""COMPUTED_VALUE"""),0.0)</f>
        <v>0</v>
      </c>
    </row>
    <row r="232">
      <c r="A232" s="2">
        <f>IFERROR(__xludf.DUMMYFUNCTION("""COMPUTED_VALUE"""),45628.66666666667)</f>
        <v>45628.66667</v>
      </c>
      <c r="B232" s="1">
        <f>IFERROR(__xludf.DUMMYFUNCTION("""COMPUTED_VALUE"""),4245.98)</f>
        <v>4245.98</v>
      </c>
      <c r="D232" s="2">
        <f>IFERROR(__xludf.DUMMYFUNCTION("""COMPUTED_VALUE"""),45628.66666666667)</f>
        <v>45628.66667</v>
      </c>
      <c r="E232" s="1">
        <f>IFERROR(__xludf.DUMMYFUNCTION("""COMPUTED_VALUE"""),4250.88)</f>
        <v>4250.88</v>
      </c>
      <c r="G232" s="2">
        <f>IFERROR(__xludf.DUMMYFUNCTION("""COMPUTED_VALUE"""),45628.66666666667)</f>
        <v>45628.66667</v>
      </c>
      <c r="H232" s="1">
        <f>IFERROR(__xludf.DUMMYFUNCTION("""COMPUTED_VALUE"""),4225.26)</f>
        <v>4225.26</v>
      </c>
      <c r="J232" s="2">
        <f>IFERROR(__xludf.DUMMYFUNCTION("""COMPUTED_VALUE"""),45628.66666666667)</f>
        <v>45628.66667</v>
      </c>
      <c r="K232" s="1">
        <f>IFERROR(__xludf.DUMMYFUNCTION("""COMPUTED_VALUE"""),4233.82)</f>
        <v>4233.82</v>
      </c>
      <c r="M232" s="2">
        <f>IFERROR(__xludf.DUMMYFUNCTION("""COMPUTED_VALUE"""),45628.66666666667)</f>
        <v>45628.66667</v>
      </c>
      <c r="N232" s="1">
        <f>IFERROR(__xludf.DUMMYFUNCTION("""COMPUTED_VALUE"""),0.0)</f>
        <v>0</v>
      </c>
    </row>
    <row r="233">
      <c r="A233" s="2">
        <f>IFERROR(__xludf.DUMMYFUNCTION("""COMPUTED_VALUE"""),45629.66666666667)</f>
        <v>45629.66667</v>
      </c>
      <c r="B233" s="1">
        <f>IFERROR(__xludf.DUMMYFUNCTION("""COMPUTED_VALUE"""),4233.95)</f>
        <v>4233.95</v>
      </c>
      <c r="D233" s="2">
        <f>IFERROR(__xludf.DUMMYFUNCTION("""COMPUTED_VALUE"""),45629.66666666667)</f>
        <v>45629.66667</v>
      </c>
      <c r="E233" s="1">
        <f>IFERROR(__xludf.DUMMYFUNCTION("""COMPUTED_VALUE"""),4239.01)</f>
        <v>4239.01</v>
      </c>
      <c r="G233" s="2">
        <f>IFERROR(__xludf.DUMMYFUNCTION("""COMPUTED_VALUE"""),45629.66666666667)</f>
        <v>45629.66667</v>
      </c>
      <c r="H233" s="1">
        <f>IFERROR(__xludf.DUMMYFUNCTION("""COMPUTED_VALUE"""),4217.9)</f>
        <v>4217.9</v>
      </c>
      <c r="J233" s="2">
        <f>IFERROR(__xludf.DUMMYFUNCTION("""COMPUTED_VALUE"""),45629.66666666667)</f>
        <v>45629.66667</v>
      </c>
      <c r="K233" s="1">
        <f>IFERROR(__xludf.DUMMYFUNCTION("""COMPUTED_VALUE"""),4225.78)</f>
        <v>4225.78</v>
      </c>
      <c r="M233" s="2">
        <f>IFERROR(__xludf.DUMMYFUNCTION("""COMPUTED_VALUE"""),45629.66666666667)</f>
        <v>45629.66667</v>
      </c>
      <c r="N233" s="1">
        <f>IFERROR(__xludf.DUMMYFUNCTION("""COMPUTED_VALUE"""),0.0)</f>
        <v>0</v>
      </c>
    </row>
    <row r="234">
      <c r="A234" s="2">
        <f>IFERROR(__xludf.DUMMYFUNCTION("""COMPUTED_VALUE"""),45630.66666666667)</f>
        <v>45630.66667</v>
      </c>
      <c r="B234" s="1">
        <f>IFERROR(__xludf.DUMMYFUNCTION("""COMPUTED_VALUE"""),4225.86)</f>
        <v>4225.86</v>
      </c>
      <c r="D234" s="2">
        <f>IFERROR(__xludf.DUMMYFUNCTION("""COMPUTED_VALUE"""),45630.66666666667)</f>
        <v>45630.66667</v>
      </c>
      <c r="E234" s="1">
        <f>IFERROR(__xludf.DUMMYFUNCTION("""COMPUTED_VALUE"""),4244.65)</f>
        <v>4244.65</v>
      </c>
      <c r="G234" s="2">
        <f>IFERROR(__xludf.DUMMYFUNCTION("""COMPUTED_VALUE"""),45630.66666666667)</f>
        <v>45630.66667</v>
      </c>
      <c r="H234" s="1">
        <f>IFERROR(__xludf.DUMMYFUNCTION("""COMPUTED_VALUE"""),4223.77)</f>
        <v>4223.77</v>
      </c>
      <c r="J234" s="2">
        <f>IFERROR(__xludf.DUMMYFUNCTION("""COMPUTED_VALUE"""),45630.66666666667)</f>
        <v>45630.66667</v>
      </c>
      <c r="K234" s="1">
        <f>IFERROR(__xludf.DUMMYFUNCTION("""COMPUTED_VALUE"""),4244.25)</f>
        <v>4244.25</v>
      </c>
      <c r="M234" s="2">
        <f>IFERROR(__xludf.DUMMYFUNCTION("""COMPUTED_VALUE"""),45630.66666666667)</f>
        <v>45630.66667</v>
      </c>
      <c r="N234" s="1">
        <f>IFERROR(__xludf.DUMMYFUNCTION("""COMPUTED_VALUE"""),0.0)</f>
        <v>0</v>
      </c>
    </row>
    <row r="235">
      <c r="A235" s="2">
        <f>IFERROR(__xludf.DUMMYFUNCTION("""COMPUTED_VALUE"""),45631.66666666667)</f>
        <v>45631.66667</v>
      </c>
      <c r="B235" s="1">
        <f>IFERROR(__xludf.DUMMYFUNCTION("""COMPUTED_VALUE"""),4244.39)</f>
        <v>4244.39</v>
      </c>
      <c r="D235" s="2">
        <f>IFERROR(__xludf.DUMMYFUNCTION("""COMPUTED_VALUE"""),45631.66666666667)</f>
        <v>45631.66667</v>
      </c>
      <c r="E235" s="1">
        <f>IFERROR(__xludf.DUMMYFUNCTION("""COMPUTED_VALUE"""),4248.3)</f>
        <v>4248.3</v>
      </c>
      <c r="G235" s="2">
        <f>IFERROR(__xludf.DUMMYFUNCTION("""COMPUTED_VALUE"""),45631.66666666667)</f>
        <v>45631.66667</v>
      </c>
      <c r="H235" s="1">
        <f>IFERROR(__xludf.DUMMYFUNCTION("""COMPUTED_VALUE"""),4214.15)</f>
        <v>4214.15</v>
      </c>
      <c r="J235" s="2">
        <f>IFERROR(__xludf.DUMMYFUNCTION("""COMPUTED_VALUE"""),45631.66666666667)</f>
        <v>45631.66667</v>
      </c>
      <c r="K235" s="1">
        <f>IFERROR(__xludf.DUMMYFUNCTION("""COMPUTED_VALUE"""),4215.57)</f>
        <v>4215.57</v>
      </c>
      <c r="M235" s="2">
        <f>IFERROR(__xludf.DUMMYFUNCTION("""COMPUTED_VALUE"""),45631.66666666667)</f>
        <v>45631.66667</v>
      </c>
      <c r="N235" s="1">
        <f>IFERROR(__xludf.DUMMYFUNCTION("""COMPUTED_VALUE"""),0.0)</f>
        <v>0</v>
      </c>
    </row>
    <row r="236">
      <c r="A236" s="2">
        <f>IFERROR(__xludf.DUMMYFUNCTION("""COMPUTED_VALUE"""),45632.66666666667)</f>
        <v>45632.66667</v>
      </c>
      <c r="B236" s="1">
        <f>IFERROR(__xludf.DUMMYFUNCTION("""COMPUTED_VALUE"""),4215.99)</f>
        <v>4215.99</v>
      </c>
      <c r="D236" s="2">
        <f>IFERROR(__xludf.DUMMYFUNCTION("""COMPUTED_VALUE"""),45632.66666666667)</f>
        <v>45632.66667</v>
      </c>
      <c r="E236" s="1">
        <f>IFERROR(__xludf.DUMMYFUNCTION("""COMPUTED_VALUE"""),4242.97)</f>
        <v>4242.97</v>
      </c>
      <c r="G236" s="2">
        <f>IFERROR(__xludf.DUMMYFUNCTION("""COMPUTED_VALUE"""),45632.66666666667)</f>
        <v>45632.66667</v>
      </c>
      <c r="H236" s="1">
        <f>IFERROR(__xludf.DUMMYFUNCTION("""COMPUTED_VALUE"""),4215.99)</f>
        <v>4215.99</v>
      </c>
      <c r="J236" s="2">
        <f>IFERROR(__xludf.DUMMYFUNCTION("""COMPUTED_VALUE"""),45632.66666666667)</f>
        <v>45632.66667</v>
      </c>
      <c r="K236" s="1">
        <f>IFERROR(__xludf.DUMMYFUNCTION("""COMPUTED_VALUE"""),4225.16)</f>
        <v>4225.16</v>
      </c>
      <c r="M236" s="2">
        <f>IFERROR(__xludf.DUMMYFUNCTION("""COMPUTED_VALUE"""),45632.66666666667)</f>
        <v>45632.66667</v>
      </c>
      <c r="N236" s="1">
        <f>IFERROR(__xludf.DUMMYFUNCTION("""COMPUTED_VALUE"""),0.0)</f>
        <v>0</v>
      </c>
    </row>
    <row r="237">
      <c r="A237" s="2">
        <f>IFERROR(__xludf.DUMMYFUNCTION("""COMPUTED_VALUE"""),45635.66666666667)</f>
        <v>45635.66667</v>
      </c>
      <c r="B237" s="1">
        <f>IFERROR(__xludf.DUMMYFUNCTION("""COMPUTED_VALUE"""),4225.36)</f>
        <v>4225.36</v>
      </c>
      <c r="D237" s="2">
        <f>IFERROR(__xludf.DUMMYFUNCTION("""COMPUTED_VALUE"""),45635.66666666667)</f>
        <v>45635.66667</v>
      </c>
      <c r="E237" s="1">
        <f>IFERROR(__xludf.DUMMYFUNCTION("""COMPUTED_VALUE"""),4235.73)</f>
        <v>4235.73</v>
      </c>
      <c r="G237" s="2">
        <f>IFERROR(__xludf.DUMMYFUNCTION("""COMPUTED_VALUE"""),45635.66666666667)</f>
        <v>45635.66667</v>
      </c>
      <c r="H237" s="1">
        <f>IFERROR(__xludf.DUMMYFUNCTION("""COMPUTED_VALUE"""),4184.83)</f>
        <v>4184.83</v>
      </c>
      <c r="J237" s="2">
        <f>IFERROR(__xludf.DUMMYFUNCTION("""COMPUTED_VALUE"""),45635.66666666667)</f>
        <v>45635.66667</v>
      </c>
      <c r="K237" s="1">
        <f>IFERROR(__xludf.DUMMYFUNCTION("""COMPUTED_VALUE"""),4185.46)</f>
        <v>4185.46</v>
      </c>
      <c r="M237" s="2">
        <f>IFERROR(__xludf.DUMMYFUNCTION("""COMPUTED_VALUE"""),45635.66666666667)</f>
        <v>45635.66667</v>
      </c>
      <c r="N237" s="1">
        <f>IFERROR(__xludf.DUMMYFUNCTION("""COMPUTED_VALUE"""),0.0)</f>
        <v>0</v>
      </c>
    </row>
    <row r="238">
      <c r="A238" s="2">
        <f>IFERROR(__xludf.DUMMYFUNCTION("""COMPUTED_VALUE"""),45636.66666666667)</f>
        <v>45636.66667</v>
      </c>
      <c r="B238" s="1">
        <f>IFERROR(__xludf.DUMMYFUNCTION("""COMPUTED_VALUE"""),4185.64)</f>
        <v>4185.64</v>
      </c>
      <c r="D238" s="2">
        <f>IFERROR(__xludf.DUMMYFUNCTION("""COMPUTED_VALUE"""),45636.66666666667)</f>
        <v>45636.66667</v>
      </c>
      <c r="E238" s="1">
        <f>IFERROR(__xludf.DUMMYFUNCTION("""COMPUTED_VALUE"""),4185.64)</f>
        <v>4185.64</v>
      </c>
      <c r="G238" s="2">
        <f>IFERROR(__xludf.DUMMYFUNCTION("""COMPUTED_VALUE"""),45636.66666666667)</f>
        <v>45636.66667</v>
      </c>
      <c r="H238" s="1">
        <f>IFERROR(__xludf.DUMMYFUNCTION("""COMPUTED_VALUE"""),4143.29)</f>
        <v>4143.29</v>
      </c>
      <c r="J238" s="2">
        <f>IFERROR(__xludf.DUMMYFUNCTION("""COMPUTED_VALUE"""),45636.66666666667)</f>
        <v>45636.66667</v>
      </c>
      <c r="K238" s="1">
        <f>IFERROR(__xludf.DUMMYFUNCTION("""COMPUTED_VALUE"""),4146.61)</f>
        <v>4146.61</v>
      </c>
      <c r="M238" s="2">
        <f>IFERROR(__xludf.DUMMYFUNCTION("""COMPUTED_VALUE"""),45636.66666666667)</f>
        <v>45636.66667</v>
      </c>
      <c r="N238" s="1">
        <f>IFERROR(__xludf.DUMMYFUNCTION("""COMPUTED_VALUE"""),0.0)</f>
        <v>0</v>
      </c>
    </row>
    <row r="239">
      <c r="A239" s="2">
        <f>IFERROR(__xludf.DUMMYFUNCTION("""COMPUTED_VALUE"""),45637.66666666667)</f>
        <v>45637.66667</v>
      </c>
      <c r="B239" s="1">
        <f>IFERROR(__xludf.DUMMYFUNCTION("""COMPUTED_VALUE"""),4146.79)</f>
        <v>4146.79</v>
      </c>
      <c r="D239" s="2">
        <f>IFERROR(__xludf.DUMMYFUNCTION("""COMPUTED_VALUE"""),45637.66666666667)</f>
        <v>45637.66667</v>
      </c>
      <c r="E239" s="1">
        <f>IFERROR(__xludf.DUMMYFUNCTION("""COMPUTED_VALUE"""),4176.18)</f>
        <v>4176.18</v>
      </c>
      <c r="G239" s="2">
        <f>IFERROR(__xludf.DUMMYFUNCTION("""COMPUTED_VALUE"""),45637.66666666667)</f>
        <v>45637.66667</v>
      </c>
      <c r="H239" s="1">
        <f>IFERROR(__xludf.DUMMYFUNCTION("""COMPUTED_VALUE"""),4146.79)</f>
        <v>4146.79</v>
      </c>
      <c r="J239" s="2">
        <f>IFERROR(__xludf.DUMMYFUNCTION("""COMPUTED_VALUE"""),45637.66666666667)</f>
        <v>45637.66667</v>
      </c>
      <c r="K239" s="1">
        <f>IFERROR(__xludf.DUMMYFUNCTION("""COMPUTED_VALUE"""),4166.6)</f>
        <v>4166.6</v>
      </c>
      <c r="M239" s="2">
        <f>IFERROR(__xludf.DUMMYFUNCTION("""COMPUTED_VALUE"""),45637.66666666667)</f>
        <v>45637.66667</v>
      </c>
      <c r="N239" s="1">
        <f>IFERROR(__xludf.DUMMYFUNCTION("""COMPUTED_VALUE"""),0.0)</f>
        <v>0</v>
      </c>
    </row>
    <row r="240">
      <c r="A240" s="2">
        <f>IFERROR(__xludf.DUMMYFUNCTION("""COMPUTED_VALUE"""),45638.66666666667)</f>
        <v>45638.66667</v>
      </c>
      <c r="B240" s="1">
        <f>IFERROR(__xludf.DUMMYFUNCTION("""COMPUTED_VALUE"""),4166.64)</f>
        <v>4166.64</v>
      </c>
      <c r="D240" s="2">
        <f>IFERROR(__xludf.DUMMYFUNCTION("""COMPUTED_VALUE"""),45638.66666666667)</f>
        <v>45638.66667</v>
      </c>
      <c r="E240" s="1">
        <f>IFERROR(__xludf.DUMMYFUNCTION("""COMPUTED_VALUE"""),4169.24)</f>
        <v>4169.24</v>
      </c>
      <c r="G240" s="2">
        <f>IFERROR(__xludf.DUMMYFUNCTION("""COMPUTED_VALUE"""),45638.66666666667)</f>
        <v>45638.66667</v>
      </c>
      <c r="H240" s="1">
        <f>IFERROR(__xludf.DUMMYFUNCTION("""COMPUTED_VALUE"""),4144.19)</f>
        <v>4144.19</v>
      </c>
      <c r="J240" s="2">
        <f>IFERROR(__xludf.DUMMYFUNCTION("""COMPUTED_VALUE"""),45638.66666666667)</f>
        <v>45638.66667</v>
      </c>
      <c r="K240" s="1">
        <f>IFERROR(__xludf.DUMMYFUNCTION("""COMPUTED_VALUE"""),4144.36)</f>
        <v>4144.36</v>
      </c>
      <c r="M240" s="2">
        <f>IFERROR(__xludf.DUMMYFUNCTION("""COMPUTED_VALUE"""),45638.66666666667)</f>
        <v>45638.66667</v>
      </c>
      <c r="N240" s="1">
        <f>IFERROR(__xludf.DUMMYFUNCTION("""COMPUTED_VALUE"""),0.0)</f>
        <v>0</v>
      </c>
    </row>
    <row r="241">
      <c r="A241" s="2">
        <f>IFERROR(__xludf.DUMMYFUNCTION("""COMPUTED_VALUE"""),45639.66666666667)</f>
        <v>45639.66667</v>
      </c>
      <c r="B241" s="1">
        <f>IFERROR(__xludf.DUMMYFUNCTION("""COMPUTED_VALUE"""),4145.24)</f>
        <v>4145.24</v>
      </c>
      <c r="D241" s="2">
        <f>IFERROR(__xludf.DUMMYFUNCTION("""COMPUTED_VALUE"""),45639.66666666667)</f>
        <v>45639.66667</v>
      </c>
      <c r="E241" s="1">
        <f>IFERROR(__xludf.DUMMYFUNCTION("""COMPUTED_VALUE"""),4146.55)</f>
        <v>4146.55</v>
      </c>
      <c r="G241" s="2">
        <f>IFERROR(__xludf.DUMMYFUNCTION("""COMPUTED_VALUE"""),45639.66666666667)</f>
        <v>45639.66667</v>
      </c>
      <c r="H241" s="1">
        <f>IFERROR(__xludf.DUMMYFUNCTION("""COMPUTED_VALUE"""),4115.8)</f>
        <v>4115.8</v>
      </c>
      <c r="J241" s="2">
        <f>IFERROR(__xludf.DUMMYFUNCTION("""COMPUTED_VALUE"""),45639.66666666667)</f>
        <v>45639.66667</v>
      </c>
      <c r="K241" s="1">
        <f>IFERROR(__xludf.DUMMYFUNCTION("""COMPUTED_VALUE"""),4126.65)</f>
        <v>4126.65</v>
      </c>
      <c r="M241" s="2">
        <f>IFERROR(__xludf.DUMMYFUNCTION("""COMPUTED_VALUE"""),45639.66666666667)</f>
        <v>45639.66667</v>
      </c>
      <c r="N241" s="1">
        <f>IFERROR(__xludf.DUMMYFUNCTION("""COMPUTED_VALUE"""),0.0)</f>
        <v>0</v>
      </c>
    </row>
    <row r="242">
      <c r="A242" s="2">
        <f>IFERROR(__xludf.DUMMYFUNCTION("""COMPUTED_VALUE"""),45642.66666666667)</f>
        <v>45642.66667</v>
      </c>
      <c r="B242" s="1">
        <f>IFERROR(__xludf.DUMMYFUNCTION("""COMPUTED_VALUE"""),4127.18)</f>
        <v>4127.18</v>
      </c>
      <c r="D242" s="2">
        <f>IFERROR(__xludf.DUMMYFUNCTION("""COMPUTED_VALUE"""),45642.66666666667)</f>
        <v>45642.66667</v>
      </c>
      <c r="E242" s="1">
        <f>IFERROR(__xludf.DUMMYFUNCTION("""COMPUTED_VALUE"""),4147.53)</f>
        <v>4147.53</v>
      </c>
      <c r="G242" s="2">
        <f>IFERROR(__xludf.DUMMYFUNCTION("""COMPUTED_VALUE"""),45642.66666666667)</f>
        <v>45642.66667</v>
      </c>
      <c r="H242" s="1">
        <f>IFERROR(__xludf.DUMMYFUNCTION("""COMPUTED_VALUE"""),4119.88)</f>
        <v>4119.88</v>
      </c>
      <c r="J242" s="2">
        <f>IFERROR(__xludf.DUMMYFUNCTION("""COMPUTED_VALUE"""),45642.66666666667)</f>
        <v>45642.66667</v>
      </c>
      <c r="K242" s="1">
        <f>IFERROR(__xludf.DUMMYFUNCTION("""COMPUTED_VALUE"""),4127.44)</f>
        <v>4127.44</v>
      </c>
      <c r="M242" s="2">
        <f>IFERROR(__xludf.DUMMYFUNCTION("""COMPUTED_VALUE"""),45642.66666666667)</f>
        <v>45642.66667</v>
      </c>
      <c r="N242" s="1">
        <f>IFERROR(__xludf.DUMMYFUNCTION("""COMPUTED_VALUE"""),0.0)</f>
        <v>0</v>
      </c>
    </row>
    <row r="243">
      <c r="A243" s="2">
        <f>IFERROR(__xludf.DUMMYFUNCTION("""COMPUTED_VALUE"""),45643.66666666667)</f>
        <v>45643.66667</v>
      </c>
      <c r="B243" s="1">
        <f>IFERROR(__xludf.DUMMYFUNCTION("""COMPUTED_VALUE"""),4127.83)</f>
        <v>4127.83</v>
      </c>
      <c r="D243" s="2">
        <f>IFERROR(__xludf.DUMMYFUNCTION("""COMPUTED_VALUE"""),45643.66666666667)</f>
        <v>45643.66667</v>
      </c>
      <c r="E243" s="1">
        <f>IFERROR(__xludf.DUMMYFUNCTION("""COMPUTED_VALUE"""),4127.83)</f>
        <v>4127.83</v>
      </c>
      <c r="G243" s="2">
        <f>IFERROR(__xludf.DUMMYFUNCTION("""COMPUTED_VALUE"""),45643.66666666667)</f>
        <v>45643.66667</v>
      </c>
      <c r="H243" s="1">
        <f>IFERROR(__xludf.DUMMYFUNCTION("""COMPUTED_VALUE"""),4081.78)</f>
        <v>4081.78</v>
      </c>
      <c r="J243" s="2">
        <f>IFERROR(__xludf.DUMMYFUNCTION("""COMPUTED_VALUE"""),45643.66666666667)</f>
        <v>45643.66667</v>
      </c>
      <c r="K243" s="1">
        <f>IFERROR(__xludf.DUMMYFUNCTION("""COMPUTED_VALUE"""),4087.71)</f>
        <v>4087.71</v>
      </c>
      <c r="M243" s="2">
        <f>IFERROR(__xludf.DUMMYFUNCTION("""COMPUTED_VALUE"""),45643.66666666667)</f>
        <v>45643.66667</v>
      </c>
      <c r="N243" s="1">
        <f>IFERROR(__xludf.DUMMYFUNCTION("""COMPUTED_VALUE"""),0.0)</f>
        <v>0</v>
      </c>
    </row>
    <row r="244">
      <c r="A244" s="2">
        <f>IFERROR(__xludf.DUMMYFUNCTION("""COMPUTED_VALUE"""),45644.66666666667)</f>
        <v>45644.66667</v>
      </c>
      <c r="B244" s="1">
        <f>IFERROR(__xludf.DUMMYFUNCTION("""COMPUTED_VALUE"""),4087.89)</f>
        <v>4087.89</v>
      </c>
      <c r="D244" s="2">
        <f>IFERROR(__xludf.DUMMYFUNCTION("""COMPUTED_VALUE"""),45644.66666666667)</f>
        <v>45644.66667</v>
      </c>
      <c r="E244" s="1">
        <f>IFERROR(__xludf.DUMMYFUNCTION("""COMPUTED_VALUE"""),4096.8)</f>
        <v>4096.8</v>
      </c>
      <c r="G244" s="2">
        <f>IFERROR(__xludf.DUMMYFUNCTION("""COMPUTED_VALUE"""),45644.66666666667)</f>
        <v>45644.66667</v>
      </c>
      <c r="H244" s="1">
        <f>IFERROR(__xludf.DUMMYFUNCTION("""COMPUTED_VALUE"""),3934.68)</f>
        <v>3934.68</v>
      </c>
      <c r="J244" s="2">
        <f>IFERROR(__xludf.DUMMYFUNCTION("""COMPUTED_VALUE"""),45644.66666666667)</f>
        <v>45644.66667</v>
      </c>
      <c r="K244" s="1">
        <f>IFERROR(__xludf.DUMMYFUNCTION("""COMPUTED_VALUE"""),3938.68)</f>
        <v>3938.68</v>
      </c>
      <c r="M244" s="2">
        <f>IFERROR(__xludf.DUMMYFUNCTION("""COMPUTED_VALUE"""),45644.66666666667)</f>
        <v>45644.66667</v>
      </c>
      <c r="N244" s="1">
        <f>IFERROR(__xludf.DUMMYFUNCTION("""COMPUTED_VALUE"""),0.0)</f>
        <v>0</v>
      </c>
    </row>
    <row r="245">
      <c r="A245" s="2">
        <f>IFERROR(__xludf.DUMMYFUNCTION("""COMPUTED_VALUE"""),45645.66666666667)</f>
        <v>45645.66667</v>
      </c>
      <c r="B245" s="1">
        <f>IFERROR(__xludf.DUMMYFUNCTION("""COMPUTED_VALUE"""),3938.78)</f>
        <v>3938.78</v>
      </c>
      <c r="D245" s="2">
        <f>IFERROR(__xludf.DUMMYFUNCTION("""COMPUTED_VALUE"""),45645.66666666667)</f>
        <v>45645.66667</v>
      </c>
      <c r="E245" s="1">
        <f>IFERROR(__xludf.DUMMYFUNCTION("""COMPUTED_VALUE"""),3987.03)</f>
        <v>3987.03</v>
      </c>
      <c r="G245" s="2">
        <f>IFERROR(__xludf.DUMMYFUNCTION("""COMPUTED_VALUE"""),45645.66666666667)</f>
        <v>45645.66667</v>
      </c>
      <c r="H245" s="1">
        <f>IFERROR(__xludf.DUMMYFUNCTION("""COMPUTED_VALUE"""),3927.1)</f>
        <v>3927.1</v>
      </c>
      <c r="J245" s="2">
        <f>IFERROR(__xludf.DUMMYFUNCTION("""COMPUTED_VALUE"""),45645.66666666667)</f>
        <v>45645.66667</v>
      </c>
      <c r="K245" s="1">
        <f>IFERROR(__xludf.DUMMYFUNCTION("""COMPUTED_VALUE"""),3927.52)</f>
        <v>3927.52</v>
      </c>
      <c r="M245" s="2">
        <f>IFERROR(__xludf.DUMMYFUNCTION("""COMPUTED_VALUE"""),45645.66666666667)</f>
        <v>45645.66667</v>
      </c>
      <c r="N245" s="1">
        <f>IFERROR(__xludf.DUMMYFUNCTION("""COMPUTED_VALUE"""),0.0)</f>
        <v>0</v>
      </c>
    </row>
    <row r="246">
      <c r="A246" s="2">
        <f>IFERROR(__xludf.DUMMYFUNCTION("""COMPUTED_VALUE"""),45646.66666666667)</f>
        <v>45646.66667</v>
      </c>
      <c r="B246" s="1">
        <f>IFERROR(__xludf.DUMMYFUNCTION("""COMPUTED_VALUE"""),3927.8)</f>
        <v>3927.8</v>
      </c>
      <c r="D246" s="2">
        <f>IFERROR(__xludf.DUMMYFUNCTION("""COMPUTED_VALUE"""),45646.66666666667)</f>
        <v>45646.66667</v>
      </c>
      <c r="E246" s="1">
        <f>IFERROR(__xludf.DUMMYFUNCTION("""COMPUTED_VALUE"""),4005.67)</f>
        <v>4005.67</v>
      </c>
      <c r="G246" s="2">
        <f>IFERROR(__xludf.DUMMYFUNCTION("""COMPUTED_VALUE"""),45646.66666666667)</f>
        <v>45646.66667</v>
      </c>
      <c r="H246" s="1">
        <f>IFERROR(__xludf.DUMMYFUNCTION("""COMPUTED_VALUE"""),3906.2)</f>
        <v>3906.2</v>
      </c>
      <c r="J246" s="2">
        <f>IFERROR(__xludf.DUMMYFUNCTION("""COMPUTED_VALUE"""),45646.66666666667)</f>
        <v>45646.66667</v>
      </c>
      <c r="K246" s="1">
        <f>IFERROR(__xludf.DUMMYFUNCTION("""COMPUTED_VALUE"""),3981.61)</f>
        <v>3981.61</v>
      </c>
      <c r="M246" s="2">
        <f>IFERROR(__xludf.DUMMYFUNCTION("""COMPUTED_VALUE"""),45646.66666666667)</f>
        <v>45646.66667</v>
      </c>
      <c r="N246" s="1">
        <f>IFERROR(__xludf.DUMMYFUNCTION("""COMPUTED_VALUE"""),0.0)</f>
        <v>0</v>
      </c>
    </row>
    <row r="247">
      <c r="A247" s="2">
        <f>IFERROR(__xludf.DUMMYFUNCTION("""COMPUTED_VALUE"""),45649.66666666667)</f>
        <v>45649.66667</v>
      </c>
      <c r="B247" s="1">
        <f>IFERROR(__xludf.DUMMYFUNCTION("""COMPUTED_VALUE"""),3981.68)</f>
        <v>3981.68</v>
      </c>
      <c r="D247" s="2">
        <f>IFERROR(__xludf.DUMMYFUNCTION("""COMPUTED_VALUE"""),45649.66666666667)</f>
        <v>45649.66667</v>
      </c>
      <c r="E247" s="1">
        <f>IFERROR(__xludf.DUMMYFUNCTION("""COMPUTED_VALUE"""),3983.44)</f>
        <v>3983.44</v>
      </c>
      <c r="G247" s="2">
        <f>IFERROR(__xludf.DUMMYFUNCTION("""COMPUTED_VALUE"""),45649.66666666667)</f>
        <v>45649.66667</v>
      </c>
      <c r="H247" s="1">
        <f>IFERROR(__xludf.DUMMYFUNCTION("""COMPUTED_VALUE"""),3946.47)</f>
        <v>3946.47</v>
      </c>
      <c r="J247" s="2">
        <f>IFERROR(__xludf.DUMMYFUNCTION("""COMPUTED_VALUE"""),45649.66666666667)</f>
        <v>45649.66667</v>
      </c>
      <c r="K247" s="1">
        <f>IFERROR(__xludf.DUMMYFUNCTION("""COMPUTED_VALUE"""),3981.0)</f>
        <v>3981</v>
      </c>
      <c r="M247" s="2">
        <f>IFERROR(__xludf.DUMMYFUNCTION("""COMPUTED_VALUE"""),45649.66666666667)</f>
        <v>45649.66667</v>
      </c>
      <c r="N247" s="1">
        <f>IFERROR(__xludf.DUMMYFUNCTION("""COMPUTED_VALUE"""),0.0)</f>
        <v>0</v>
      </c>
    </row>
    <row r="248">
      <c r="A248" s="2">
        <f>IFERROR(__xludf.DUMMYFUNCTION("""COMPUTED_VALUE"""),45650.54513888889)</f>
        <v>45650.54514</v>
      </c>
      <c r="B248" s="1">
        <f>IFERROR(__xludf.DUMMYFUNCTION("""COMPUTED_VALUE"""),3981.01)</f>
        <v>3981.01</v>
      </c>
      <c r="D248" s="2">
        <f>IFERROR(__xludf.DUMMYFUNCTION("""COMPUTED_VALUE"""),45650.54513888889)</f>
        <v>45650.54514</v>
      </c>
      <c r="E248" s="1">
        <f>IFERROR(__xludf.DUMMYFUNCTION("""COMPUTED_VALUE"""),4015.32)</f>
        <v>4015.32</v>
      </c>
      <c r="G248" s="2">
        <f>IFERROR(__xludf.DUMMYFUNCTION("""COMPUTED_VALUE"""),45650.54513888889)</f>
        <v>45650.54514</v>
      </c>
      <c r="H248" s="1">
        <f>IFERROR(__xludf.DUMMYFUNCTION("""COMPUTED_VALUE"""),3980.4)</f>
        <v>3980.4</v>
      </c>
      <c r="J248" s="2">
        <f>IFERROR(__xludf.DUMMYFUNCTION("""COMPUTED_VALUE"""),45650.54513888889)</f>
        <v>45650.54514</v>
      </c>
      <c r="K248" s="1">
        <f>IFERROR(__xludf.DUMMYFUNCTION("""COMPUTED_VALUE"""),4015.12)</f>
        <v>4015.12</v>
      </c>
      <c r="M248" s="2">
        <f>IFERROR(__xludf.DUMMYFUNCTION("""COMPUTED_VALUE"""),45650.54513888889)</f>
        <v>45650.54514</v>
      </c>
      <c r="N248" s="1">
        <f>IFERROR(__xludf.DUMMYFUNCTION("""COMPUTED_VALUE"""),0.0)</f>
        <v>0</v>
      </c>
    </row>
    <row r="249">
      <c r="A249" s="2">
        <f>IFERROR(__xludf.DUMMYFUNCTION("""COMPUTED_VALUE"""),45652.66666666667)</f>
        <v>45652.66667</v>
      </c>
      <c r="B249" s="1">
        <f>IFERROR(__xludf.DUMMYFUNCTION("""COMPUTED_VALUE"""),4015.24)</f>
        <v>4015.24</v>
      </c>
      <c r="D249" s="2">
        <f>IFERROR(__xludf.DUMMYFUNCTION("""COMPUTED_VALUE"""),45652.66666666667)</f>
        <v>45652.66667</v>
      </c>
      <c r="E249" s="1">
        <f>IFERROR(__xludf.DUMMYFUNCTION("""COMPUTED_VALUE"""),4025.91)</f>
        <v>4025.91</v>
      </c>
      <c r="G249" s="2">
        <f>IFERROR(__xludf.DUMMYFUNCTION("""COMPUTED_VALUE"""),45652.66666666667)</f>
        <v>45652.66667</v>
      </c>
      <c r="H249" s="1">
        <f>IFERROR(__xludf.DUMMYFUNCTION("""COMPUTED_VALUE"""),3994.65)</f>
        <v>3994.65</v>
      </c>
      <c r="J249" s="2">
        <f>IFERROR(__xludf.DUMMYFUNCTION("""COMPUTED_VALUE"""),45652.66666666667)</f>
        <v>45652.66667</v>
      </c>
      <c r="K249" s="1">
        <f>IFERROR(__xludf.DUMMYFUNCTION("""COMPUTED_VALUE"""),4022.37)</f>
        <v>4022.37</v>
      </c>
      <c r="M249" s="2">
        <f>IFERROR(__xludf.DUMMYFUNCTION("""COMPUTED_VALUE"""),45652.66666666667)</f>
        <v>45652.66667</v>
      </c>
      <c r="N249" s="1">
        <f>IFERROR(__xludf.DUMMYFUNCTION("""COMPUTED_VALUE"""),0.0)</f>
        <v>0</v>
      </c>
    </row>
    <row r="250">
      <c r="A250" s="2">
        <f>IFERROR(__xludf.DUMMYFUNCTION("""COMPUTED_VALUE"""),45653.66666666667)</f>
        <v>45653.66667</v>
      </c>
      <c r="B250" s="1">
        <f>IFERROR(__xludf.DUMMYFUNCTION("""COMPUTED_VALUE"""),4022.48)</f>
        <v>4022.48</v>
      </c>
      <c r="D250" s="2">
        <f>IFERROR(__xludf.DUMMYFUNCTION("""COMPUTED_VALUE"""),45653.66666666667)</f>
        <v>45653.66667</v>
      </c>
      <c r="E250" s="1">
        <f>IFERROR(__xludf.DUMMYFUNCTION("""COMPUTED_VALUE"""),4022.48)</f>
        <v>4022.48</v>
      </c>
      <c r="G250" s="2">
        <f>IFERROR(__xludf.DUMMYFUNCTION("""COMPUTED_VALUE"""),45653.66666666667)</f>
        <v>45653.66667</v>
      </c>
      <c r="H250" s="1">
        <f>IFERROR(__xludf.DUMMYFUNCTION("""COMPUTED_VALUE"""),3961.62)</f>
        <v>3961.62</v>
      </c>
      <c r="J250" s="2">
        <f>IFERROR(__xludf.DUMMYFUNCTION("""COMPUTED_VALUE"""),45653.66666666667)</f>
        <v>45653.66667</v>
      </c>
      <c r="K250" s="1">
        <f>IFERROR(__xludf.DUMMYFUNCTION("""COMPUTED_VALUE"""),3981.76)</f>
        <v>3981.76</v>
      </c>
      <c r="M250" s="2">
        <f>IFERROR(__xludf.DUMMYFUNCTION("""COMPUTED_VALUE"""),45653.66666666667)</f>
        <v>45653.66667</v>
      </c>
      <c r="N250" s="1">
        <f>IFERROR(__xludf.DUMMYFUNCTION("""COMPUTED_VALUE"""),0.0)</f>
        <v>0</v>
      </c>
    </row>
    <row r="251">
      <c r="A251" s="2">
        <f>IFERROR(__xludf.DUMMYFUNCTION("""COMPUTED_VALUE"""),45656.66666666667)</f>
        <v>45656.66667</v>
      </c>
      <c r="B251" s="1">
        <f>IFERROR(__xludf.DUMMYFUNCTION("""COMPUTED_VALUE"""),3981.88)</f>
        <v>3981.88</v>
      </c>
      <c r="D251" s="2">
        <f>IFERROR(__xludf.DUMMYFUNCTION("""COMPUTED_VALUE"""),45656.66666666667)</f>
        <v>45656.66667</v>
      </c>
      <c r="E251" s="1">
        <f>IFERROR(__xludf.DUMMYFUNCTION("""COMPUTED_VALUE"""),3981.88)</f>
        <v>3981.88</v>
      </c>
      <c r="G251" s="2">
        <f>IFERROR(__xludf.DUMMYFUNCTION("""COMPUTED_VALUE"""),45656.66666666667)</f>
        <v>45656.66667</v>
      </c>
      <c r="H251" s="1">
        <f>IFERROR(__xludf.DUMMYFUNCTION("""COMPUTED_VALUE"""),3911.32)</f>
        <v>3911.32</v>
      </c>
      <c r="J251" s="2">
        <f>IFERROR(__xludf.DUMMYFUNCTION("""COMPUTED_VALUE"""),45656.66666666667)</f>
        <v>45656.66667</v>
      </c>
      <c r="K251" s="1">
        <f>IFERROR(__xludf.DUMMYFUNCTION("""COMPUTED_VALUE"""),3945.99)</f>
        <v>3945.99</v>
      </c>
      <c r="M251" s="2">
        <f>IFERROR(__xludf.DUMMYFUNCTION("""COMPUTED_VALUE"""),45656.66666666667)</f>
        <v>45656.66667</v>
      </c>
      <c r="N251" s="1">
        <f>IFERROR(__xludf.DUMMYFUNCTION("""COMPUTED_VALUE"""),0.0)</f>
        <v>0</v>
      </c>
    </row>
    <row r="252">
      <c r="A252" s="2">
        <f>IFERROR(__xludf.DUMMYFUNCTION("""COMPUTED_VALUE"""),45657.66666666667)</f>
        <v>45657.66667</v>
      </c>
      <c r="B252" s="1">
        <f>IFERROR(__xludf.DUMMYFUNCTION("""COMPUTED_VALUE"""),3947.16)</f>
        <v>3947.16</v>
      </c>
      <c r="D252" s="2">
        <f>IFERROR(__xludf.DUMMYFUNCTION("""COMPUTED_VALUE"""),45657.66666666667)</f>
        <v>45657.66667</v>
      </c>
      <c r="E252" s="1">
        <f>IFERROR(__xludf.DUMMYFUNCTION("""COMPUTED_VALUE"""),3971.9)</f>
        <v>3971.9</v>
      </c>
      <c r="G252" s="2">
        <f>IFERROR(__xludf.DUMMYFUNCTION("""COMPUTED_VALUE"""),45657.66666666667)</f>
        <v>45657.66667</v>
      </c>
      <c r="H252" s="1">
        <f>IFERROR(__xludf.DUMMYFUNCTION("""COMPUTED_VALUE"""),3935.12)</f>
        <v>3935.12</v>
      </c>
      <c r="J252" s="2">
        <f>IFERROR(__xludf.DUMMYFUNCTION("""COMPUTED_VALUE"""),45657.66666666667)</f>
        <v>45657.66667</v>
      </c>
      <c r="K252" s="1">
        <f>IFERROR(__xludf.DUMMYFUNCTION("""COMPUTED_VALUE"""),3945.91)</f>
        <v>3945.91</v>
      </c>
      <c r="M252" s="2">
        <f>IFERROR(__xludf.DUMMYFUNCTION("""COMPUTED_VALUE"""),45657.66666666667)</f>
        <v>45657.66667</v>
      </c>
      <c r="N252" s="1">
        <f>IFERROR(__xludf.DUMMYFUNCTION("""COMPUTED_VALUE"""),0.0)</f>
        <v>0</v>
      </c>
    </row>
    <row r="253">
      <c r="A253" s="2">
        <f>IFERROR(__xludf.DUMMYFUNCTION("""COMPUTED_VALUE"""),45659.66666666667)</f>
        <v>45659.66667</v>
      </c>
      <c r="B253" s="1">
        <f>IFERROR(__xludf.DUMMYFUNCTION("""COMPUTED_VALUE"""),3946.46)</f>
        <v>3946.46</v>
      </c>
      <c r="D253" s="2">
        <f>IFERROR(__xludf.DUMMYFUNCTION("""COMPUTED_VALUE"""),45659.66666666667)</f>
        <v>45659.66667</v>
      </c>
      <c r="E253" s="1">
        <f>IFERROR(__xludf.DUMMYFUNCTION("""COMPUTED_VALUE"""),3984.02)</f>
        <v>3984.02</v>
      </c>
      <c r="G253" s="2">
        <f>IFERROR(__xludf.DUMMYFUNCTION("""COMPUTED_VALUE"""),45659.66666666667)</f>
        <v>45659.66667</v>
      </c>
      <c r="H253" s="1">
        <f>IFERROR(__xludf.DUMMYFUNCTION("""COMPUTED_VALUE"""),3925.56)</f>
        <v>3925.56</v>
      </c>
      <c r="J253" s="2">
        <f>IFERROR(__xludf.DUMMYFUNCTION("""COMPUTED_VALUE"""),45659.66666666667)</f>
        <v>45659.66667</v>
      </c>
      <c r="K253" s="1">
        <f>IFERROR(__xludf.DUMMYFUNCTION("""COMPUTED_VALUE"""),3942.89)</f>
        <v>3942.89</v>
      </c>
      <c r="M253" s="2">
        <f>IFERROR(__xludf.DUMMYFUNCTION("""COMPUTED_VALUE"""),45659.66666666667)</f>
        <v>45659.66667</v>
      </c>
      <c r="N253" s="1">
        <f>IFERROR(__xludf.DUMMYFUNCTION("""COMPUTED_VALUE"""),0.0)</f>
        <v>0</v>
      </c>
    </row>
    <row r="254">
      <c r="A254" s="2">
        <f>IFERROR(__xludf.DUMMYFUNCTION("""COMPUTED_VALUE"""),45660.66666666667)</f>
        <v>45660.66667</v>
      </c>
      <c r="B254" s="1">
        <f>IFERROR(__xludf.DUMMYFUNCTION("""COMPUTED_VALUE"""),3943.1)</f>
        <v>3943.1</v>
      </c>
      <c r="D254" s="2">
        <f>IFERROR(__xludf.DUMMYFUNCTION("""COMPUTED_VALUE"""),45660.66666666667)</f>
        <v>45660.66667</v>
      </c>
      <c r="E254" s="1">
        <f>IFERROR(__xludf.DUMMYFUNCTION("""COMPUTED_VALUE"""),3997.74)</f>
        <v>3997.74</v>
      </c>
      <c r="G254" s="2">
        <f>IFERROR(__xludf.DUMMYFUNCTION("""COMPUTED_VALUE"""),45660.66666666667)</f>
        <v>45660.66667</v>
      </c>
      <c r="H254" s="1">
        <f>IFERROR(__xludf.DUMMYFUNCTION("""COMPUTED_VALUE"""),3943.1)</f>
        <v>3943.1</v>
      </c>
      <c r="J254" s="2">
        <f>IFERROR(__xludf.DUMMYFUNCTION("""COMPUTED_VALUE"""),45660.66666666667)</f>
        <v>45660.66667</v>
      </c>
      <c r="K254" s="1">
        <f>IFERROR(__xludf.DUMMYFUNCTION("""COMPUTED_VALUE"""),3995.48)</f>
        <v>3995.48</v>
      </c>
      <c r="M254" s="2">
        <f>IFERROR(__xludf.DUMMYFUNCTION("""COMPUTED_VALUE"""),45660.66666666667)</f>
        <v>45660.66667</v>
      </c>
      <c r="N254" s="1">
        <f>IFERROR(__xludf.DUMMYFUNCTION("""COMPUTED_VALUE"""),0.0)</f>
        <v>0</v>
      </c>
    </row>
    <row r="255">
      <c r="A255" s="2">
        <f>IFERROR(__xludf.DUMMYFUNCTION("""COMPUTED_VALUE"""),45663.66666666667)</f>
        <v>45663.66667</v>
      </c>
      <c r="B255" s="1">
        <f>IFERROR(__xludf.DUMMYFUNCTION("""COMPUTED_VALUE"""),3995.63)</f>
        <v>3995.63</v>
      </c>
      <c r="D255" s="2">
        <f>IFERROR(__xludf.DUMMYFUNCTION("""COMPUTED_VALUE"""),45663.66666666667)</f>
        <v>45663.66667</v>
      </c>
      <c r="E255" s="1">
        <f>IFERROR(__xludf.DUMMYFUNCTION("""COMPUTED_VALUE"""),4036.2)</f>
        <v>4036.2</v>
      </c>
      <c r="G255" s="2">
        <f>IFERROR(__xludf.DUMMYFUNCTION("""COMPUTED_VALUE"""),45663.66666666667)</f>
        <v>45663.66667</v>
      </c>
      <c r="H255" s="1">
        <f>IFERROR(__xludf.DUMMYFUNCTION("""COMPUTED_VALUE"""),3995.5)</f>
        <v>3995.5</v>
      </c>
      <c r="J255" s="2">
        <f>IFERROR(__xludf.DUMMYFUNCTION("""COMPUTED_VALUE"""),45663.66666666667)</f>
        <v>45663.66667</v>
      </c>
      <c r="K255" s="1">
        <f>IFERROR(__xludf.DUMMYFUNCTION("""COMPUTED_VALUE"""),3999.55)</f>
        <v>3999.55</v>
      </c>
      <c r="M255" s="2">
        <f>IFERROR(__xludf.DUMMYFUNCTION("""COMPUTED_VALUE"""),45663.66666666667)</f>
        <v>45663.66667</v>
      </c>
      <c r="N255" s="1">
        <f>IFERROR(__xludf.DUMMYFUNCTION("""COMPUTED_VALUE"""),0.0)</f>
        <v>0</v>
      </c>
    </row>
    <row r="256">
      <c r="A256" s="2">
        <f>IFERROR(__xludf.DUMMYFUNCTION("""COMPUTED_VALUE"""),45664.66666666667)</f>
        <v>45664.66667</v>
      </c>
      <c r="B256" s="1">
        <f>IFERROR(__xludf.DUMMYFUNCTION("""COMPUTED_VALUE"""),3999.68)</f>
        <v>3999.68</v>
      </c>
      <c r="D256" s="2">
        <f>IFERROR(__xludf.DUMMYFUNCTION("""COMPUTED_VALUE"""),45664.66666666667)</f>
        <v>45664.66667</v>
      </c>
      <c r="E256" s="1">
        <f>IFERROR(__xludf.DUMMYFUNCTION("""COMPUTED_VALUE"""),4021.34)</f>
        <v>4021.34</v>
      </c>
      <c r="G256" s="2">
        <f>IFERROR(__xludf.DUMMYFUNCTION("""COMPUTED_VALUE"""),45664.66666666667)</f>
        <v>45664.66667</v>
      </c>
      <c r="H256" s="1">
        <f>IFERROR(__xludf.DUMMYFUNCTION("""COMPUTED_VALUE"""),3956.97)</f>
        <v>3956.97</v>
      </c>
      <c r="J256" s="2">
        <f>IFERROR(__xludf.DUMMYFUNCTION("""COMPUTED_VALUE"""),45664.66666666667)</f>
        <v>45664.66667</v>
      </c>
      <c r="K256" s="1">
        <f>IFERROR(__xludf.DUMMYFUNCTION("""COMPUTED_VALUE"""),3973.58)</f>
        <v>3973.58</v>
      </c>
      <c r="M256" s="2">
        <f>IFERROR(__xludf.DUMMYFUNCTION("""COMPUTED_VALUE"""),45664.66666666667)</f>
        <v>45664.66667</v>
      </c>
      <c r="N256" s="1">
        <f>IFERROR(__xludf.DUMMYFUNCTION("""COMPUTED_VALUE"""),0.0)</f>
        <v>0</v>
      </c>
    </row>
    <row r="257">
      <c r="A257" s="2">
        <f>IFERROR(__xludf.DUMMYFUNCTION("""COMPUTED_VALUE"""),45665.66666666667)</f>
        <v>45665.66667</v>
      </c>
      <c r="B257" s="1">
        <f>IFERROR(__xludf.DUMMYFUNCTION("""COMPUTED_VALUE"""),3973.6)</f>
        <v>3973.6</v>
      </c>
      <c r="D257" s="2">
        <f>IFERROR(__xludf.DUMMYFUNCTION("""COMPUTED_VALUE"""),45665.66666666667)</f>
        <v>45665.66667</v>
      </c>
      <c r="E257" s="1">
        <f>IFERROR(__xludf.DUMMYFUNCTION("""COMPUTED_VALUE"""),3978.66)</f>
        <v>3978.66</v>
      </c>
      <c r="G257" s="2">
        <f>IFERROR(__xludf.DUMMYFUNCTION("""COMPUTED_VALUE"""),45665.66666666667)</f>
        <v>45665.66667</v>
      </c>
      <c r="H257" s="1">
        <f>IFERROR(__xludf.DUMMYFUNCTION("""COMPUTED_VALUE"""),3937.01)</f>
        <v>3937.01</v>
      </c>
      <c r="J257" s="2">
        <f>IFERROR(__xludf.DUMMYFUNCTION("""COMPUTED_VALUE"""),45665.66666666667)</f>
        <v>45665.66667</v>
      </c>
      <c r="K257" s="1">
        <f>IFERROR(__xludf.DUMMYFUNCTION("""COMPUTED_VALUE"""),3978.4)</f>
        <v>3978.4</v>
      </c>
      <c r="M257" s="2">
        <f>IFERROR(__xludf.DUMMYFUNCTION("""COMPUTED_VALUE"""),45665.66666666667)</f>
        <v>45665.66667</v>
      </c>
      <c r="N257" s="1">
        <f>IFERROR(__xludf.DUMMYFUNCTION("""COMPUTED_VALUE"""),0.0)</f>
        <v>0</v>
      </c>
    </row>
    <row r="258">
      <c r="A258" s="2">
        <f>IFERROR(__xludf.DUMMYFUNCTION("""COMPUTED_VALUE"""),45667.66666666667)</f>
        <v>45667.66667</v>
      </c>
      <c r="B258" s="1">
        <f>IFERROR(__xludf.DUMMYFUNCTION("""COMPUTED_VALUE"""),3978.65)</f>
        <v>3978.65</v>
      </c>
      <c r="D258" s="2">
        <f>IFERROR(__xludf.DUMMYFUNCTION("""COMPUTED_VALUE"""),45667.66666666667)</f>
        <v>45667.66667</v>
      </c>
      <c r="E258" s="1">
        <f>IFERROR(__xludf.DUMMYFUNCTION("""COMPUTED_VALUE"""),3978.65)</f>
        <v>3978.65</v>
      </c>
      <c r="G258" s="2">
        <f>IFERROR(__xludf.DUMMYFUNCTION("""COMPUTED_VALUE"""),45667.66666666667)</f>
        <v>45667.66667</v>
      </c>
      <c r="H258" s="1">
        <f>IFERROR(__xludf.DUMMYFUNCTION("""COMPUTED_VALUE"""),3911.01)</f>
        <v>3911.01</v>
      </c>
      <c r="J258" s="2">
        <f>IFERROR(__xludf.DUMMYFUNCTION("""COMPUTED_VALUE"""),45667.66666666667)</f>
        <v>45667.66667</v>
      </c>
      <c r="K258" s="1">
        <f>IFERROR(__xludf.DUMMYFUNCTION("""COMPUTED_VALUE"""),3921.64)</f>
        <v>3921.64</v>
      </c>
      <c r="M258" s="2">
        <f>IFERROR(__xludf.DUMMYFUNCTION("""COMPUTED_VALUE"""),45667.66666666667)</f>
        <v>45667.66667</v>
      </c>
      <c r="N258" s="1">
        <f>IFERROR(__xludf.DUMMYFUNCTION("""COMPUTED_VALUE"""),0.0)</f>
        <v>0</v>
      </c>
    </row>
    <row r="259">
      <c r="A259" s="2">
        <f>IFERROR(__xludf.DUMMYFUNCTION("""COMPUTED_VALUE"""),45670.66666666667)</f>
        <v>45670.66667</v>
      </c>
      <c r="B259" s="1">
        <f>IFERROR(__xludf.DUMMYFUNCTION("""COMPUTED_VALUE"""),3921.68)</f>
        <v>3921.68</v>
      </c>
      <c r="D259" s="2">
        <f>IFERROR(__xludf.DUMMYFUNCTION("""COMPUTED_VALUE"""),45670.66666666667)</f>
        <v>45670.66667</v>
      </c>
      <c r="E259" s="1">
        <f>IFERROR(__xludf.DUMMYFUNCTION("""COMPUTED_VALUE"""),3943.76)</f>
        <v>3943.76</v>
      </c>
      <c r="G259" s="2">
        <f>IFERROR(__xludf.DUMMYFUNCTION("""COMPUTED_VALUE"""),45670.66666666667)</f>
        <v>45670.66667</v>
      </c>
      <c r="H259" s="1">
        <f>IFERROR(__xludf.DUMMYFUNCTION("""COMPUTED_VALUE"""),3890.16)</f>
        <v>3890.16</v>
      </c>
      <c r="J259" s="2">
        <f>IFERROR(__xludf.DUMMYFUNCTION("""COMPUTED_VALUE"""),45670.66666666667)</f>
        <v>45670.66667</v>
      </c>
      <c r="K259" s="1">
        <f>IFERROR(__xludf.DUMMYFUNCTION("""COMPUTED_VALUE"""),3943.24)</f>
        <v>3943.24</v>
      </c>
      <c r="M259" s="2">
        <f>IFERROR(__xludf.DUMMYFUNCTION("""COMPUTED_VALUE"""),45670.66666666667)</f>
        <v>45670.66667</v>
      </c>
      <c r="N259" s="1">
        <f>IFERROR(__xludf.DUMMYFUNCTION("""COMPUTED_VALUE"""),0.0)</f>
        <v>0</v>
      </c>
    </row>
    <row r="260">
      <c r="A260" s="2">
        <f>IFERROR(__xludf.DUMMYFUNCTION("""COMPUTED_VALUE"""),45671.66666666667)</f>
        <v>45671.66667</v>
      </c>
      <c r="B260" s="1">
        <f>IFERROR(__xludf.DUMMYFUNCTION("""COMPUTED_VALUE"""),3943.3)</f>
        <v>3943.3</v>
      </c>
      <c r="D260" s="2">
        <f>IFERROR(__xludf.DUMMYFUNCTION("""COMPUTED_VALUE"""),45671.66666666667)</f>
        <v>45671.66667</v>
      </c>
      <c r="E260" s="1">
        <f>IFERROR(__xludf.DUMMYFUNCTION("""COMPUTED_VALUE"""),3993.07)</f>
        <v>3993.07</v>
      </c>
      <c r="G260" s="2">
        <f>IFERROR(__xludf.DUMMYFUNCTION("""COMPUTED_VALUE"""),45671.66666666667)</f>
        <v>45671.66667</v>
      </c>
      <c r="H260" s="1">
        <f>IFERROR(__xludf.DUMMYFUNCTION("""COMPUTED_VALUE"""),3943.3)</f>
        <v>3943.3</v>
      </c>
      <c r="J260" s="2">
        <f>IFERROR(__xludf.DUMMYFUNCTION("""COMPUTED_VALUE"""),45671.66666666667)</f>
        <v>45671.66667</v>
      </c>
      <c r="K260" s="1">
        <f>IFERROR(__xludf.DUMMYFUNCTION("""COMPUTED_VALUE"""),3985.13)</f>
        <v>3985.13</v>
      </c>
      <c r="M260" s="2">
        <f>IFERROR(__xludf.DUMMYFUNCTION("""COMPUTED_VALUE"""),45671.66666666667)</f>
        <v>45671.66667</v>
      </c>
      <c r="N260" s="1">
        <f>IFERROR(__xludf.DUMMYFUNCTION("""COMPUTED_VALUE"""),0.0)</f>
        <v>0</v>
      </c>
    </row>
    <row r="261">
      <c r="A261" s="2">
        <f>IFERROR(__xludf.DUMMYFUNCTION("""COMPUTED_VALUE"""),45672.66666666667)</f>
        <v>45672.66667</v>
      </c>
      <c r="B261" s="1">
        <f>IFERROR(__xludf.DUMMYFUNCTION("""COMPUTED_VALUE"""),3985.21)</f>
        <v>3985.21</v>
      </c>
      <c r="D261" s="2">
        <f>IFERROR(__xludf.DUMMYFUNCTION("""COMPUTED_VALUE"""),45672.66666666667)</f>
        <v>45672.66667</v>
      </c>
      <c r="E261" s="1">
        <f>IFERROR(__xludf.DUMMYFUNCTION("""COMPUTED_VALUE"""),4061.28)</f>
        <v>4061.28</v>
      </c>
      <c r="G261" s="2">
        <f>IFERROR(__xludf.DUMMYFUNCTION("""COMPUTED_VALUE"""),45672.66666666667)</f>
        <v>45672.66667</v>
      </c>
      <c r="H261" s="1">
        <f>IFERROR(__xludf.DUMMYFUNCTION("""COMPUTED_VALUE"""),3985.21)</f>
        <v>3985.21</v>
      </c>
      <c r="J261" s="2">
        <f>IFERROR(__xludf.DUMMYFUNCTION("""COMPUTED_VALUE"""),45672.66666666667)</f>
        <v>45672.66667</v>
      </c>
      <c r="K261" s="1">
        <f>IFERROR(__xludf.DUMMYFUNCTION("""COMPUTED_VALUE"""),4033.75)</f>
        <v>4033.75</v>
      </c>
      <c r="M261" s="2">
        <f>IFERROR(__xludf.DUMMYFUNCTION("""COMPUTED_VALUE"""),45672.66666666667)</f>
        <v>45672.66667</v>
      </c>
      <c r="N261" s="1">
        <f>IFERROR(__xludf.DUMMYFUNCTION("""COMPUTED_VALUE"""),0.0)</f>
        <v>0</v>
      </c>
    </row>
    <row r="262">
      <c r="A262" s="2">
        <f>IFERROR(__xludf.DUMMYFUNCTION("""COMPUTED_VALUE"""),45673.66666666667)</f>
        <v>45673.66667</v>
      </c>
      <c r="B262" s="1">
        <f>IFERROR(__xludf.DUMMYFUNCTION("""COMPUTED_VALUE"""),4033.77)</f>
        <v>4033.77</v>
      </c>
      <c r="D262" s="2">
        <f>IFERROR(__xludf.DUMMYFUNCTION("""COMPUTED_VALUE"""),45673.66666666667)</f>
        <v>45673.66667</v>
      </c>
      <c r="E262" s="1">
        <f>IFERROR(__xludf.DUMMYFUNCTION("""COMPUTED_VALUE"""),4074.84)</f>
        <v>4074.84</v>
      </c>
      <c r="G262" s="2">
        <f>IFERROR(__xludf.DUMMYFUNCTION("""COMPUTED_VALUE"""),45673.66666666667)</f>
        <v>45673.66667</v>
      </c>
      <c r="H262" s="1">
        <f>IFERROR(__xludf.DUMMYFUNCTION("""COMPUTED_VALUE"""),4027.24)</f>
        <v>4027.24</v>
      </c>
      <c r="J262" s="2">
        <f>IFERROR(__xludf.DUMMYFUNCTION("""COMPUTED_VALUE"""),45673.66666666667)</f>
        <v>45673.66667</v>
      </c>
      <c r="K262" s="1">
        <f>IFERROR(__xludf.DUMMYFUNCTION("""COMPUTED_VALUE"""),4068.54)</f>
        <v>4068.54</v>
      </c>
      <c r="M262" s="2">
        <f>IFERROR(__xludf.DUMMYFUNCTION("""COMPUTED_VALUE"""),45673.66666666667)</f>
        <v>45673.66667</v>
      </c>
      <c r="N262" s="1">
        <f>IFERROR(__xludf.DUMMYFUNCTION("""COMPUTED_VALUE"""),0.0)</f>
        <v>0</v>
      </c>
    </row>
    <row r="263">
      <c r="A263" s="2">
        <f>IFERROR(__xludf.DUMMYFUNCTION("""COMPUTED_VALUE"""),45674.66666666667)</f>
        <v>45674.66667</v>
      </c>
      <c r="B263" s="1">
        <f>IFERROR(__xludf.DUMMYFUNCTION("""COMPUTED_VALUE"""),4068.65)</f>
        <v>4068.65</v>
      </c>
      <c r="D263" s="2">
        <f>IFERROR(__xludf.DUMMYFUNCTION("""COMPUTED_VALUE"""),45674.66666666667)</f>
        <v>45674.66667</v>
      </c>
      <c r="E263" s="1">
        <f>IFERROR(__xludf.DUMMYFUNCTION("""COMPUTED_VALUE"""),4102.58)</f>
        <v>4102.58</v>
      </c>
      <c r="G263" s="2">
        <f>IFERROR(__xludf.DUMMYFUNCTION("""COMPUTED_VALUE"""),45674.66666666667)</f>
        <v>45674.66667</v>
      </c>
      <c r="H263" s="1">
        <f>IFERROR(__xludf.DUMMYFUNCTION("""COMPUTED_VALUE"""),4068.65)</f>
        <v>4068.65</v>
      </c>
      <c r="J263" s="2">
        <f>IFERROR(__xludf.DUMMYFUNCTION("""COMPUTED_VALUE"""),45674.66666666667)</f>
        <v>45674.66667</v>
      </c>
      <c r="K263" s="1">
        <f>IFERROR(__xludf.DUMMYFUNCTION("""COMPUTED_VALUE"""),4087.34)</f>
        <v>4087.34</v>
      </c>
      <c r="M263" s="2">
        <f>IFERROR(__xludf.DUMMYFUNCTION("""COMPUTED_VALUE"""),45674.66666666667)</f>
        <v>45674.66667</v>
      </c>
      <c r="N263" s="1">
        <f>IFERROR(__xludf.DUMMYFUNCTION("""COMPUTED_VALUE"""),0.0)</f>
        <v>0</v>
      </c>
    </row>
    <row r="264">
      <c r="A264" s="2">
        <f>IFERROR(__xludf.DUMMYFUNCTION("""COMPUTED_VALUE"""),45678.66666666667)</f>
        <v>45678.66667</v>
      </c>
      <c r="B264" s="1">
        <f>IFERROR(__xludf.DUMMYFUNCTION("""COMPUTED_VALUE"""),4087.34)</f>
        <v>4087.34</v>
      </c>
      <c r="D264" s="2">
        <f>IFERROR(__xludf.DUMMYFUNCTION("""COMPUTED_VALUE"""),45678.66666666667)</f>
        <v>45678.66667</v>
      </c>
      <c r="E264" s="1">
        <f>IFERROR(__xludf.DUMMYFUNCTION("""COMPUTED_VALUE"""),4147.75)</f>
        <v>4147.75</v>
      </c>
      <c r="G264" s="2">
        <f>IFERROR(__xludf.DUMMYFUNCTION("""COMPUTED_VALUE"""),45678.66666666667)</f>
        <v>45678.66667</v>
      </c>
      <c r="H264" s="1">
        <f>IFERROR(__xludf.DUMMYFUNCTION("""COMPUTED_VALUE"""),4087.34)</f>
        <v>4087.34</v>
      </c>
      <c r="J264" s="2">
        <f>IFERROR(__xludf.DUMMYFUNCTION("""COMPUTED_VALUE"""),45678.66666666667)</f>
        <v>45678.66667</v>
      </c>
      <c r="K264" s="1">
        <f>IFERROR(__xludf.DUMMYFUNCTION("""COMPUTED_VALUE"""),4147.26)</f>
        <v>4147.26</v>
      </c>
      <c r="M264" s="2">
        <f>IFERROR(__xludf.DUMMYFUNCTION("""COMPUTED_VALUE"""),45678.66666666667)</f>
        <v>45678.66667</v>
      </c>
      <c r="N264" s="1">
        <f>IFERROR(__xludf.DUMMYFUNCTION("""COMPUTED_VALUE"""),0.0)</f>
        <v>0</v>
      </c>
    </row>
    <row r="265">
      <c r="A265" s="2">
        <f>IFERROR(__xludf.DUMMYFUNCTION("""COMPUTED_VALUE"""),45679.66666666667)</f>
        <v>45679.66667</v>
      </c>
      <c r="B265" s="1">
        <f>IFERROR(__xludf.DUMMYFUNCTION("""COMPUTED_VALUE"""),4147.87)</f>
        <v>4147.87</v>
      </c>
      <c r="D265" s="2">
        <f>IFERROR(__xludf.DUMMYFUNCTION("""COMPUTED_VALUE"""),45679.66666666667)</f>
        <v>45679.66667</v>
      </c>
      <c r="E265" s="1">
        <f>IFERROR(__xludf.DUMMYFUNCTION("""COMPUTED_VALUE"""),4152.76)</f>
        <v>4152.76</v>
      </c>
      <c r="G265" s="2">
        <f>IFERROR(__xludf.DUMMYFUNCTION("""COMPUTED_VALUE"""),45679.66666666667)</f>
        <v>45679.66667</v>
      </c>
      <c r="H265" s="1">
        <f>IFERROR(__xludf.DUMMYFUNCTION("""COMPUTED_VALUE"""),4131.22)</f>
        <v>4131.22</v>
      </c>
      <c r="J265" s="2">
        <f>IFERROR(__xludf.DUMMYFUNCTION("""COMPUTED_VALUE"""),45679.66666666667)</f>
        <v>45679.66667</v>
      </c>
      <c r="K265" s="1">
        <f>IFERROR(__xludf.DUMMYFUNCTION("""COMPUTED_VALUE"""),4132.12)</f>
        <v>4132.12</v>
      </c>
      <c r="M265" s="2">
        <f>IFERROR(__xludf.DUMMYFUNCTION("""COMPUTED_VALUE"""),45679.66666666667)</f>
        <v>45679.66667</v>
      </c>
      <c r="N265" s="1">
        <f>IFERROR(__xludf.DUMMYFUNCTION("""COMPUTED_VALUE"""),0.0)</f>
        <v>0</v>
      </c>
    </row>
    <row r="266">
      <c r="A266" s="2">
        <f>IFERROR(__xludf.DUMMYFUNCTION("""COMPUTED_VALUE"""),45680.66666666667)</f>
        <v>45680.66667</v>
      </c>
      <c r="B266" s="1">
        <f>IFERROR(__xludf.DUMMYFUNCTION("""COMPUTED_VALUE"""),4132.13)</f>
        <v>4132.13</v>
      </c>
      <c r="D266" s="2">
        <f>IFERROR(__xludf.DUMMYFUNCTION("""COMPUTED_VALUE"""),45680.66666666667)</f>
        <v>45680.66667</v>
      </c>
      <c r="E266" s="1">
        <f>IFERROR(__xludf.DUMMYFUNCTION("""COMPUTED_VALUE"""),4145.8)</f>
        <v>4145.8</v>
      </c>
      <c r="G266" s="2">
        <f>IFERROR(__xludf.DUMMYFUNCTION("""COMPUTED_VALUE"""),45680.66666666667)</f>
        <v>45680.66667</v>
      </c>
      <c r="H266" s="1">
        <f>IFERROR(__xludf.DUMMYFUNCTION("""COMPUTED_VALUE"""),4113.47)</f>
        <v>4113.47</v>
      </c>
      <c r="J266" s="2">
        <f>IFERROR(__xludf.DUMMYFUNCTION("""COMPUTED_VALUE"""),45680.66666666667)</f>
        <v>45680.66667</v>
      </c>
      <c r="K266" s="1">
        <f>IFERROR(__xludf.DUMMYFUNCTION("""COMPUTED_VALUE"""),4144.95)</f>
        <v>4144.95</v>
      </c>
      <c r="M266" s="2">
        <f>IFERROR(__xludf.DUMMYFUNCTION("""COMPUTED_VALUE"""),45680.66666666667)</f>
        <v>45680.66667</v>
      </c>
      <c r="N266" s="1">
        <f>IFERROR(__xludf.DUMMYFUNCTION("""COMPUTED_VALUE"""),0.0)</f>
        <v>0</v>
      </c>
    </row>
    <row r="267">
      <c r="A267" s="2">
        <f>IFERROR(__xludf.DUMMYFUNCTION("""COMPUTED_VALUE"""),45681.66666666667)</f>
        <v>45681.66667</v>
      </c>
      <c r="B267" s="1">
        <f>IFERROR(__xludf.DUMMYFUNCTION("""COMPUTED_VALUE"""),4145.02)</f>
        <v>4145.02</v>
      </c>
      <c r="D267" s="2">
        <f>IFERROR(__xludf.DUMMYFUNCTION("""COMPUTED_VALUE"""),45681.66666666667)</f>
        <v>45681.66667</v>
      </c>
      <c r="E267" s="1">
        <f>IFERROR(__xludf.DUMMYFUNCTION("""COMPUTED_VALUE"""),4158.28)</f>
        <v>4158.28</v>
      </c>
      <c r="G267" s="2">
        <f>IFERROR(__xludf.DUMMYFUNCTION("""COMPUTED_VALUE"""),45681.66666666667)</f>
        <v>45681.66667</v>
      </c>
      <c r="H267" s="1">
        <f>IFERROR(__xludf.DUMMYFUNCTION("""COMPUTED_VALUE"""),4135.09)</f>
        <v>4135.09</v>
      </c>
      <c r="J267" s="2">
        <f>IFERROR(__xludf.DUMMYFUNCTION("""COMPUTED_VALUE"""),45681.66666666667)</f>
        <v>45681.66667</v>
      </c>
      <c r="K267" s="1">
        <f>IFERROR(__xludf.DUMMYFUNCTION("""COMPUTED_VALUE"""),4141.48)</f>
        <v>4141.48</v>
      </c>
      <c r="M267" s="2">
        <f>IFERROR(__xludf.DUMMYFUNCTION("""COMPUTED_VALUE"""),45681.66666666667)</f>
        <v>45681.66667</v>
      </c>
      <c r="N267" s="1">
        <f>IFERROR(__xludf.DUMMYFUNCTION("""COMPUTED_VALUE"""),0.0)</f>
        <v>0</v>
      </c>
    </row>
    <row r="268">
      <c r="A268" s="2">
        <f>IFERROR(__xludf.DUMMYFUNCTION("""COMPUTED_VALUE"""),45684.66666666667)</f>
        <v>45684.66667</v>
      </c>
      <c r="B268" s="1">
        <f>IFERROR(__xludf.DUMMYFUNCTION("""COMPUTED_VALUE"""),4141.53)</f>
        <v>4141.53</v>
      </c>
      <c r="D268" s="2">
        <f>IFERROR(__xludf.DUMMYFUNCTION("""COMPUTED_VALUE"""),45684.66666666667)</f>
        <v>45684.66667</v>
      </c>
      <c r="E268" s="1">
        <f>IFERROR(__xludf.DUMMYFUNCTION("""COMPUTED_VALUE"""),4141.53)</f>
        <v>4141.53</v>
      </c>
      <c r="G268" s="2">
        <f>IFERROR(__xludf.DUMMYFUNCTION("""COMPUTED_VALUE"""),45684.66666666667)</f>
        <v>45684.66667</v>
      </c>
      <c r="H268" s="1">
        <f>IFERROR(__xludf.DUMMYFUNCTION("""COMPUTED_VALUE"""),4081.01)</f>
        <v>4081.01</v>
      </c>
      <c r="J268" s="2">
        <f>IFERROR(__xludf.DUMMYFUNCTION("""COMPUTED_VALUE"""),45684.66666666667)</f>
        <v>45684.66667</v>
      </c>
      <c r="K268" s="1">
        <f>IFERROR(__xludf.DUMMYFUNCTION("""COMPUTED_VALUE"""),4102.5)</f>
        <v>4102.5</v>
      </c>
      <c r="M268" s="2">
        <f>IFERROR(__xludf.DUMMYFUNCTION("""COMPUTED_VALUE"""),45684.66666666667)</f>
        <v>45684.66667</v>
      </c>
      <c r="N268" s="1">
        <f>IFERROR(__xludf.DUMMYFUNCTION("""COMPUTED_VALUE"""),0.0)</f>
        <v>0</v>
      </c>
    </row>
    <row r="269">
      <c r="A269" s="2">
        <f>IFERROR(__xludf.DUMMYFUNCTION("""COMPUTED_VALUE"""),45685.66666666667)</f>
        <v>45685.66667</v>
      </c>
      <c r="B269" s="1">
        <f>IFERROR(__xludf.DUMMYFUNCTION("""COMPUTED_VALUE"""),4102.5)</f>
        <v>4102.5</v>
      </c>
      <c r="D269" s="2">
        <f>IFERROR(__xludf.DUMMYFUNCTION("""COMPUTED_VALUE"""),45685.66666666667)</f>
        <v>45685.66667</v>
      </c>
      <c r="E269" s="1">
        <f>IFERROR(__xludf.DUMMYFUNCTION("""COMPUTED_VALUE"""),4118.18)</f>
        <v>4118.18</v>
      </c>
      <c r="G269" s="2">
        <f>IFERROR(__xludf.DUMMYFUNCTION("""COMPUTED_VALUE"""),45685.66666666667)</f>
        <v>45685.66667</v>
      </c>
      <c r="H269" s="1">
        <f>IFERROR(__xludf.DUMMYFUNCTION("""COMPUTED_VALUE"""),4089.68)</f>
        <v>4089.68</v>
      </c>
      <c r="J269" s="2">
        <f>IFERROR(__xludf.DUMMYFUNCTION("""COMPUTED_VALUE"""),45685.66666666667)</f>
        <v>45685.66667</v>
      </c>
      <c r="K269" s="1">
        <f>IFERROR(__xludf.DUMMYFUNCTION("""COMPUTED_VALUE"""),4108.83)</f>
        <v>4108.83</v>
      </c>
      <c r="M269" s="2">
        <f>IFERROR(__xludf.DUMMYFUNCTION("""COMPUTED_VALUE"""),45685.66666666667)</f>
        <v>45685.66667</v>
      </c>
      <c r="N269" s="1">
        <f>IFERROR(__xludf.DUMMYFUNCTION("""COMPUTED_VALUE"""),0.0)</f>
        <v>0</v>
      </c>
    </row>
    <row r="270">
      <c r="A270" s="2">
        <f>IFERROR(__xludf.DUMMYFUNCTION("""COMPUTED_VALUE"""),45686.66666666667)</f>
        <v>45686.66667</v>
      </c>
      <c r="B270" s="1">
        <f>IFERROR(__xludf.DUMMYFUNCTION("""COMPUTED_VALUE"""),4108.94)</f>
        <v>4108.94</v>
      </c>
      <c r="D270" s="2">
        <f>IFERROR(__xludf.DUMMYFUNCTION("""COMPUTED_VALUE"""),45686.66666666667)</f>
        <v>45686.66667</v>
      </c>
      <c r="E270" s="1">
        <f>IFERROR(__xludf.DUMMYFUNCTION("""COMPUTED_VALUE"""),4122.07)</f>
        <v>4122.07</v>
      </c>
      <c r="G270" s="2">
        <f>IFERROR(__xludf.DUMMYFUNCTION("""COMPUTED_VALUE"""),45686.66666666667)</f>
        <v>45686.66667</v>
      </c>
      <c r="H270" s="1">
        <f>IFERROR(__xludf.DUMMYFUNCTION("""COMPUTED_VALUE"""),4082.11)</f>
        <v>4082.11</v>
      </c>
      <c r="J270" s="2">
        <f>IFERROR(__xludf.DUMMYFUNCTION("""COMPUTED_VALUE"""),45686.66666666667)</f>
        <v>45686.66667</v>
      </c>
      <c r="K270" s="1">
        <f>IFERROR(__xludf.DUMMYFUNCTION("""COMPUTED_VALUE"""),4095.47)</f>
        <v>4095.47</v>
      </c>
      <c r="M270" s="2">
        <f>IFERROR(__xludf.DUMMYFUNCTION("""COMPUTED_VALUE"""),45686.66666666667)</f>
        <v>45686.66667</v>
      </c>
      <c r="N270" s="1">
        <f>IFERROR(__xludf.DUMMYFUNCTION("""COMPUTED_VALUE"""),0.0)</f>
        <v>0</v>
      </c>
    </row>
    <row r="271">
      <c r="A271" s="2">
        <f>IFERROR(__xludf.DUMMYFUNCTION("""COMPUTED_VALUE"""),45687.66666666667)</f>
        <v>45687.66667</v>
      </c>
      <c r="B271" s="1">
        <f>IFERROR(__xludf.DUMMYFUNCTION("""COMPUTED_VALUE"""),4095.53)</f>
        <v>4095.53</v>
      </c>
      <c r="D271" s="2">
        <f>IFERROR(__xludf.DUMMYFUNCTION("""COMPUTED_VALUE"""),45687.66666666667)</f>
        <v>45687.66667</v>
      </c>
      <c r="E271" s="1">
        <f>IFERROR(__xludf.DUMMYFUNCTION("""COMPUTED_VALUE"""),4159.9)</f>
        <v>4159.9</v>
      </c>
      <c r="G271" s="2">
        <f>IFERROR(__xludf.DUMMYFUNCTION("""COMPUTED_VALUE"""),45687.66666666667)</f>
        <v>45687.66667</v>
      </c>
      <c r="H271" s="1">
        <f>IFERROR(__xludf.DUMMYFUNCTION("""COMPUTED_VALUE"""),4095.53)</f>
        <v>4095.53</v>
      </c>
      <c r="J271" s="2">
        <f>IFERROR(__xludf.DUMMYFUNCTION("""COMPUTED_VALUE"""),45687.66666666667)</f>
        <v>45687.66667</v>
      </c>
      <c r="K271" s="1">
        <f>IFERROR(__xludf.DUMMYFUNCTION("""COMPUTED_VALUE"""),4145.81)</f>
        <v>4145.81</v>
      </c>
      <c r="M271" s="2">
        <f>IFERROR(__xludf.DUMMYFUNCTION("""COMPUTED_VALUE"""),45687.66666666667)</f>
        <v>45687.66667</v>
      </c>
      <c r="N271" s="1">
        <f>IFERROR(__xludf.DUMMYFUNCTION("""COMPUTED_VALUE"""),0.0)</f>
        <v>0</v>
      </c>
    </row>
    <row r="272">
      <c r="A272" s="2">
        <f>IFERROR(__xludf.DUMMYFUNCTION("""COMPUTED_VALUE"""),45688.66666666667)</f>
        <v>45688.66667</v>
      </c>
      <c r="B272" s="1">
        <f>IFERROR(__xludf.DUMMYFUNCTION("""COMPUTED_VALUE"""),4146.21)</f>
        <v>4146.21</v>
      </c>
      <c r="D272" s="2">
        <f>IFERROR(__xludf.DUMMYFUNCTION("""COMPUTED_VALUE"""),45688.66666666667)</f>
        <v>45688.66667</v>
      </c>
      <c r="E272" s="1">
        <f>IFERROR(__xludf.DUMMYFUNCTION("""COMPUTED_VALUE"""),4161.33)</f>
        <v>4161.33</v>
      </c>
      <c r="G272" s="2">
        <f>IFERROR(__xludf.DUMMYFUNCTION("""COMPUTED_VALUE"""),45688.66666666667)</f>
        <v>45688.66667</v>
      </c>
      <c r="H272" s="1">
        <f>IFERROR(__xludf.DUMMYFUNCTION("""COMPUTED_VALUE"""),4106.65)</f>
        <v>4106.65</v>
      </c>
      <c r="J272" s="2">
        <f>IFERROR(__xludf.DUMMYFUNCTION("""COMPUTED_VALUE"""),45688.66666666667)</f>
        <v>45688.66667</v>
      </c>
      <c r="K272" s="1">
        <f>IFERROR(__xludf.DUMMYFUNCTION("""COMPUTED_VALUE"""),4112.28)</f>
        <v>4112.28</v>
      </c>
      <c r="M272" s="2">
        <f>IFERROR(__xludf.DUMMYFUNCTION("""COMPUTED_VALUE"""),45688.66666666667)</f>
        <v>45688.66667</v>
      </c>
      <c r="N272" s="1">
        <f>IFERROR(__xludf.DUMMYFUNCTION("""COMPUTED_VALUE"""),0.0)</f>
        <v>0</v>
      </c>
    </row>
    <row r="273">
      <c r="A273" s="2">
        <f>IFERROR(__xludf.DUMMYFUNCTION("""COMPUTED_VALUE"""),45691.66666666667)</f>
        <v>45691.66667</v>
      </c>
      <c r="B273" s="1">
        <f>IFERROR(__xludf.DUMMYFUNCTION("""COMPUTED_VALUE"""),4112.76)</f>
        <v>4112.76</v>
      </c>
      <c r="D273" s="2">
        <f>IFERROR(__xludf.DUMMYFUNCTION("""COMPUTED_VALUE"""),45691.66666666667)</f>
        <v>45691.66667</v>
      </c>
      <c r="E273" s="1">
        <f>IFERROR(__xludf.DUMMYFUNCTION("""COMPUTED_VALUE"""),4112.76)</f>
        <v>4112.76</v>
      </c>
      <c r="G273" s="2">
        <f>IFERROR(__xludf.DUMMYFUNCTION("""COMPUTED_VALUE"""),45691.66666666667)</f>
        <v>45691.66667</v>
      </c>
      <c r="H273" s="1">
        <f>IFERROR(__xludf.DUMMYFUNCTION("""COMPUTED_VALUE"""),4025.36)</f>
        <v>4025.36</v>
      </c>
      <c r="J273" s="2">
        <f>IFERROR(__xludf.DUMMYFUNCTION("""COMPUTED_VALUE"""),45691.66666666667)</f>
        <v>45691.66667</v>
      </c>
      <c r="K273" s="1">
        <f>IFERROR(__xludf.DUMMYFUNCTION("""COMPUTED_VALUE"""),4081.79)</f>
        <v>4081.79</v>
      </c>
      <c r="M273" s="2">
        <f>IFERROR(__xludf.DUMMYFUNCTION("""COMPUTED_VALUE"""),45691.66666666667)</f>
        <v>45691.66667</v>
      </c>
      <c r="N273" s="1">
        <f>IFERROR(__xludf.DUMMYFUNCTION("""COMPUTED_VALUE"""),0.0)</f>
        <v>0</v>
      </c>
    </row>
    <row r="274">
      <c r="A274" s="2">
        <f>IFERROR(__xludf.DUMMYFUNCTION("""COMPUTED_VALUE"""),45692.66666666667)</f>
        <v>45692.66667</v>
      </c>
      <c r="B274" s="1">
        <f>IFERROR(__xludf.DUMMYFUNCTION("""COMPUTED_VALUE"""),4081.8)</f>
        <v>4081.8</v>
      </c>
      <c r="D274" s="2">
        <f>IFERROR(__xludf.DUMMYFUNCTION("""COMPUTED_VALUE"""),45692.66666666667)</f>
        <v>45692.66667</v>
      </c>
      <c r="E274" s="1">
        <f>IFERROR(__xludf.DUMMYFUNCTION("""COMPUTED_VALUE"""),4106.51)</f>
        <v>4106.51</v>
      </c>
      <c r="G274" s="2">
        <f>IFERROR(__xludf.DUMMYFUNCTION("""COMPUTED_VALUE"""),45692.66666666667)</f>
        <v>45692.66667</v>
      </c>
      <c r="H274" s="1">
        <f>IFERROR(__xludf.DUMMYFUNCTION("""COMPUTED_VALUE"""),4077.03)</f>
        <v>4077.03</v>
      </c>
      <c r="J274" s="2">
        <f>IFERROR(__xludf.DUMMYFUNCTION("""COMPUTED_VALUE"""),45692.66666666667)</f>
        <v>45692.66667</v>
      </c>
      <c r="K274" s="1">
        <f>IFERROR(__xludf.DUMMYFUNCTION("""COMPUTED_VALUE"""),4100.33)</f>
        <v>4100.33</v>
      </c>
      <c r="M274" s="2">
        <f>IFERROR(__xludf.DUMMYFUNCTION("""COMPUTED_VALUE"""),45692.66666666667)</f>
        <v>45692.66667</v>
      </c>
      <c r="N274" s="1">
        <f>IFERROR(__xludf.DUMMYFUNCTION("""COMPUTED_VALUE"""),0.0)</f>
        <v>0</v>
      </c>
    </row>
    <row r="275">
      <c r="A275" s="2">
        <f>IFERROR(__xludf.DUMMYFUNCTION("""COMPUTED_VALUE"""),45693.66666666667)</f>
        <v>45693.66667</v>
      </c>
      <c r="B275" s="1">
        <f>IFERROR(__xludf.DUMMYFUNCTION("""COMPUTED_VALUE"""),4100.36)</f>
        <v>4100.36</v>
      </c>
      <c r="D275" s="2">
        <f>IFERROR(__xludf.DUMMYFUNCTION("""COMPUTED_VALUE"""),45693.66666666667)</f>
        <v>45693.66667</v>
      </c>
      <c r="E275" s="1">
        <f>IFERROR(__xludf.DUMMYFUNCTION("""COMPUTED_VALUE"""),4132.97)</f>
        <v>4132.97</v>
      </c>
      <c r="G275" s="2">
        <f>IFERROR(__xludf.DUMMYFUNCTION("""COMPUTED_VALUE"""),45693.66666666667)</f>
        <v>45693.66667</v>
      </c>
      <c r="H275" s="1">
        <f>IFERROR(__xludf.DUMMYFUNCTION("""COMPUTED_VALUE"""),4095.17)</f>
        <v>4095.17</v>
      </c>
      <c r="J275" s="2">
        <f>IFERROR(__xludf.DUMMYFUNCTION("""COMPUTED_VALUE"""),45693.66666666667)</f>
        <v>45693.66667</v>
      </c>
      <c r="K275" s="1">
        <f>IFERROR(__xludf.DUMMYFUNCTION("""COMPUTED_VALUE"""),4131.52)</f>
        <v>4131.52</v>
      </c>
      <c r="M275" s="2">
        <f>IFERROR(__xludf.DUMMYFUNCTION("""COMPUTED_VALUE"""),45693.66666666667)</f>
        <v>45693.66667</v>
      </c>
      <c r="N275" s="1">
        <f>IFERROR(__xludf.DUMMYFUNCTION("""COMPUTED_VALUE"""),0.0)</f>
        <v>0</v>
      </c>
    </row>
    <row r="276">
      <c r="A276" s="2">
        <f>IFERROR(__xludf.DUMMYFUNCTION("""COMPUTED_VALUE"""),45694.66666666667)</f>
        <v>45694.66667</v>
      </c>
      <c r="B276" s="1">
        <f>IFERROR(__xludf.DUMMYFUNCTION("""COMPUTED_VALUE"""),4131.55)</f>
        <v>4131.55</v>
      </c>
      <c r="D276" s="2">
        <f>IFERROR(__xludf.DUMMYFUNCTION("""COMPUTED_VALUE"""),45694.66666666667)</f>
        <v>45694.66667</v>
      </c>
      <c r="E276" s="1">
        <f>IFERROR(__xludf.DUMMYFUNCTION("""COMPUTED_VALUE"""),4146.67)</f>
        <v>4146.67</v>
      </c>
      <c r="G276" s="2">
        <f>IFERROR(__xludf.DUMMYFUNCTION("""COMPUTED_VALUE"""),45694.66666666667)</f>
        <v>45694.66667</v>
      </c>
      <c r="H276" s="1">
        <f>IFERROR(__xludf.DUMMYFUNCTION("""COMPUTED_VALUE"""),4101.49)</f>
        <v>4101.49</v>
      </c>
      <c r="J276" s="2">
        <f>IFERROR(__xludf.DUMMYFUNCTION("""COMPUTED_VALUE"""),45694.66666666667)</f>
        <v>45694.66667</v>
      </c>
      <c r="K276" s="1">
        <f>IFERROR(__xludf.DUMMYFUNCTION("""COMPUTED_VALUE"""),4127.55)</f>
        <v>4127.55</v>
      </c>
      <c r="M276" s="2">
        <f>IFERROR(__xludf.DUMMYFUNCTION("""COMPUTED_VALUE"""),45694.66666666667)</f>
        <v>45694.66667</v>
      </c>
      <c r="N276" s="1">
        <f>IFERROR(__xludf.DUMMYFUNCTION("""COMPUTED_VALUE"""),0.0)</f>
        <v>0</v>
      </c>
    </row>
    <row r="277">
      <c r="A277" s="2">
        <f>IFERROR(__xludf.DUMMYFUNCTION("""COMPUTED_VALUE"""),45695.66666666667)</f>
        <v>45695.66667</v>
      </c>
      <c r="B277" s="1">
        <f>IFERROR(__xludf.DUMMYFUNCTION("""COMPUTED_VALUE"""),4127.82)</f>
        <v>4127.82</v>
      </c>
      <c r="D277" s="2">
        <f>IFERROR(__xludf.DUMMYFUNCTION("""COMPUTED_VALUE"""),45695.66666666667)</f>
        <v>45695.66667</v>
      </c>
      <c r="E277" s="1">
        <f>IFERROR(__xludf.DUMMYFUNCTION("""COMPUTED_VALUE"""),4143.78)</f>
        <v>4143.78</v>
      </c>
      <c r="G277" s="2">
        <f>IFERROR(__xludf.DUMMYFUNCTION("""COMPUTED_VALUE"""),45695.66666666667)</f>
        <v>45695.66667</v>
      </c>
      <c r="H277" s="1">
        <f>IFERROR(__xludf.DUMMYFUNCTION("""COMPUTED_VALUE"""),4098.75)</f>
        <v>4098.75</v>
      </c>
      <c r="J277" s="2">
        <f>IFERROR(__xludf.DUMMYFUNCTION("""COMPUTED_VALUE"""),45695.66666666667)</f>
        <v>45695.66667</v>
      </c>
      <c r="K277" s="1">
        <f>IFERROR(__xludf.DUMMYFUNCTION("""COMPUTED_VALUE"""),4103.92)</f>
        <v>4103.92</v>
      </c>
      <c r="M277" s="2">
        <f>IFERROR(__xludf.DUMMYFUNCTION("""COMPUTED_VALUE"""),45695.66666666667)</f>
        <v>45695.66667</v>
      </c>
      <c r="N277" s="1">
        <f>IFERROR(__xludf.DUMMYFUNCTION("""COMPUTED_VALUE"""),0.0)</f>
        <v>0</v>
      </c>
    </row>
    <row r="278">
      <c r="A278" s="2">
        <f>IFERROR(__xludf.DUMMYFUNCTION("""COMPUTED_VALUE"""),45698.66666666667)</f>
        <v>45698.66667</v>
      </c>
      <c r="B278" s="1">
        <f>IFERROR(__xludf.DUMMYFUNCTION("""COMPUTED_VALUE"""),4104.22)</f>
        <v>4104.22</v>
      </c>
      <c r="D278" s="2">
        <f>IFERROR(__xludf.DUMMYFUNCTION("""COMPUTED_VALUE"""),45698.66666666667)</f>
        <v>45698.66667</v>
      </c>
      <c r="E278" s="1">
        <f>IFERROR(__xludf.DUMMYFUNCTION("""COMPUTED_VALUE"""),4125.28)</f>
        <v>4125.28</v>
      </c>
      <c r="G278" s="2">
        <f>IFERROR(__xludf.DUMMYFUNCTION("""COMPUTED_VALUE"""),45698.66666666667)</f>
        <v>45698.66667</v>
      </c>
      <c r="H278" s="1">
        <f>IFERROR(__xludf.DUMMYFUNCTION("""COMPUTED_VALUE"""),4104.22)</f>
        <v>4104.22</v>
      </c>
      <c r="J278" s="2">
        <f>IFERROR(__xludf.DUMMYFUNCTION("""COMPUTED_VALUE"""),45698.66666666667)</f>
        <v>45698.66667</v>
      </c>
      <c r="K278" s="1">
        <f>IFERROR(__xludf.DUMMYFUNCTION("""COMPUTED_VALUE"""),4119.58)</f>
        <v>4119.58</v>
      </c>
      <c r="M278" s="2">
        <f>IFERROR(__xludf.DUMMYFUNCTION("""COMPUTED_VALUE"""),45698.66666666667)</f>
        <v>45698.66667</v>
      </c>
      <c r="N278" s="1">
        <f>IFERROR(__xludf.DUMMYFUNCTION("""COMPUTED_VALUE"""),0.0)</f>
        <v>0</v>
      </c>
    </row>
    <row r="279">
      <c r="A279" s="2">
        <f>IFERROR(__xludf.DUMMYFUNCTION("""COMPUTED_VALUE"""),45699.66666666667)</f>
        <v>45699.66667</v>
      </c>
      <c r="B279" s="1">
        <f>IFERROR(__xludf.DUMMYFUNCTION("""COMPUTED_VALUE"""),4119.67)</f>
        <v>4119.67</v>
      </c>
      <c r="D279" s="2">
        <f>IFERROR(__xludf.DUMMYFUNCTION("""COMPUTED_VALUE"""),45699.66666666667)</f>
        <v>45699.66667</v>
      </c>
      <c r="E279" s="1">
        <f>IFERROR(__xludf.DUMMYFUNCTION("""COMPUTED_VALUE"""),4119.67)</f>
        <v>4119.67</v>
      </c>
      <c r="G279" s="2">
        <f>IFERROR(__xludf.DUMMYFUNCTION("""COMPUTED_VALUE"""),45699.66666666667)</f>
        <v>45699.66667</v>
      </c>
      <c r="H279" s="1">
        <f>IFERROR(__xludf.DUMMYFUNCTION("""COMPUTED_VALUE"""),4087.86)</f>
        <v>4087.86</v>
      </c>
      <c r="J279" s="2">
        <f>IFERROR(__xludf.DUMMYFUNCTION("""COMPUTED_VALUE"""),45699.66666666667)</f>
        <v>45699.66667</v>
      </c>
      <c r="K279" s="1">
        <f>IFERROR(__xludf.DUMMYFUNCTION("""COMPUTED_VALUE"""),4099.46)</f>
        <v>4099.46</v>
      </c>
      <c r="M279" s="2">
        <f>IFERROR(__xludf.DUMMYFUNCTION("""COMPUTED_VALUE"""),45699.66666666667)</f>
        <v>45699.66667</v>
      </c>
      <c r="N279" s="1">
        <f>IFERROR(__xludf.DUMMYFUNCTION("""COMPUTED_VALUE"""),0.0)</f>
        <v>0</v>
      </c>
    </row>
    <row r="280">
      <c r="A280" s="2">
        <f>IFERROR(__xludf.DUMMYFUNCTION("""COMPUTED_VALUE"""),45700.66666666667)</f>
        <v>45700.66667</v>
      </c>
      <c r="B280" s="1">
        <f>IFERROR(__xludf.DUMMYFUNCTION("""COMPUTED_VALUE"""),4099.72)</f>
        <v>4099.72</v>
      </c>
      <c r="D280" s="2">
        <f>IFERROR(__xludf.DUMMYFUNCTION("""COMPUTED_VALUE"""),45700.66666666667)</f>
        <v>45700.66667</v>
      </c>
      <c r="E280" s="1">
        <f>IFERROR(__xludf.DUMMYFUNCTION("""COMPUTED_VALUE"""),4099.72)</f>
        <v>4099.72</v>
      </c>
      <c r="G280" s="2">
        <f>IFERROR(__xludf.DUMMYFUNCTION("""COMPUTED_VALUE"""),45700.66666666667)</f>
        <v>45700.66667</v>
      </c>
      <c r="H280" s="1">
        <f>IFERROR(__xludf.DUMMYFUNCTION("""COMPUTED_VALUE"""),4046.53)</f>
        <v>4046.53</v>
      </c>
      <c r="J280" s="2">
        <f>IFERROR(__xludf.DUMMYFUNCTION("""COMPUTED_VALUE"""),45700.66666666667)</f>
        <v>45700.66667</v>
      </c>
      <c r="K280" s="1">
        <f>IFERROR(__xludf.DUMMYFUNCTION("""COMPUTED_VALUE"""),4074.36)</f>
        <v>4074.36</v>
      </c>
      <c r="M280" s="2">
        <f>IFERROR(__xludf.DUMMYFUNCTION("""COMPUTED_VALUE"""),45700.66666666667)</f>
        <v>45700.66667</v>
      </c>
      <c r="N280" s="1">
        <f>IFERROR(__xludf.DUMMYFUNCTION("""COMPUTED_VALUE"""),0.0)</f>
        <v>0</v>
      </c>
    </row>
    <row r="281">
      <c r="A281" s="2">
        <f>IFERROR(__xludf.DUMMYFUNCTION("""COMPUTED_VALUE"""),45701.66666666667)</f>
        <v>45701.66667</v>
      </c>
      <c r="B281" s="1">
        <f>IFERROR(__xludf.DUMMYFUNCTION("""COMPUTED_VALUE"""),4074.42)</f>
        <v>4074.42</v>
      </c>
      <c r="D281" s="2">
        <f>IFERROR(__xludf.DUMMYFUNCTION("""COMPUTED_VALUE"""),45701.66666666667)</f>
        <v>45701.66667</v>
      </c>
      <c r="E281" s="1">
        <f>IFERROR(__xludf.DUMMYFUNCTION("""COMPUTED_VALUE"""),4107.69)</f>
        <v>4107.69</v>
      </c>
      <c r="G281" s="2">
        <f>IFERROR(__xludf.DUMMYFUNCTION("""COMPUTED_VALUE"""),45701.66666666667)</f>
        <v>45701.66667</v>
      </c>
      <c r="H281" s="1">
        <f>IFERROR(__xludf.DUMMYFUNCTION("""COMPUTED_VALUE"""),4073.67)</f>
        <v>4073.67</v>
      </c>
      <c r="J281" s="2">
        <f>IFERROR(__xludf.DUMMYFUNCTION("""COMPUTED_VALUE"""),45701.66666666667)</f>
        <v>45701.66667</v>
      </c>
      <c r="K281" s="1">
        <f>IFERROR(__xludf.DUMMYFUNCTION("""COMPUTED_VALUE"""),4106.17)</f>
        <v>4106.17</v>
      </c>
      <c r="M281" s="2">
        <f>IFERROR(__xludf.DUMMYFUNCTION("""COMPUTED_VALUE"""),45701.66666666667)</f>
        <v>45701.66667</v>
      </c>
      <c r="N281" s="1">
        <f>IFERROR(__xludf.DUMMYFUNCTION("""COMPUTED_VALUE"""),0.0)</f>
        <v>0</v>
      </c>
    </row>
    <row r="282">
      <c r="A282" s="2">
        <f>IFERROR(__xludf.DUMMYFUNCTION("""COMPUTED_VALUE"""),45702.66666666667)</f>
        <v>45702.66667</v>
      </c>
      <c r="B282" s="1">
        <f>IFERROR(__xludf.DUMMYFUNCTION("""COMPUTED_VALUE"""),4106.98)</f>
        <v>4106.98</v>
      </c>
      <c r="D282" s="2">
        <f>IFERROR(__xludf.DUMMYFUNCTION("""COMPUTED_VALUE"""),45702.66666666667)</f>
        <v>45702.66667</v>
      </c>
      <c r="E282" s="1">
        <f>IFERROR(__xludf.DUMMYFUNCTION("""COMPUTED_VALUE"""),4120.91)</f>
        <v>4120.91</v>
      </c>
      <c r="G282" s="2">
        <f>IFERROR(__xludf.DUMMYFUNCTION("""COMPUTED_VALUE"""),45702.66666666667)</f>
        <v>45702.66667</v>
      </c>
      <c r="H282" s="1">
        <f>IFERROR(__xludf.DUMMYFUNCTION("""COMPUTED_VALUE"""),4099.32)</f>
        <v>4099.32</v>
      </c>
      <c r="J282" s="2">
        <f>IFERROR(__xludf.DUMMYFUNCTION("""COMPUTED_VALUE"""),45702.66666666667)</f>
        <v>45702.66667</v>
      </c>
      <c r="K282" s="1">
        <f>IFERROR(__xludf.DUMMYFUNCTION("""COMPUTED_VALUE"""),4101.96)</f>
        <v>4101.96</v>
      </c>
      <c r="M282" s="2">
        <f>IFERROR(__xludf.DUMMYFUNCTION("""COMPUTED_VALUE"""),45702.66666666667)</f>
        <v>45702.66667</v>
      </c>
      <c r="N282" s="1">
        <f>IFERROR(__xludf.DUMMYFUNCTION("""COMPUTED_VALUE"""),0.0)</f>
        <v>0</v>
      </c>
    </row>
    <row r="283">
      <c r="A283" s="2">
        <f>IFERROR(__xludf.DUMMYFUNCTION("""COMPUTED_VALUE"""),45706.66666666667)</f>
        <v>45706.66667</v>
      </c>
      <c r="B283" s="1">
        <f>IFERROR(__xludf.DUMMYFUNCTION("""COMPUTED_VALUE"""),4102.62)</f>
        <v>4102.62</v>
      </c>
      <c r="D283" s="2">
        <f>IFERROR(__xludf.DUMMYFUNCTION("""COMPUTED_VALUE"""),45706.66666666667)</f>
        <v>45706.66667</v>
      </c>
      <c r="E283" s="1">
        <f>IFERROR(__xludf.DUMMYFUNCTION("""COMPUTED_VALUE"""),4129.54)</f>
        <v>4129.54</v>
      </c>
      <c r="G283" s="2">
        <f>IFERROR(__xludf.DUMMYFUNCTION("""COMPUTED_VALUE"""),45706.66666666667)</f>
        <v>45706.66667</v>
      </c>
      <c r="H283" s="1">
        <f>IFERROR(__xludf.DUMMYFUNCTION("""COMPUTED_VALUE"""),4102.62)</f>
        <v>4102.62</v>
      </c>
      <c r="J283" s="2">
        <f>IFERROR(__xludf.DUMMYFUNCTION("""COMPUTED_VALUE"""),45706.66666666667)</f>
        <v>45706.66667</v>
      </c>
      <c r="K283" s="1">
        <f>IFERROR(__xludf.DUMMYFUNCTION("""COMPUTED_VALUE"""),4129.5)</f>
        <v>4129.5</v>
      </c>
      <c r="M283" s="2">
        <f>IFERROR(__xludf.DUMMYFUNCTION("""COMPUTED_VALUE"""),45706.66666666667)</f>
        <v>45706.66667</v>
      </c>
      <c r="N283" s="1">
        <f>IFERROR(__xludf.DUMMYFUNCTION("""COMPUTED_VALUE"""),0.0)</f>
        <v>0</v>
      </c>
    </row>
    <row r="284">
      <c r="A284" s="2">
        <f>IFERROR(__xludf.DUMMYFUNCTION("""COMPUTED_VALUE"""),45707.66666666667)</f>
        <v>45707.66667</v>
      </c>
      <c r="B284" s="1">
        <f>IFERROR(__xludf.DUMMYFUNCTION("""COMPUTED_VALUE"""),4129.7)</f>
        <v>4129.7</v>
      </c>
      <c r="D284" s="2">
        <f>IFERROR(__xludf.DUMMYFUNCTION("""COMPUTED_VALUE"""),45707.66666666667)</f>
        <v>45707.66667</v>
      </c>
      <c r="E284" s="1">
        <f>IFERROR(__xludf.DUMMYFUNCTION("""COMPUTED_VALUE"""),4129.7)</f>
        <v>4129.7</v>
      </c>
      <c r="G284" s="2">
        <f>IFERROR(__xludf.DUMMYFUNCTION("""COMPUTED_VALUE"""),45707.66666666667)</f>
        <v>45707.66667</v>
      </c>
      <c r="H284" s="1">
        <f>IFERROR(__xludf.DUMMYFUNCTION("""COMPUTED_VALUE"""),4107.63)</f>
        <v>4107.63</v>
      </c>
      <c r="J284" s="2">
        <f>IFERROR(__xludf.DUMMYFUNCTION("""COMPUTED_VALUE"""),45707.66666666667)</f>
        <v>45707.66667</v>
      </c>
      <c r="K284" s="1">
        <f>IFERROR(__xludf.DUMMYFUNCTION("""COMPUTED_VALUE"""),4119.5)</f>
        <v>4119.5</v>
      </c>
      <c r="M284" s="2">
        <f>IFERROR(__xludf.DUMMYFUNCTION("""COMPUTED_VALUE"""),45707.66666666667)</f>
        <v>45707.66667</v>
      </c>
      <c r="N284" s="1">
        <f>IFERROR(__xludf.DUMMYFUNCTION("""COMPUTED_VALUE"""),0.0)</f>
        <v>0</v>
      </c>
    </row>
    <row r="285">
      <c r="A285" s="2">
        <f>IFERROR(__xludf.DUMMYFUNCTION("""COMPUTED_VALUE"""),45708.66666666667)</f>
        <v>45708.66667</v>
      </c>
      <c r="B285" s="1">
        <f>IFERROR(__xludf.DUMMYFUNCTION("""COMPUTED_VALUE"""),4119.62)</f>
        <v>4119.62</v>
      </c>
      <c r="D285" s="2">
        <f>IFERROR(__xludf.DUMMYFUNCTION("""COMPUTED_VALUE"""),45708.66666666667)</f>
        <v>45708.66667</v>
      </c>
      <c r="E285" s="1">
        <f>IFERROR(__xludf.DUMMYFUNCTION("""COMPUTED_VALUE"""),4119.62)</f>
        <v>4119.62</v>
      </c>
      <c r="G285" s="2">
        <f>IFERROR(__xludf.DUMMYFUNCTION("""COMPUTED_VALUE"""),45708.66666666667)</f>
        <v>45708.66667</v>
      </c>
      <c r="H285" s="1">
        <f>IFERROR(__xludf.DUMMYFUNCTION("""COMPUTED_VALUE"""),4059.89)</f>
        <v>4059.89</v>
      </c>
      <c r="J285" s="2">
        <f>IFERROR(__xludf.DUMMYFUNCTION("""COMPUTED_VALUE"""),45708.66666666667)</f>
        <v>45708.66667</v>
      </c>
      <c r="K285" s="1">
        <f>IFERROR(__xludf.DUMMYFUNCTION("""COMPUTED_VALUE"""),4087.61)</f>
        <v>4087.61</v>
      </c>
      <c r="M285" s="2">
        <f>IFERROR(__xludf.DUMMYFUNCTION("""COMPUTED_VALUE"""),45708.66666666667)</f>
        <v>45708.66667</v>
      </c>
      <c r="N285" s="1">
        <f>IFERROR(__xludf.DUMMYFUNCTION("""COMPUTED_VALUE"""),0.0)</f>
        <v>0</v>
      </c>
    </row>
    <row r="286">
      <c r="A286" s="2">
        <f>IFERROR(__xludf.DUMMYFUNCTION("""COMPUTED_VALUE"""),45709.66666666667)</f>
        <v>45709.66667</v>
      </c>
      <c r="B286" s="1">
        <f>IFERROR(__xludf.DUMMYFUNCTION("""COMPUTED_VALUE"""),4087.95)</f>
        <v>4087.95</v>
      </c>
      <c r="D286" s="2">
        <f>IFERROR(__xludf.DUMMYFUNCTION("""COMPUTED_VALUE"""),45709.66666666667)</f>
        <v>45709.66667</v>
      </c>
      <c r="E286" s="1">
        <f>IFERROR(__xludf.DUMMYFUNCTION("""COMPUTED_VALUE"""),4099.05)</f>
        <v>4099.05</v>
      </c>
      <c r="G286" s="2">
        <f>IFERROR(__xludf.DUMMYFUNCTION("""COMPUTED_VALUE"""),45709.66666666667)</f>
        <v>45709.66667</v>
      </c>
      <c r="H286" s="1">
        <f>IFERROR(__xludf.DUMMYFUNCTION("""COMPUTED_VALUE"""),3988.08)</f>
        <v>3988.08</v>
      </c>
      <c r="J286" s="2">
        <f>IFERROR(__xludf.DUMMYFUNCTION("""COMPUTED_VALUE"""),45709.66666666667)</f>
        <v>45709.66667</v>
      </c>
      <c r="K286" s="1">
        <f>IFERROR(__xludf.DUMMYFUNCTION("""COMPUTED_VALUE"""),3997.41)</f>
        <v>3997.41</v>
      </c>
      <c r="M286" s="2">
        <f>IFERROR(__xludf.DUMMYFUNCTION("""COMPUTED_VALUE"""),45709.66666666667)</f>
        <v>45709.66667</v>
      </c>
      <c r="N286" s="1">
        <f>IFERROR(__xludf.DUMMYFUNCTION("""COMPUTED_VALUE"""),0.0)</f>
        <v>0</v>
      </c>
    </row>
    <row r="287">
      <c r="A287" s="2">
        <f>IFERROR(__xludf.DUMMYFUNCTION("""COMPUTED_VALUE"""),45712.66666666667)</f>
        <v>45712.66667</v>
      </c>
      <c r="B287" s="1">
        <f>IFERROR(__xludf.DUMMYFUNCTION("""COMPUTED_VALUE"""),3997.82)</f>
        <v>3997.82</v>
      </c>
      <c r="D287" s="2">
        <f>IFERROR(__xludf.DUMMYFUNCTION("""COMPUTED_VALUE"""),45712.66666666667)</f>
        <v>45712.66667</v>
      </c>
      <c r="E287" s="1">
        <f>IFERROR(__xludf.DUMMYFUNCTION("""COMPUTED_VALUE"""),4009.88)</f>
        <v>4009.88</v>
      </c>
      <c r="G287" s="2">
        <f>IFERROR(__xludf.DUMMYFUNCTION("""COMPUTED_VALUE"""),45712.66666666667)</f>
        <v>45712.66667</v>
      </c>
      <c r="H287" s="1">
        <f>IFERROR(__xludf.DUMMYFUNCTION("""COMPUTED_VALUE"""),3963.09)</f>
        <v>3963.09</v>
      </c>
      <c r="J287" s="2">
        <f>IFERROR(__xludf.DUMMYFUNCTION("""COMPUTED_VALUE"""),45712.66666666667)</f>
        <v>45712.66667</v>
      </c>
      <c r="K287" s="1">
        <f>IFERROR(__xludf.DUMMYFUNCTION("""COMPUTED_VALUE"""),3986.59)</f>
        <v>3986.59</v>
      </c>
      <c r="M287" s="2">
        <f>IFERROR(__xludf.DUMMYFUNCTION("""COMPUTED_VALUE"""),45712.66666666667)</f>
        <v>45712.66667</v>
      </c>
      <c r="N287" s="1">
        <f>IFERROR(__xludf.DUMMYFUNCTION("""COMPUTED_VALUE"""),0.0)</f>
        <v>0</v>
      </c>
    </row>
    <row r="288">
      <c r="A288" s="2">
        <f>IFERROR(__xludf.DUMMYFUNCTION("""COMPUTED_VALUE"""),45713.66666666667)</f>
        <v>45713.66667</v>
      </c>
      <c r="B288" s="1">
        <f>IFERROR(__xludf.DUMMYFUNCTION("""COMPUTED_VALUE"""),3986.82)</f>
        <v>3986.82</v>
      </c>
      <c r="D288" s="2">
        <f>IFERROR(__xludf.DUMMYFUNCTION("""COMPUTED_VALUE"""),45713.66666666667)</f>
        <v>45713.66667</v>
      </c>
      <c r="E288" s="1">
        <f>IFERROR(__xludf.DUMMYFUNCTION("""COMPUTED_VALUE"""),3995.69)</f>
        <v>3995.69</v>
      </c>
      <c r="G288" s="2">
        <f>IFERROR(__xludf.DUMMYFUNCTION("""COMPUTED_VALUE"""),45713.66666666667)</f>
        <v>45713.66667</v>
      </c>
      <c r="H288" s="1">
        <f>IFERROR(__xludf.DUMMYFUNCTION("""COMPUTED_VALUE"""),3945.87)</f>
        <v>3945.87</v>
      </c>
      <c r="J288" s="2">
        <f>IFERROR(__xludf.DUMMYFUNCTION("""COMPUTED_VALUE"""),45713.66666666667)</f>
        <v>45713.66667</v>
      </c>
      <c r="K288" s="1">
        <f>IFERROR(__xludf.DUMMYFUNCTION("""COMPUTED_VALUE"""),3977.95)</f>
        <v>3977.95</v>
      </c>
      <c r="M288" s="2">
        <f>IFERROR(__xludf.DUMMYFUNCTION("""COMPUTED_VALUE"""),45713.66666666667)</f>
        <v>45713.66667</v>
      </c>
      <c r="N288" s="1">
        <f>IFERROR(__xludf.DUMMYFUNCTION("""COMPUTED_VALUE"""),0.0)</f>
        <v>0</v>
      </c>
    </row>
    <row r="289">
      <c r="A289" s="2">
        <f>IFERROR(__xludf.DUMMYFUNCTION("""COMPUTED_VALUE"""),45714.66666666667)</f>
        <v>45714.66667</v>
      </c>
      <c r="B289" s="1">
        <f>IFERROR(__xludf.DUMMYFUNCTION("""COMPUTED_VALUE"""),3978.02)</f>
        <v>3978.02</v>
      </c>
      <c r="D289" s="2">
        <f>IFERROR(__xludf.DUMMYFUNCTION("""COMPUTED_VALUE"""),45714.66666666667)</f>
        <v>45714.66667</v>
      </c>
      <c r="E289" s="1">
        <f>IFERROR(__xludf.DUMMYFUNCTION("""COMPUTED_VALUE"""),4021.77)</f>
        <v>4021.77</v>
      </c>
      <c r="G289" s="2">
        <f>IFERROR(__xludf.DUMMYFUNCTION("""COMPUTED_VALUE"""),45714.66666666667)</f>
        <v>45714.66667</v>
      </c>
      <c r="H289" s="1">
        <f>IFERROR(__xludf.DUMMYFUNCTION("""COMPUTED_VALUE"""),3974.83)</f>
        <v>3974.83</v>
      </c>
      <c r="J289" s="2">
        <f>IFERROR(__xludf.DUMMYFUNCTION("""COMPUTED_VALUE"""),45714.66666666667)</f>
        <v>45714.66667</v>
      </c>
      <c r="K289" s="1">
        <f>IFERROR(__xludf.DUMMYFUNCTION("""COMPUTED_VALUE"""),3982.2)</f>
        <v>3982.2</v>
      </c>
      <c r="M289" s="2">
        <f>IFERROR(__xludf.DUMMYFUNCTION("""COMPUTED_VALUE"""),45714.66666666667)</f>
        <v>45714.66667</v>
      </c>
      <c r="N289" s="1">
        <f>IFERROR(__xludf.DUMMYFUNCTION("""COMPUTED_VALUE"""),0.0)</f>
        <v>0</v>
      </c>
    </row>
    <row r="290">
      <c r="A290" s="2">
        <f>IFERROR(__xludf.DUMMYFUNCTION("""COMPUTED_VALUE"""),45715.66666666667)</f>
        <v>45715.66667</v>
      </c>
      <c r="B290" s="1">
        <f>IFERROR(__xludf.DUMMYFUNCTION("""COMPUTED_VALUE"""),3982.31)</f>
        <v>3982.31</v>
      </c>
      <c r="D290" s="2">
        <f>IFERROR(__xludf.DUMMYFUNCTION("""COMPUTED_VALUE"""),45715.66666666667)</f>
        <v>45715.66667</v>
      </c>
      <c r="E290" s="1">
        <f>IFERROR(__xludf.DUMMYFUNCTION("""COMPUTED_VALUE"""),3996.95)</f>
        <v>3996.95</v>
      </c>
      <c r="G290" s="2">
        <f>IFERROR(__xludf.DUMMYFUNCTION("""COMPUTED_VALUE"""),45715.66666666667)</f>
        <v>45715.66667</v>
      </c>
      <c r="H290" s="1">
        <f>IFERROR(__xludf.DUMMYFUNCTION("""COMPUTED_VALUE"""),3934.62)</f>
        <v>3934.62</v>
      </c>
      <c r="J290" s="2">
        <f>IFERROR(__xludf.DUMMYFUNCTION("""COMPUTED_VALUE"""),45715.66666666667)</f>
        <v>45715.66667</v>
      </c>
      <c r="K290" s="1">
        <f>IFERROR(__xludf.DUMMYFUNCTION("""COMPUTED_VALUE"""),3935.65)</f>
        <v>3935.65</v>
      </c>
      <c r="M290" s="2">
        <f>IFERROR(__xludf.DUMMYFUNCTION("""COMPUTED_VALUE"""),45715.66666666667)</f>
        <v>45715.66667</v>
      </c>
      <c r="N290" s="1">
        <f>IFERROR(__xludf.DUMMYFUNCTION("""COMPUTED_VALUE"""),0.0)</f>
        <v>0</v>
      </c>
    </row>
    <row r="291">
      <c r="A291" s="2">
        <f>IFERROR(__xludf.DUMMYFUNCTION("""COMPUTED_VALUE"""),45716.66666666667)</f>
        <v>45716.66667</v>
      </c>
      <c r="B291" s="1">
        <f>IFERROR(__xludf.DUMMYFUNCTION("""COMPUTED_VALUE"""),3936.4)</f>
        <v>3936.4</v>
      </c>
      <c r="D291" s="2">
        <f>IFERROR(__xludf.DUMMYFUNCTION("""COMPUTED_VALUE"""),45716.66666666667)</f>
        <v>45716.66667</v>
      </c>
      <c r="E291" s="1">
        <f>IFERROR(__xludf.DUMMYFUNCTION("""COMPUTED_VALUE"""),3984.2)</f>
        <v>3984.2</v>
      </c>
      <c r="G291" s="2">
        <f>IFERROR(__xludf.DUMMYFUNCTION("""COMPUTED_VALUE"""),45716.66666666667)</f>
        <v>45716.66667</v>
      </c>
      <c r="H291" s="1">
        <f>IFERROR(__xludf.DUMMYFUNCTION("""COMPUTED_VALUE"""),3924.62)</f>
        <v>3924.62</v>
      </c>
      <c r="J291" s="2">
        <f>IFERROR(__xludf.DUMMYFUNCTION("""COMPUTED_VALUE"""),45716.66666666667)</f>
        <v>45716.66667</v>
      </c>
      <c r="K291" s="1">
        <f>IFERROR(__xludf.DUMMYFUNCTION("""COMPUTED_VALUE"""),3983.44)</f>
        <v>3983.44</v>
      </c>
      <c r="M291" s="2">
        <f>IFERROR(__xludf.DUMMYFUNCTION("""COMPUTED_VALUE"""),45716.66666666667)</f>
        <v>45716.66667</v>
      </c>
      <c r="N291" s="1">
        <f>IFERROR(__xludf.DUMMYFUNCTION("""COMPUTED_VALUE"""),0.0)</f>
        <v>0</v>
      </c>
    </row>
    <row r="292">
      <c r="A292" s="2">
        <f>IFERROR(__xludf.DUMMYFUNCTION("""COMPUTED_VALUE"""),45719.66666666667)</f>
        <v>45719.66667</v>
      </c>
      <c r="B292" s="1">
        <f>IFERROR(__xludf.DUMMYFUNCTION("""COMPUTED_VALUE"""),3984.18)</f>
        <v>3984.18</v>
      </c>
      <c r="D292" s="2">
        <f>IFERROR(__xludf.DUMMYFUNCTION("""COMPUTED_VALUE"""),45719.66666666667)</f>
        <v>45719.66667</v>
      </c>
      <c r="E292" s="1">
        <f>IFERROR(__xludf.DUMMYFUNCTION("""COMPUTED_VALUE"""),4008.01)</f>
        <v>4008.01</v>
      </c>
      <c r="G292" s="2">
        <f>IFERROR(__xludf.DUMMYFUNCTION("""COMPUTED_VALUE"""),45719.66666666667)</f>
        <v>45719.66667</v>
      </c>
      <c r="H292" s="1">
        <f>IFERROR(__xludf.DUMMYFUNCTION("""COMPUTED_VALUE"""),3893.0)</f>
        <v>3893</v>
      </c>
      <c r="J292" s="2">
        <f>IFERROR(__xludf.DUMMYFUNCTION("""COMPUTED_VALUE"""),45719.66666666667)</f>
        <v>45719.66667</v>
      </c>
      <c r="K292" s="1">
        <f>IFERROR(__xludf.DUMMYFUNCTION("""COMPUTED_VALUE"""),3912.09)</f>
        <v>3912.09</v>
      </c>
      <c r="M292" s="2">
        <f>IFERROR(__xludf.DUMMYFUNCTION("""COMPUTED_VALUE"""),45719.66666666667)</f>
        <v>45719.66667</v>
      </c>
      <c r="N292" s="1">
        <f>IFERROR(__xludf.DUMMYFUNCTION("""COMPUTED_VALUE"""),0.0)</f>
        <v>0</v>
      </c>
    </row>
    <row r="293">
      <c r="A293" s="2">
        <f>IFERROR(__xludf.DUMMYFUNCTION("""COMPUTED_VALUE"""),45720.66666666667)</f>
        <v>45720.66667</v>
      </c>
      <c r="B293" s="1">
        <f>IFERROR(__xludf.DUMMYFUNCTION("""COMPUTED_VALUE"""),3912.38)</f>
        <v>3912.38</v>
      </c>
      <c r="D293" s="2">
        <f>IFERROR(__xludf.DUMMYFUNCTION("""COMPUTED_VALUE"""),45720.66666666667)</f>
        <v>45720.66667</v>
      </c>
      <c r="E293" s="1">
        <f>IFERROR(__xludf.DUMMYFUNCTION("""COMPUTED_VALUE"""),3914.31)</f>
        <v>3914.31</v>
      </c>
      <c r="G293" s="2">
        <f>IFERROR(__xludf.DUMMYFUNCTION("""COMPUTED_VALUE"""),45720.66666666667)</f>
        <v>45720.66667</v>
      </c>
      <c r="H293" s="1">
        <f>IFERROR(__xludf.DUMMYFUNCTION("""COMPUTED_VALUE"""),3816.9)</f>
        <v>3816.9</v>
      </c>
      <c r="J293" s="2">
        <f>IFERROR(__xludf.DUMMYFUNCTION("""COMPUTED_VALUE"""),45720.66666666667)</f>
        <v>45720.66667</v>
      </c>
      <c r="K293" s="1">
        <f>IFERROR(__xludf.DUMMYFUNCTION("""COMPUTED_VALUE"""),3854.8)</f>
        <v>3854.8</v>
      </c>
      <c r="M293" s="2">
        <f>IFERROR(__xludf.DUMMYFUNCTION("""COMPUTED_VALUE"""),45720.66666666667)</f>
        <v>45720.66667</v>
      </c>
      <c r="N293" s="1">
        <f>IFERROR(__xludf.DUMMYFUNCTION("""COMPUTED_VALUE"""),0.0)</f>
        <v>0</v>
      </c>
    </row>
    <row r="294">
      <c r="A294" s="2">
        <f>IFERROR(__xludf.DUMMYFUNCTION("""COMPUTED_VALUE"""),45721.66666666667)</f>
        <v>45721.66667</v>
      </c>
      <c r="B294" s="1">
        <f>IFERROR(__xludf.DUMMYFUNCTION("""COMPUTED_VALUE"""),3854.98)</f>
        <v>3854.98</v>
      </c>
      <c r="D294" s="2">
        <f>IFERROR(__xludf.DUMMYFUNCTION("""COMPUTED_VALUE"""),45721.66666666667)</f>
        <v>45721.66667</v>
      </c>
      <c r="E294" s="1">
        <f>IFERROR(__xludf.DUMMYFUNCTION("""COMPUTED_VALUE"""),3905.29)</f>
        <v>3905.29</v>
      </c>
      <c r="G294" s="2">
        <f>IFERROR(__xludf.DUMMYFUNCTION("""COMPUTED_VALUE"""),45721.66666666667)</f>
        <v>45721.66667</v>
      </c>
      <c r="H294" s="1">
        <f>IFERROR(__xludf.DUMMYFUNCTION("""COMPUTED_VALUE"""),3834.59)</f>
        <v>3834.59</v>
      </c>
      <c r="J294" s="2">
        <f>IFERROR(__xludf.DUMMYFUNCTION("""COMPUTED_VALUE"""),45721.66666666667)</f>
        <v>45721.66667</v>
      </c>
      <c r="K294" s="1">
        <f>IFERROR(__xludf.DUMMYFUNCTION("""COMPUTED_VALUE"""),3898.73)</f>
        <v>3898.73</v>
      </c>
      <c r="M294" s="2">
        <f>IFERROR(__xludf.DUMMYFUNCTION("""COMPUTED_VALUE"""),45721.66666666667)</f>
        <v>45721.66667</v>
      </c>
      <c r="N294" s="1">
        <f>IFERROR(__xludf.DUMMYFUNCTION("""COMPUTED_VALUE"""),0.0)</f>
        <v>0</v>
      </c>
    </row>
    <row r="295">
      <c r="A295" s="2">
        <f>IFERROR(__xludf.DUMMYFUNCTION("""COMPUTED_VALUE"""),45722.66666666667)</f>
        <v>45722.66667</v>
      </c>
      <c r="B295" s="1">
        <f>IFERROR(__xludf.DUMMYFUNCTION("""COMPUTED_VALUE"""),3898.95)</f>
        <v>3898.95</v>
      </c>
      <c r="D295" s="2">
        <f>IFERROR(__xludf.DUMMYFUNCTION("""COMPUTED_VALUE"""),45722.66666666667)</f>
        <v>45722.66667</v>
      </c>
      <c r="E295" s="1">
        <f>IFERROR(__xludf.DUMMYFUNCTION("""COMPUTED_VALUE"""),3898.95)</f>
        <v>3898.95</v>
      </c>
      <c r="G295" s="2">
        <f>IFERROR(__xludf.DUMMYFUNCTION("""COMPUTED_VALUE"""),45722.66666666667)</f>
        <v>45722.66667</v>
      </c>
      <c r="H295" s="1">
        <f>IFERROR(__xludf.DUMMYFUNCTION("""COMPUTED_VALUE"""),3816.24)</f>
        <v>3816.24</v>
      </c>
      <c r="J295" s="2">
        <f>IFERROR(__xludf.DUMMYFUNCTION("""COMPUTED_VALUE"""),45722.66666666667)</f>
        <v>45722.66667</v>
      </c>
      <c r="K295" s="1">
        <f>IFERROR(__xludf.DUMMYFUNCTION("""COMPUTED_VALUE"""),3828.95)</f>
        <v>3828.95</v>
      </c>
      <c r="M295" s="2">
        <f>IFERROR(__xludf.DUMMYFUNCTION("""COMPUTED_VALUE"""),45722.66666666667)</f>
        <v>45722.66667</v>
      </c>
      <c r="N295" s="1">
        <f>IFERROR(__xludf.DUMMYFUNCTION("""COMPUTED_VALUE"""),0.0)</f>
        <v>0</v>
      </c>
    </row>
    <row r="296">
      <c r="A296" s="2">
        <f>IFERROR(__xludf.DUMMYFUNCTION("""COMPUTED_VALUE"""),45723.66666666667)</f>
        <v>45723.66667</v>
      </c>
      <c r="B296" s="1">
        <f>IFERROR(__xludf.DUMMYFUNCTION("""COMPUTED_VALUE"""),3829.52)</f>
        <v>3829.52</v>
      </c>
      <c r="D296" s="2">
        <f>IFERROR(__xludf.DUMMYFUNCTION("""COMPUTED_VALUE"""),45723.66666666667)</f>
        <v>45723.66667</v>
      </c>
      <c r="E296" s="1">
        <f>IFERROR(__xludf.DUMMYFUNCTION("""COMPUTED_VALUE"""),3863.34)</f>
        <v>3863.34</v>
      </c>
      <c r="G296" s="2">
        <f>IFERROR(__xludf.DUMMYFUNCTION("""COMPUTED_VALUE"""),45723.66666666667)</f>
        <v>45723.66667</v>
      </c>
      <c r="H296" s="1">
        <f>IFERROR(__xludf.DUMMYFUNCTION("""COMPUTED_VALUE"""),3776.77)</f>
        <v>3776.77</v>
      </c>
      <c r="J296" s="2">
        <f>IFERROR(__xludf.DUMMYFUNCTION("""COMPUTED_VALUE"""),45723.66666666667)</f>
        <v>45723.66667</v>
      </c>
      <c r="K296" s="1">
        <f>IFERROR(__xludf.DUMMYFUNCTION("""COMPUTED_VALUE"""),3854.1)</f>
        <v>3854.1</v>
      </c>
      <c r="M296" s="2">
        <f>IFERROR(__xludf.DUMMYFUNCTION("""COMPUTED_VALUE"""),45723.66666666667)</f>
        <v>45723.66667</v>
      </c>
      <c r="N296" s="1">
        <f>IFERROR(__xludf.DUMMYFUNCTION("""COMPUTED_VALUE"""),0.0)</f>
        <v>0</v>
      </c>
    </row>
    <row r="297">
      <c r="A297" s="2">
        <f>IFERROR(__xludf.DUMMYFUNCTION("""COMPUTED_VALUE"""),45726.66666666667)</f>
        <v>45726.66667</v>
      </c>
      <c r="B297" s="1">
        <f>IFERROR(__xludf.DUMMYFUNCTION("""COMPUTED_VALUE"""),3854.82)</f>
        <v>3854.82</v>
      </c>
      <c r="D297" s="2">
        <f>IFERROR(__xludf.DUMMYFUNCTION("""COMPUTED_VALUE"""),45726.66666666667)</f>
        <v>45726.66667</v>
      </c>
      <c r="E297" s="1">
        <f>IFERROR(__xludf.DUMMYFUNCTION("""COMPUTED_VALUE"""),3854.82)</f>
        <v>3854.82</v>
      </c>
      <c r="G297" s="2">
        <f>IFERROR(__xludf.DUMMYFUNCTION("""COMPUTED_VALUE"""),45726.66666666667)</f>
        <v>45726.66667</v>
      </c>
      <c r="H297" s="1">
        <f>IFERROR(__xludf.DUMMYFUNCTION("""COMPUTED_VALUE"""),3739.95)</f>
        <v>3739.95</v>
      </c>
      <c r="J297" s="2">
        <f>IFERROR(__xludf.DUMMYFUNCTION("""COMPUTED_VALUE"""),45726.66666666667)</f>
        <v>45726.66667</v>
      </c>
      <c r="K297" s="1">
        <f>IFERROR(__xludf.DUMMYFUNCTION("""COMPUTED_VALUE"""),3768.3)</f>
        <v>3768.3</v>
      </c>
      <c r="M297" s="2">
        <f>IFERROR(__xludf.DUMMYFUNCTION("""COMPUTED_VALUE"""),45726.66666666667)</f>
        <v>45726.66667</v>
      </c>
      <c r="N297" s="1">
        <f>IFERROR(__xludf.DUMMYFUNCTION("""COMPUTED_VALUE"""),0.0)</f>
        <v>0</v>
      </c>
    </row>
    <row r="298">
      <c r="A298" s="2">
        <f>IFERROR(__xludf.DUMMYFUNCTION("""COMPUTED_VALUE"""),45727.66666666667)</f>
        <v>45727.66667</v>
      </c>
      <c r="B298" s="1">
        <f>IFERROR(__xludf.DUMMYFUNCTION("""COMPUTED_VALUE"""),3768.58)</f>
        <v>3768.58</v>
      </c>
      <c r="D298" s="2">
        <f>IFERROR(__xludf.DUMMYFUNCTION("""COMPUTED_VALUE"""),45727.66666666667)</f>
        <v>45727.66667</v>
      </c>
      <c r="E298" s="1">
        <f>IFERROR(__xludf.DUMMYFUNCTION("""COMPUTED_VALUE"""),3782.79)</f>
        <v>3782.79</v>
      </c>
      <c r="G298" s="2">
        <f>IFERROR(__xludf.DUMMYFUNCTION("""COMPUTED_VALUE"""),45727.66666666667)</f>
        <v>45727.66667</v>
      </c>
      <c r="H298" s="1">
        <f>IFERROR(__xludf.DUMMYFUNCTION("""COMPUTED_VALUE"""),3716.23)</f>
        <v>3716.23</v>
      </c>
      <c r="J298" s="2">
        <f>IFERROR(__xludf.DUMMYFUNCTION("""COMPUTED_VALUE"""),45727.66666666667)</f>
        <v>45727.66667</v>
      </c>
      <c r="K298" s="1">
        <f>IFERROR(__xludf.DUMMYFUNCTION("""COMPUTED_VALUE"""),3743.57)</f>
        <v>3743.57</v>
      </c>
      <c r="M298" s="2">
        <f>IFERROR(__xludf.DUMMYFUNCTION("""COMPUTED_VALUE"""),45727.66666666667)</f>
        <v>45727.66667</v>
      </c>
      <c r="N298" s="1">
        <f>IFERROR(__xludf.DUMMYFUNCTION("""COMPUTED_VALUE"""),0.0)</f>
        <v>0</v>
      </c>
    </row>
    <row r="299">
      <c r="A299" s="2">
        <f>IFERROR(__xludf.DUMMYFUNCTION("""COMPUTED_VALUE"""),45728.66666666667)</f>
        <v>45728.66667</v>
      </c>
      <c r="B299" s="1">
        <f>IFERROR(__xludf.DUMMYFUNCTION("""COMPUTED_VALUE"""),3743.8)</f>
        <v>3743.8</v>
      </c>
      <c r="D299" s="2">
        <f>IFERROR(__xludf.DUMMYFUNCTION("""COMPUTED_VALUE"""),45728.66666666667)</f>
        <v>45728.66667</v>
      </c>
      <c r="E299" s="1">
        <f>IFERROR(__xludf.DUMMYFUNCTION("""COMPUTED_VALUE"""),3785.41)</f>
        <v>3785.41</v>
      </c>
      <c r="G299" s="2">
        <f>IFERROR(__xludf.DUMMYFUNCTION("""COMPUTED_VALUE"""),45728.66666666667)</f>
        <v>45728.66667</v>
      </c>
      <c r="H299" s="1">
        <f>IFERROR(__xludf.DUMMYFUNCTION("""COMPUTED_VALUE"""),3716.14)</f>
        <v>3716.14</v>
      </c>
      <c r="J299" s="2">
        <f>IFERROR(__xludf.DUMMYFUNCTION("""COMPUTED_VALUE"""),45728.66666666667)</f>
        <v>45728.66667</v>
      </c>
      <c r="K299" s="1">
        <f>IFERROR(__xludf.DUMMYFUNCTION("""COMPUTED_VALUE"""),3741.32)</f>
        <v>3741.32</v>
      </c>
      <c r="M299" s="2">
        <f>IFERROR(__xludf.DUMMYFUNCTION("""COMPUTED_VALUE"""),45728.66666666667)</f>
        <v>45728.66667</v>
      </c>
      <c r="N299" s="1">
        <f>IFERROR(__xludf.DUMMYFUNCTION("""COMPUTED_VALUE"""),0.0)</f>
        <v>0</v>
      </c>
    </row>
    <row r="300">
      <c r="A300" s="2">
        <f>IFERROR(__xludf.DUMMYFUNCTION("""COMPUTED_VALUE"""),45729.66666666667)</f>
        <v>45729.66667</v>
      </c>
      <c r="B300" s="1">
        <f>IFERROR(__xludf.DUMMYFUNCTION("""COMPUTED_VALUE"""),3741.45)</f>
        <v>3741.45</v>
      </c>
      <c r="D300" s="2">
        <f>IFERROR(__xludf.DUMMYFUNCTION("""COMPUTED_VALUE"""),45729.66666666667)</f>
        <v>45729.66667</v>
      </c>
      <c r="E300" s="1">
        <f>IFERROR(__xludf.DUMMYFUNCTION("""COMPUTED_VALUE"""),3741.55)</f>
        <v>3741.55</v>
      </c>
      <c r="G300" s="2">
        <f>IFERROR(__xludf.DUMMYFUNCTION("""COMPUTED_VALUE"""),45729.66666666667)</f>
        <v>45729.66667</v>
      </c>
      <c r="H300" s="1">
        <f>IFERROR(__xludf.DUMMYFUNCTION("""COMPUTED_VALUE"""),3669.43)</f>
        <v>3669.43</v>
      </c>
      <c r="J300" s="2">
        <f>IFERROR(__xludf.DUMMYFUNCTION("""COMPUTED_VALUE"""),45729.66666666667)</f>
        <v>45729.66667</v>
      </c>
      <c r="K300" s="1">
        <f>IFERROR(__xludf.DUMMYFUNCTION("""COMPUTED_VALUE"""),3684.74)</f>
        <v>3684.74</v>
      </c>
      <c r="M300" s="2">
        <f>IFERROR(__xludf.DUMMYFUNCTION("""COMPUTED_VALUE"""),45729.66666666667)</f>
        <v>45729.66667</v>
      </c>
      <c r="N300" s="1">
        <f>IFERROR(__xludf.DUMMYFUNCTION("""COMPUTED_VALUE"""),0.0)</f>
        <v>0</v>
      </c>
    </row>
    <row r="301">
      <c r="A301" s="2">
        <f>IFERROR(__xludf.DUMMYFUNCTION("""COMPUTED_VALUE"""),45730.66666666667)</f>
        <v>45730.66667</v>
      </c>
      <c r="B301" s="1">
        <f>IFERROR(__xludf.DUMMYFUNCTION("""COMPUTED_VALUE"""),3686.22)</f>
        <v>3686.22</v>
      </c>
      <c r="D301" s="2">
        <f>IFERROR(__xludf.DUMMYFUNCTION("""COMPUTED_VALUE"""),45730.66666666667)</f>
        <v>45730.66667</v>
      </c>
      <c r="E301" s="1">
        <f>IFERROR(__xludf.DUMMYFUNCTION("""COMPUTED_VALUE"""),3774.66)</f>
        <v>3774.66</v>
      </c>
      <c r="G301" s="2">
        <f>IFERROR(__xludf.DUMMYFUNCTION("""COMPUTED_VALUE"""),45730.66666666667)</f>
        <v>45730.66667</v>
      </c>
      <c r="H301" s="1">
        <f>IFERROR(__xludf.DUMMYFUNCTION("""COMPUTED_VALUE"""),3686.22)</f>
        <v>3686.22</v>
      </c>
      <c r="J301" s="2">
        <f>IFERROR(__xludf.DUMMYFUNCTION("""COMPUTED_VALUE"""),45730.66666666667)</f>
        <v>45730.66667</v>
      </c>
      <c r="K301" s="1">
        <f>IFERROR(__xludf.DUMMYFUNCTION("""COMPUTED_VALUE"""),3772.51)</f>
        <v>3772.51</v>
      </c>
      <c r="M301" s="2">
        <f>IFERROR(__xludf.DUMMYFUNCTION("""COMPUTED_VALUE"""),45730.66666666667)</f>
        <v>45730.66667</v>
      </c>
      <c r="N301" s="1">
        <f>IFERROR(__xludf.DUMMYFUNCTION("""COMPUTED_VALUE"""),0.0)</f>
        <v>0</v>
      </c>
    </row>
    <row r="302">
      <c r="A302" s="2">
        <f>IFERROR(__xludf.DUMMYFUNCTION("""COMPUTED_VALUE"""),45733.66666666667)</f>
        <v>45733.66667</v>
      </c>
      <c r="B302" s="1">
        <f>IFERROR(__xludf.DUMMYFUNCTION("""COMPUTED_VALUE"""),3773.05)</f>
        <v>3773.05</v>
      </c>
      <c r="D302" s="2">
        <f>IFERROR(__xludf.DUMMYFUNCTION("""COMPUTED_VALUE"""),45733.66666666667)</f>
        <v>45733.66667</v>
      </c>
      <c r="E302" s="1">
        <f>IFERROR(__xludf.DUMMYFUNCTION("""COMPUTED_VALUE"""),3841.65)</f>
        <v>3841.65</v>
      </c>
      <c r="G302" s="2">
        <f>IFERROR(__xludf.DUMMYFUNCTION("""COMPUTED_VALUE"""),45733.66666666667)</f>
        <v>45733.66667</v>
      </c>
      <c r="H302" s="1">
        <f>IFERROR(__xludf.DUMMYFUNCTION("""COMPUTED_VALUE"""),3769.01)</f>
        <v>3769.01</v>
      </c>
      <c r="J302" s="2">
        <f>IFERROR(__xludf.DUMMYFUNCTION("""COMPUTED_VALUE"""),45733.66666666667)</f>
        <v>45733.66667</v>
      </c>
      <c r="K302" s="1">
        <f>IFERROR(__xludf.DUMMYFUNCTION("""COMPUTED_VALUE"""),3826.86)</f>
        <v>3826.86</v>
      </c>
      <c r="M302" s="2">
        <f>IFERROR(__xludf.DUMMYFUNCTION("""COMPUTED_VALUE"""),45733.66666666667)</f>
        <v>45733.66667</v>
      </c>
      <c r="N302" s="1">
        <f>IFERROR(__xludf.DUMMYFUNCTION("""COMPUTED_VALUE"""),0.0)</f>
        <v>0</v>
      </c>
    </row>
    <row r="303">
      <c r="A303" s="2">
        <f>IFERROR(__xludf.DUMMYFUNCTION("""COMPUTED_VALUE"""),45734.66666666667)</f>
        <v>45734.66667</v>
      </c>
      <c r="B303" s="1">
        <f>IFERROR(__xludf.DUMMYFUNCTION("""COMPUTED_VALUE"""),3827.05)</f>
        <v>3827.05</v>
      </c>
      <c r="D303" s="2">
        <f>IFERROR(__xludf.DUMMYFUNCTION("""COMPUTED_VALUE"""),45734.66666666667)</f>
        <v>45734.66667</v>
      </c>
      <c r="E303" s="1">
        <f>IFERROR(__xludf.DUMMYFUNCTION("""COMPUTED_VALUE"""),3827.05)</f>
        <v>3827.05</v>
      </c>
      <c r="G303" s="2">
        <f>IFERROR(__xludf.DUMMYFUNCTION("""COMPUTED_VALUE"""),45734.66666666667)</f>
        <v>45734.66667</v>
      </c>
      <c r="H303" s="1">
        <f>IFERROR(__xludf.DUMMYFUNCTION("""COMPUTED_VALUE"""),3781.93)</f>
        <v>3781.93</v>
      </c>
      <c r="J303" s="2">
        <f>IFERROR(__xludf.DUMMYFUNCTION("""COMPUTED_VALUE"""),45734.66666666667)</f>
        <v>45734.66667</v>
      </c>
      <c r="K303" s="1">
        <f>IFERROR(__xludf.DUMMYFUNCTION("""COMPUTED_VALUE"""),3796.12)</f>
        <v>3796.12</v>
      </c>
      <c r="M303" s="2">
        <f>IFERROR(__xludf.DUMMYFUNCTION("""COMPUTED_VALUE"""),45734.66666666667)</f>
        <v>45734.66667</v>
      </c>
      <c r="N303" s="1">
        <f>IFERROR(__xludf.DUMMYFUNCTION("""COMPUTED_VALUE"""),0.0)</f>
        <v>0</v>
      </c>
    </row>
    <row r="304">
      <c r="A304" s="2">
        <f>IFERROR(__xludf.DUMMYFUNCTION("""COMPUTED_VALUE"""),45735.66666666667)</f>
        <v>45735.66667</v>
      </c>
      <c r="B304" s="1">
        <f>IFERROR(__xludf.DUMMYFUNCTION("""COMPUTED_VALUE"""),3796.17)</f>
        <v>3796.17</v>
      </c>
      <c r="D304" s="2">
        <f>IFERROR(__xludf.DUMMYFUNCTION("""COMPUTED_VALUE"""),45735.66666666667)</f>
        <v>45735.66667</v>
      </c>
      <c r="E304" s="1">
        <f>IFERROR(__xludf.DUMMYFUNCTION("""COMPUTED_VALUE"""),3862.68)</f>
        <v>3862.68</v>
      </c>
      <c r="G304" s="2">
        <f>IFERROR(__xludf.DUMMYFUNCTION("""COMPUTED_VALUE"""),45735.66666666667)</f>
        <v>45735.66667</v>
      </c>
      <c r="H304" s="1">
        <f>IFERROR(__xludf.DUMMYFUNCTION("""COMPUTED_VALUE"""),3796.17)</f>
        <v>3796.17</v>
      </c>
      <c r="J304" s="2">
        <f>IFERROR(__xludf.DUMMYFUNCTION("""COMPUTED_VALUE"""),45735.66666666667)</f>
        <v>45735.66667</v>
      </c>
      <c r="K304" s="1">
        <f>IFERROR(__xludf.DUMMYFUNCTION("""COMPUTED_VALUE"""),3842.08)</f>
        <v>3842.08</v>
      </c>
      <c r="M304" s="2">
        <f>IFERROR(__xludf.DUMMYFUNCTION("""COMPUTED_VALUE"""),45735.66666666667)</f>
        <v>45735.66667</v>
      </c>
      <c r="N304" s="1">
        <f>IFERROR(__xludf.DUMMYFUNCTION("""COMPUTED_VALUE"""),0.0)</f>
        <v>0</v>
      </c>
    </row>
    <row r="305">
      <c r="A305" s="2">
        <f>IFERROR(__xludf.DUMMYFUNCTION("""COMPUTED_VALUE"""),45736.66666666667)</f>
        <v>45736.66667</v>
      </c>
      <c r="B305" s="1">
        <f>IFERROR(__xludf.DUMMYFUNCTION("""COMPUTED_VALUE"""),3842.26)</f>
        <v>3842.26</v>
      </c>
      <c r="D305" s="2">
        <f>IFERROR(__xludf.DUMMYFUNCTION("""COMPUTED_VALUE"""),45736.66666666667)</f>
        <v>45736.66667</v>
      </c>
      <c r="E305" s="1">
        <f>IFERROR(__xludf.DUMMYFUNCTION("""COMPUTED_VALUE"""),3854.38)</f>
        <v>3854.38</v>
      </c>
      <c r="G305" s="2">
        <f>IFERROR(__xludf.DUMMYFUNCTION("""COMPUTED_VALUE"""),45736.66666666667)</f>
        <v>45736.66667</v>
      </c>
      <c r="H305" s="1">
        <f>IFERROR(__xludf.DUMMYFUNCTION("""COMPUTED_VALUE"""),3815.78)</f>
        <v>3815.78</v>
      </c>
      <c r="J305" s="2">
        <f>IFERROR(__xludf.DUMMYFUNCTION("""COMPUTED_VALUE"""),45736.66666666667)</f>
        <v>45736.66667</v>
      </c>
      <c r="K305" s="1">
        <f>IFERROR(__xludf.DUMMYFUNCTION("""COMPUTED_VALUE"""),3824.31)</f>
        <v>3824.31</v>
      </c>
      <c r="M305" s="2">
        <f>IFERROR(__xludf.DUMMYFUNCTION("""COMPUTED_VALUE"""),45736.66666666667)</f>
        <v>45736.66667</v>
      </c>
      <c r="N305" s="1">
        <f>IFERROR(__xludf.DUMMYFUNCTION("""COMPUTED_VALUE"""),0.0)</f>
        <v>0</v>
      </c>
    </row>
    <row r="306">
      <c r="A306" s="2">
        <f>IFERROR(__xludf.DUMMYFUNCTION("""COMPUTED_VALUE"""),45737.66666666667)</f>
        <v>45737.66667</v>
      </c>
      <c r="B306" s="1">
        <f>IFERROR(__xludf.DUMMYFUNCTION("""COMPUTED_VALUE"""),3824.44)</f>
        <v>3824.44</v>
      </c>
      <c r="D306" s="2">
        <f>IFERROR(__xludf.DUMMYFUNCTION("""COMPUTED_VALUE"""),45737.66666666667)</f>
        <v>45737.66667</v>
      </c>
      <c r="E306" s="1">
        <f>IFERROR(__xludf.DUMMYFUNCTION("""COMPUTED_VALUE"""),3824.44)</f>
        <v>3824.44</v>
      </c>
      <c r="G306" s="2">
        <f>IFERROR(__xludf.DUMMYFUNCTION("""COMPUTED_VALUE"""),45737.66666666667)</f>
        <v>45737.66667</v>
      </c>
      <c r="H306" s="1">
        <f>IFERROR(__xludf.DUMMYFUNCTION("""COMPUTED_VALUE"""),3774.22)</f>
        <v>3774.22</v>
      </c>
      <c r="J306" s="2">
        <f>IFERROR(__xludf.DUMMYFUNCTION("""COMPUTED_VALUE"""),45737.66666666667)</f>
        <v>45737.66667</v>
      </c>
      <c r="K306" s="1">
        <f>IFERROR(__xludf.DUMMYFUNCTION("""COMPUTED_VALUE"""),3811.18)</f>
        <v>3811.18</v>
      </c>
      <c r="M306" s="2">
        <f>IFERROR(__xludf.DUMMYFUNCTION("""COMPUTED_VALUE"""),45737.66666666667)</f>
        <v>45737.66667</v>
      </c>
      <c r="N306" s="1">
        <f>IFERROR(__xludf.DUMMYFUNCTION("""COMPUTED_VALUE"""),0.0)</f>
        <v>0</v>
      </c>
    </row>
    <row r="307">
      <c r="A307" s="2">
        <f>IFERROR(__xludf.DUMMYFUNCTION("""COMPUTED_VALUE"""),45740.66666666667)</f>
        <v>45740.66667</v>
      </c>
      <c r="B307" s="1">
        <f>IFERROR(__xludf.DUMMYFUNCTION("""COMPUTED_VALUE"""),3811.27)</f>
        <v>3811.27</v>
      </c>
      <c r="D307" s="2">
        <f>IFERROR(__xludf.DUMMYFUNCTION("""COMPUTED_VALUE"""),45740.66666666667)</f>
        <v>45740.66667</v>
      </c>
      <c r="E307" s="1">
        <f>IFERROR(__xludf.DUMMYFUNCTION("""COMPUTED_VALUE"""),3897.69)</f>
        <v>3897.69</v>
      </c>
      <c r="G307" s="2">
        <f>IFERROR(__xludf.DUMMYFUNCTION("""COMPUTED_VALUE"""),45740.66666666667)</f>
        <v>45740.66667</v>
      </c>
      <c r="H307" s="1">
        <f>IFERROR(__xludf.DUMMYFUNCTION("""COMPUTED_VALUE"""),3811.27)</f>
        <v>3811.27</v>
      </c>
      <c r="J307" s="2">
        <f>IFERROR(__xludf.DUMMYFUNCTION("""COMPUTED_VALUE"""),45740.66666666667)</f>
        <v>45740.66667</v>
      </c>
      <c r="K307" s="1">
        <f>IFERROR(__xludf.DUMMYFUNCTION("""COMPUTED_VALUE"""),3893.44)</f>
        <v>3893.44</v>
      </c>
      <c r="M307" s="2">
        <f>IFERROR(__xludf.DUMMYFUNCTION("""COMPUTED_VALUE"""),45740.66666666667)</f>
        <v>45740.66667</v>
      </c>
      <c r="N307" s="1">
        <f>IFERROR(__xludf.DUMMYFUNCTION("""COMPUTED_VALUE"""),0.0)</f>
        <v>0</v>
      </c>
    </row>
    <row r="308">
      <c r="A308" s="2">
        <f>IFERROR(__xludf.DUMMYFUNCTION("""COMPUTED_VALUE"""),45741.66666666667)</f>
        <v>45741.66667</v>
      </c>
      <c r="B308" s="1">
        <f>IFERROR(__xludf.DUMMYFUNCTION("""COMPUTED_VALUE"""),3893.49)</f>
        <v>3893.49</v>
      </c>
      <c r="D308" s="2">
        <f>IFERROR(__xludf.DUMMYFUNCTION("""COMPUTED_VALUE"""),45741.66666666667)</f>
        <v>45741.66667</v>
      </c>
      <c r="E308" s="1">
        <f>IFERROR(__xludf.DUMMYFUNCTION("""COMPUTED_VALUE"""),3903.09)</f>
        <v>3903.09</v>
      </c>
      <c r="G308" s="2">
        <f>IFERROR(__xludf.DUMMYFUNCTION("""COMPUTED_VALUE"""),45741.66666666667)</f>
        <v>45741.66667</v>
      </c>
      <c r="H308" s="1">
        <f>IFERROR(__xludf.DUMMYFUNCTION("""COMPUTED_VALUE"""),3865.87)</f>
        <v>3865.87</v>
      </c>
      <c r="J308" s="2">
        <f>IFERROR(__xludf.DUMMYFUNCTION("""COMPUTED_VALUE"""),45741.66666666667)</f>
        <v>45741.66667</v>
      </c>
      <c r="K308" s="1">
        <f>IFERROR(__xludf.DUMMYFUNCTION("""COMPUTED_VALUE"""),3882.98)</f>
        <v>3882.98</v>
      </c>
      <c r="M308" s="2">
        <f>IFERROR(__xludf.DUMMYFUNCTION("""COMPUTED_VALUE"""),45741.66666666667)</f>
        <v>45741.66667</v>
      </c>
      <c r="N308" s="1">
        <f>IFERROR(__xludf.DUMMYFUNCTION("""COMPUTED_VALUE"""),0.0)</f>
        <v>0</v>
      </c>
    </row>
    <row r="309">
      <c r="A309" s="2">
        <f>IFERROR(__xludf.DUMMYFUNCTION("""COMPUTED_VALUE"""),45742.66666666667)</f>
        <v>45742.66667</v>
      </c>
      <c r="B309" s="1">
        <f>IFERROR(__xludf.DUMMYFUNCTION("""COMPUTED_VALUE"""),3882.98)</f>
        <v>3882.98</v>
      </c>
      <c r="D309" s="2">
        <f>IFERROR(__xludf.DUMMYFUNCTION("""COMPUTED_VALUE"""),45742.66666666667)</f>
        <v>45742.66667</v>
      </c>
      <c r="E309" s="1">
        <f>IFERROR(__xludf.DUMMYFUNCTION("""COMPUTED_VALUE"""),3899.11)</f>
        <v>3899.11</v>
      </c>
      <c r="G309" s="2">
        <f>IFERROR(__xludf.DUMMYFUNCTION("""COMPUTED_VALUE"""),45742.66666666667)</f>
        <v>45742.66667</v>
      </c>
      <c r="H309" s="1">
        <f>IFERROR(__xludf.DUMMYFUNCTION("""COMPUTED_VALUE"""),3847.53)</f>
        <v>3847.53</v>
      </c>
      <c r="J309" s="2">
        <f>IFERROR(__xludf.DUMMYFUNCTION("""COMPUTED_VALUE"""),45742.66666666667)</f>
        <v>45742.66667</v>
      </c>
      <c r="K309" s="1">
        <f>IFERROR(__xludf.DUMMYFUNCTION("""COMPUTED_VALUE"""),3858.39)</f>
        <v>3858.39</v>
      </c>
      <c r="M309" s="2">
        <f>IFERROR(__xludf.DUMMYFUNCTION("""COMPUTED_VALUE"""),45742.66666666667)</f>
        <v>45742.66667</v>
      </c>
      <c r="N309" s="1">
        <f>IFERROR(__xludf.DUMMYFUNCTION("""COMPUTED_VALUE"""),0.0)</f>
        <v>0</v>
      </c>
    </row>
    <row r="310">
      <c r="A310" s="2">
        <f>IFERROR(__xludf.DUMMYFUNCTION("""COMPUTED_VALUE"""),45743.66666666667)</f>
        <v>45743.66667</v>
      </c>
      <c r="B310" s="1">
        <f>IFERROR(__xludf.DUMMYFUNCTION("""COMPUTED_VALUE"""),3858.49)</f>
        <v>3858.49</v>
      </c>
      <c r="D310" s="2">
        <f>IFERROR(__xludf.DUMMYFUNCTION("""COMPUTED_VALUE"""),45743.66666666667)</f>
        <v>45743.66667</v>
      </c>
      <c r="E310" s="1">
        <f>IFERROR(__xludf.DUMMYFUNCTION("""COMPUTED_VALUE"""),3865.98)</f>
        <v>3865.98</v>
      </c>
      <c r="G310" s="2">
        <f>IFERROR(__xludf.DUMMYFUNCTION("""COMPUTED_VALUE"""),45743.66666666667)</f>
        <v>45743.66667</v>
      </c>
      <c r="H310" s="1">
        <f>IFERROR(__xludf.DUMMYFUNCTION("""COMPUTED_VALUE"""),3822.27)</f>
        <v>3822.27</v>
      </c>
      <c r="J310" s="2">
        <f>IFERROR(__xludf.DUMMYFUNCTION("""COMPUTED_VALUE"""),45743.66666666667)</f>
        <v>45743.66667</v>
      </c>
      <c r="K310" s="1">
        <f>IFERROR(__xludf.DUMMYFUNCTION("""COMPUTED_VALUE"""),3837.72)</f>
        <v>3837.72</v>
      </c>
      <c r="M310" s="2">
        <f>IFERROR(__xludf.DUMMYFUNCTION("""COMPUTED_VALUE"""),45743.66666666667)</f>
        <v>45743.66667</v>
      </c>
      <c r="N310" s="1">
        <f>IFERROR(__xludf.DUMMYFUNCTION("""COMPUTED_VALUE"""),0.0)</f>
        <v>0</v>
      </c>
    </row>
    <row r="311">
      <c r="A311" s="2">
        <f>IFERROR(__xludf.DUMMYFUNCTION("""COMPUTED_VALUE"""),45744.66666666667)</f>
        <v>45744.66667</v>
      </c>
      <c r="B311" s="1">
        <f>IFERROR(__xludf.DUMMYFUNCTION("""COMPUTED_VALUE"""),3837.95)</f>
        <v>3837.95</v>
      </c>
      <c r="D311" s="2">
        <f>IFERROR(__xludf.DUMMYFUNCTION("""COMPUTED_VALUE"""),45744.66666666667)</f>
        <v>45744.66667</v>
      </c>
      <c r="E311" s="1">
        <f>IFERROR(__xludf.DUMMYFUNCTION("""COMPUTED_VALUE"""),3837.95)</f>
        <v>3837.95</v>
      </c>
      <c r="G311" s="2">
        <f>IFERROR(__xludf.DUMMYFUNCTION("""COMPUTED_VALUE"""),45744.66666666667)</f>
        <v>45744.66667</v>
      </c>
      <c r="H311" s="1">
        <f>IFERROR(__xludf.DUMMYFUNCTION("""COMPUTED_VALUE"""),3759.47)</f>
        <v>3759.47</v>
      </c>
      <c r="J311" s="2">
        <f>IFERROR(__xludf.DUMMYFUNCTION("""COMPUTED_VALUE"""),45744.66666666667)</f>
        <v>45744.66667</v>
      </c>
      <c r="K311" s="1">
        <f>IFERROR(__xludf.DUMMYFUNCTION("""COMPUTED_VALUE"""),3772.63)</f>
        <v>3772.63</v>
      </c>
      <c r="M311" s="2">
        <f>IFERROR(__xludf.DUMMYFUNCTION("""COMPUTED_VALUE"""),45744.66666666667)</f>
        <v>45744.66667</v>
      </c>
      <c r="N311" s="1">
        <f>IFERROR(__xludf.DUMMYFUNCTION("""COMPUTED_VALUE"""),0.0)</f>
        <v>0</v>
      </c>
    </row>
    <row r="312">
      <c r="A312" s="2">
        <f>IFERROR(__xludf.DUMMYFUNCTION("""COMPUTED_VALUE"""),45747.66666666667)</f>
        <v>45747.66667</v>
      </c>
      <c r="B312" s="1">
        <f>IFERROR(__xludf.DUMMYFUNCTION("""COMPUTED_VALUE"""),3774.01)</f>
        <v>3774.01</v>
      </c>
      <c r="D312" s="2">
        <f>IFERROR(__xludf.DUMMYFUNCTION("""COMPUTED_VALUE"""),45747.66666666667)</f>
        <v>45747.66667</v>
      </c>
      <c r="E312" s="1">
        <f>IFERROR(__xludf.DUMMYFUNCTION("""COMPUTED_VALUE"""),3803.26)</f>
        <v>3803.26</v>
      </c>
      <c r="G312" s="2">
        <f>IFERROR(__xludf.DUMMYFUNCTION("""COMPUTED_VALUE"""),45747.66666666667)</f>
        <v>45747.66667</v>
      </c>
      <c r="H312" s="1">
        <f>IFERROR(__xludf.DUMMYFUNCTION("""COMPUTED_VALUE"""),3715.28)</f>
        <v>3715.28</v>
      </c>
      <c r="J312" s="2">
        <f>IFERROR(__xludf.DUMMYFUNCTION("""COMPUTED_VALUE"""),45747.66666666667)</f>
        <v>45747.66667</v>
      </c>
      <c r="K312" s="1">
        <f>IFERROR(__xludf.DUMMYFUNCTION("""COMPUTED_VALUE"""),3786.74)</f>
        <v>3786.74</v>
      </c>
      <c r="M312" s="2">
        <f>IFERROR(__xludf.DUMMYFUNCTION("""COMPUTED_VALUE"""),45747.66666666667)</f>
        <v>45747.66667</v>
      </c>
      <c r="N312" s="1">
        <f>IFERROR(__xludf.DUMMYFUNCTION("""COMPUTED_VALUE"""),0.0)</f>
        <v>0</v>
      </c>
    </row>
    <row r="313">
      <c r="A313" s="2">
        <f>IFERROR(__xludf.DUMMYFUNCTION("""COMPUTED_VALUE"""),45748.66666666667)</f>
        <v>45748.66667</v>
      </c>
      <c r="B313" s="1">
        <f>IFERROR(__xludf.DUMMYFUNCTION("""COMPUTED_VALUE"""),3787.07)</f>
        <v>3787.07</v>
      </c>
      <c r="D313" s="2">
        <f>IFERROR(__xludf.DUMMYFUNCTION("""COMPUTED_VALUE"""),45748.66666666667)</f>
        <v>45748.66667</v>
      </c>
      <c r="E313" s="1">
        <f>IFERROR(__xludf.DUMMYFUNCTION("""COMPUTED_VALUE"""),3812.32)</f>
        <v>3812.32</v>
      </c>
      <c r="G313" s="2">
        <f>IFERROR(__xludf.DUMMYFUNCTION("""COMPUTED_VALUE"""),45748.66666666667)</f>
        <v>45748.66667</v>
      </c>
      <c r="H313" s="1">
        <f>IFERROR(__xludf.DUMMYFUNCTION("""COMPUTED_VALUE"""),3746.19)</f>
        <v>3746.19</v>
      </c>
      <c r="J313" s="2">
        <f>IFERROR(__xludf.DUMMYFUNCTION("""COMPUTED_VALUE"""),45748.66666666667)</f>
        <v>45748.66667</v>
      </c>
      <c r="K313" s="1">
        <f>IFERROR(__xludf.DUMMYFUNCTION("""COMPUTED_VALUE"""),3799.69)</f>
        <v>3799.69</v>
      </c>
      <c r="M313" s="2">
        <f>IFERROR(__xludf.DUMMYFUNCTION("""COMPUTED_VALUE"""),45748.66666666667)</f>
        <v>45748.66667</v>
      </c>
      <c r="N313" s="1">
        <f>IFERROR(__xludf.DUMMYFUNCTION("""COMPUTED_VALUE"""),0.0)</f>
        <v>0</v>
      </c>
    </row>
    <row r="314">
      <c r="A314" s="2">
        <f>IFERROR(__xludf.DUMMYFUNCTION("""COMPUTED_VALUE"""),45749.66666666667)</f>
        <v>45749.66667</v>
      </c>
      <c r="B314" s="1">
        <f>IFERROR(__xludf.DUMMYFUNCTION("""COMPUTED_VALUE"""),3799.74)</f>
        <v>3799.74</v>
      </c>
      <c r="D314" s="2">
        <f>IFERROR(__xludf.DUMMYFUNCTION("""COMPUTED_VALUE"""),45749.66666666667)</f>
        <v>45749.66667</v>
      </c>
      <c r="E314" s="1">
        <f>IFERROR(__xludf.DUMMYFUNCTION("""COMPUTED_VALUE"""),3856.53)</f>
        <v>3856.53</v>
      </c>
      <c r="G314" s="2">
        <f>IFERROR(__xludf.DUMMYFUNCTION("""COMPUTED_VALUE"""),45749.66666666667)</f>
        <v>45749.66667</v>
      </c>
      <c r="H314" s="1">
        <f>IFERROR(__xludf.DUMMYFUNCTION("""COMPUTED_VALUE"""),3761.61)</f>
        <v>3761.61</v>
      </c>
      <c r="J314" s="2">
        <f>IFERROR(__xludf.DUMMYFUNCTION("""COMPUTED_VALUE"""),45749.66666666667)</f>
        <v>45749.66667</v>
      </c>
      <c r="K314" s="1">
        <f>IFERROR(__xludf.DUMMYFUNCTION("""COMPUTED_VALUE"""),3847.9)</f>
        <v>3847.9</v>
      </c>
      <c r="M314" s="2">
        <f>IFERROR(__xludf.DUMMYFUNCTION("""COMPUTED_VALUE"""),45749.66666666667)</f>
        <v>45749.66667</v>
      </c>
      <c r="N314" s="1">
        <f>IFERROR(__xludf.DUMMYFUNCTION("""COMPUTED_VALUE"""),0.0)</f>
        <v>0</v>
      </c>
    </row>
    <row r="315">
      <c r="A315" s="2">
        <f>IFERROR(__xludf.DUMMYFUNCTION("""COMPUTED_VALUE"""),45750.66666666667)</f>
        <v>45750.66667</v>
      </c>
      <c r="B315" s="1">
        <f>IFERROR(__xludf.DUMMYFUNCTION("""COMPUTED_VALUE"""),3847.97)</f>
        <v>3847.97</v>
      </c>
      <c r="D315" s="2">
        <f>IFERROR(__xludf.DUMMYFUNCTION("""COMPUTED_VALUE"""),45750.66666666667)</f>
        <v>45750.66667</v>
      </c>
      <c r="E315" s="1">
        <f>IFERROR(__xludf.DUMMYFUNCTION("""COMPUTED_VALUE"""),3847.97)</f>
        <v>3847.97</v>
      </c>
      <c r="G315" s="2">
        <f>IFERROR(__xludf.DUMMYFUNCTION("""COMPUTED_VALUE"""),45750.66666666667)</f>
        <v>45750.66667</v>
      </c>
      <c r="H315" s="1">
        <f>IFERROR(__xludf.DUMMYFUNCTION("""COMPUTED_VALUE"""),3628.42)</f>
        <v>3628.42</v>
      </c>
      <c r="J315" s="2">
        <f>IFERROR(__xludf.DUMMYFUNCTION("""COMPUTED_VALUE"""),45750.66666666667)</f>
        <v>45750.66667</v>
      </c>
      <c r="K315" s="1">
        <f>IFERROR(__xludf.DUMMYFUNCTION("""COMPUTED_VALUE"""),3630.08)</f>
        <v>3630.08</v>
      </c>
      <c r="M315" s="2">
        <f>IFERROR(__xludf.DUMMYFUNCTION("""COMPUTED_VALUE"""),45750.66666666667)</f>
        <v>45750.66667</v>
      </c>
      <c r="N315" s="1">
        <f>IFERROR(__xludf.DUMMYFUNCTION("""COMPUTED_VALUE"""),0.0)</f>
        <v>0</v>
      </c>
    </row>
    <row r="316">
      <c r="A316" s="2">
        <f>IFERROR(__xludf.DUMMYFUNCTION("""COMPUTED_VALUE"""),45751.66666666667)</f>
        <v>45751.66667</v>
      </c>
      <c r="B316" s="1">
        <f>IFERROR(__xludf.DUMMYFUNCTION("""COMPUTED_VALUE"""),3630.24)</f>
        <v>3630.24</v>
      </c>
      <c r="D316" s="2">
        <f>IFERROR(__xludf.DUMMYFUNCTION("""COMPUTED_VALUE"""),45751.66666666667)</f>
        <v>45751.66667</v>
      </c>
      <c r="E316" s="1">
        <f>IFERROR(__xludf.DUMMYFUNCTION("""COMPUTED_VALUE"""),3630.24)</f>
        <v>3630.24</v>
      </c>
      <c r="G316" s="2">
        <f>IFERROR(__xludf.DUMMYFUNCTION("""COMPUTED_VALUE"""),45751.66666666667)</f>
        <v>45751.66667</v>
      </c>
      <c r="H316" s="1">
        <f>IFERROR(__xludf.DUMMYFUNCTION("""COMPUTED_VALUE"""),3409.13)</f>
        <v>3409.13</v>
      </c>
      <c r="J316" s="2">
        <f>IFERROR(__xludf.DUMMYFUNCTION("""COMPUTED_VALUE"""),45751.66666666667)</f>
        <v>45751.66667</v>
      </c>
      <c r="K316" s="1">
        <f>IFERROR(__xludf.DUMMYFUNCTION("""COMPUTED_VALUE"""),3429.32)</f>
        <v>3429.32</v>
      </c>
      <c r="M316" s="2">
        <f>IFERROR(__xludf.DUMMYFUNCTION("""COMPUTED_VALUE"""),45751.66666666667)</f>
        <v>45751.66667</v>
      </c>
      <c r="N316" s="1">
        <f>IFERROR(__xludf.DUMMYFUNCTION("""COMPUTED_VALUE"""),0.0)</f>
        <v>0</v>
      </c>
    </row>
    <row r="317">
      <c r="A317" s="2">
        <f>IFERROR(__xludf.DUMMYFUNCTION("""COMPUTED_VALUE"""),45754.66666666667)</f>
        <v>45754.66667</v>
      </c>
      <c r="B317" s="1">
        <f>IFERROR(__xludf.DUMMYFUNCTION("""COMPUTED_VALUE"""),3429.5)</f>
        <v>3429.5</v>
      </c>
      <c r="D317" s="2">
        <f>IFERROR(__xludf.DUMMYFUNCTION("""COMPUTED_VALUE"""),45754.66666666667)</f>
        <v>45754.66667</v>
      </c>
      <c r="E317" s="1">
        <f>IFERROR(__xludf.DUMMYFUNCTION("""COMPUTED_VALUE"""),3530.91)</f>
        <v>3530.91</v>
      </c>
      <c r="G317" s="2">
        <f>IFERROR(__xludf.DUMMYFUNCTION("""COMPUTED_VALUE"""),45754.66666666667)</f>
        <v>45754.66667</v>
      </c>
      <c r="H317" s="1">
        <f>IFERROR(__xludf.DUMMYFUNCTION("""COMPUTED_VALUE"""),3267.58)</f>
        <v>3267.58</v>
      </c>
      <c r="J317" s="2">
        <f>IFERROR(__xludf.DUMMYFUNCTION("""COMPUTED_VALUE"""),45754.66666666667)</f>
        <v>45754.66667</v>
      </c>
      <c r="K317" s="1">
        <f>IFERROR(__xludf.DUMMYFUNCTION("""COMPUTED_VALUE"""),3401.9)</f>
        <v>3401.9</v>
      </c>
      <c r="M317" s="2">
        <f>IFERROR(__xludf.DUMMYFUNCTION("""COMPUTED_VALUE"""),45754.66666666667)</f>
        <v>45754.66667</v>
      </c>
      <c r="N317" s="1">
        <f>IFERROR(__xludf.DUMMYFUNCTION("""COMPUTED_VALUE"""),0.0)</f>
        <v>0</v>
      </c>
    </row>
    <row r="318">
      <c r="A318" s="2">
        <f>IFERROR(__xludf.DUMMYFUNCTION("""COMPUTED_VALUE"""),45755.66666666667)</f>
        <v>45755.66667</v>
      </c>
      <c r="B318" s="1">
        <f>IFERROR(__xludf.DUMMYFUNCTION("""COMPUTED_VALUE"""),3401.96)</f>
        <v>3401.96</v>
      </c>
      <c r="D318" s="2">
        <f>IFERROR(__xludf.DUMMYFUNCTION("""COMPUTED_VALUE"""),45755.66666666667)</f>
        <v>45755.66667</v>
      </c>
      <c r="E318" s="1">
        <f>IFERROR(__xludf.DUMMYFUNCTION("""COMPUTED_VALUE"""),3511.53)</f>
        <v>3511.53</v>
      </c>
      <c r="G318" s="2">
        <f>IFERROR(__xludf.DUMMYFUNCTION("""COMPUTED_VALUE"""),45755.66666666667)</f>
        <v>45755.66667</v>
      </c>
      <c r="H318" s="1">
        <f>IFERROR(__xludf.DUMMYFUNCTION("""COMPUTED_VALUE"""),3288.77)</f>
        <v>3288.77</v>
      </c>
      <c r="J318" s="2">
        <f>IFERROR(__xludf.DUMMYFUNCTION("""COMPUTED_VALUE"""),45755.66666666667)</f>
        <v>45755.66667</v>
      </c>
      <c r="K318" s="1">
        <f>IFERROR(__xludf.DUMMYFUNCTION("""COMPUTED_VALUE"""),3332.24)</f>
        <v>3332.24</v>
      </c>
      <c r="M318" s="2">
        <f>IFERROR(__xludf.DUMMYFUNCTION("""COMPUTED_VALUE"""),45755.66666666667)</f>
        <v>45755.66667</v>
      </c>
      <c r="N318" s="1">
        <f>IFERROR(__xludf.DUMMYFUNCTION("""COMPUTED_VALUE"""),0.0)</f>
        <v>0</v>
      </c>
    </row>
    <row r="319">
      <c r="A319" s="2">
        <f>IFERROR(__xludf.DUMMYFUNCTION("""COMPUTED_VALUE"""),45756.66666666667)</f>
        <v>45756.66667</v>
      </c>
      <c r="B319" s="1">
        <f>IFERROR(__xludf.DUMMYFUNCTION("""COMPUTED_VALUE"""),3332.3)</f>
        <v>3332.3</v>
      </c>
      <c r="D319" s="2">
        <f>IFERROR(__xludf.DUMMYFUNCTION("""COMPUTED_VALUE"""),45756.66666666667)</f>
        <v>45756.66667</v>
      </c>
      <c r="E319" s="1">
        <f>IFERROR(__xludf.DUMMYFUNCTION("""COMPUTED_VALUE"""),3636.81)</f>
        <v>3636.81</v>
      </c>
      <c r="G319" s="2">
        <f>IFERROR(__xludf.DUMMYFUNCTION("""COMPUTED_VALUE"""),45756.66666666667)</f>
        <v>45756.66667</v>
      </c>
      <c r="H319" s="1">
        <f>IFERROR(__xludf.DUMMYFUNCTION("""COMPUTED_VALUE"""),3286.11)</f>
        <v>3286.11</v>
      </c>
      <c r="J319" s="2">
        <f>IFERROR(__xludf.DUMMYFUNCTION("""COMPUTED_VALUE"""),45756.66666666667)</f>
        <v>45756.66667</v>
      </c>
      <c r="K319" s="1">
        <f>IFERROR(__xludf.DUMMYFUNCTION("""COMPUTED_VALUE"""),3619.23)</f>
        <v>3619.23</v>
      </c>
      <c r="M319" s="2">
        <f>IFERROR(__xludf.DUMMYFUNCTION("""COMPUTED_VALUE"""),45756.66666666667)</f>
        <v>45756.66667</v>
      </c>
      <c r="N319" s="1">
        <f>IFERROR(__xludf.DUMMYFUNCTION("""COMPUTED_VALUE"""),0.0)</f>
        <v>0</v>
      </c>
    </row>
    <row r="320">
      <c r="A320" s="2">
        <f>IFERROR(__xludf.DUMMYFUNCTION("""COMPUTED_VALUE"""),45757.66666666667)</f>
        <v>45757.66667</v>
      </c>
      <c r="B320" s="1">
        <f>IFERROR(__xludf.DUMMYFUNCTION("""COMPUTED_VALUE"""),3619.42)</f>
        <v>3619.42</v>
      </c>
      <c r="D320" s="2">
        <f>IFERROR(__xludf.DUMMYFUNCTION("""COMPUTED_VALUE"""),45757.66666666667)</f>
        <v>45757.66667</v>
      </c>
      <c r="E320" s="1">
        <f>IFERROR(__xludf.DUMMYFUNCTION("""COMPUTED_VALUE"""),3619.42)</f>
        <v>3619.42</v>
      </c>
      <c r="G320" s="2">
        <f>IFERROR(__xludf.DUMMYFUNCTION("""COMPUTED_VALUE"""),45757.66666666667)</f>
        <v>45757.66667</v>
      </c>
      <c r="H320" s="1">
        <f>IFERROR(__xludf.DUMMYFUNCTION("""COMPUTED_VALUE"""),3404.2)</f>
        <v>3404.2</v>
      </c>
      <c r="J320" s="2">
        <f>IFERROR(__xludf.DUMMYFUNCTION("""COMPUTED_VALUE"""),45757.66666666667)</f>
        <v>45757.66667</v>
      </c>
      <c r="K320" s="1">
        <f>IFERROR(__xludf.DUMMYFUNCTION("""COMPUTED_VALUE"""),3490.19)</f>
        <v>3490.19</v>
      </c>
      <c r="M320" s="2">
        <f>IFERROR(__xludf.DUMMYFUNCTION("""COMPUTED_VALUE"""),45757.66666666667)</f>
        <v>45757.66667</v>
      </c>
      <c r="N320" s="1">
        <f>IFERROR(__xludf.DUMMYFUNCTION("""COMPUTED_VALUE"""),0.0)</f>
        <v>0</v>
      </c>
    </row>
    <row r="321">
      <c r="A321" s="2">
        <f>IFERROR(__xludf.DUMMYFUNCTION("""COMPUTED_VALUE"""),45758.66666666667)</f>
        <v>45758.66667</v>
      </c>
      <c r="B321" s="1">
        <f>IFERROR(__xludf.DUMMYFUNCTION("""COMPUTED_VALUE"""),3490.24)</f>
        <v>3490.24</v>
      </c>
      <c r="D321" s="2">
        <f>IFERROR(__xludf.DUMMYFUNCTION("""COMPUTED_VALUE"""),45758.66666666667)</f>
        <v>45758.66667</v>
      </c>
      <c r="E321" s="1">
        <f>IFERROR(__xludf.DUMMYFUNCTION("""COMPUTED_VALUE"""),3551.11)</f>
        <v>3551.11</v>
      </c>
      <c r="G321" s="2">
        <f>IFERROR(__xludf.DUMMYFUNCTION("""COMPUTED_VALUE"""),45758.66666666667)</f>
        <v>45758.66667</v>
      </c>
      <c r="H321" s="1">
        <f>IFERROR(__xludf.DUMMYFUNCTION("""COMPUTED_VALUE"""),3443.0)</f>
        <v>3443</v>
      </c>
      <c r="J321" s="2">
        <f>IFERROR(__xludf.DUMMYFUNCTION("""COMPUTED_VALUE"""),45758.66666666667)</f>
        <v>45758.66667</v>
      </c>
      <c r="K321" s="1">
        <f>IFERROR(__xludf.DUMMYFUNCTION("""COMPUTED_VALUE"""),3546.03)</f>
        <v>3546.03</v>
      </c>
      <c r="M321" s="2">
        <f>IFERROR(__xludf.DUMMYFUNCTION("""COMPUTED_VALUE"""),45758.66666666667)</f>
        <v>45758.66667</v>
      </c>
      <c r="N321" s="1">
        <f>IFERROR(__xludf.DUMMYFUNCTION("""COMPUTED_VALUE"""),0.0)</f>
        <v>0</v>
      </c>
    </row>
    <row r="322">
      <c r="A322" s="2">
        <f>IFERROR(__xludf.DUMMYFUNCTION("""COMPUTED_VALUE"""),45761.66666666667)</f>
        <v>45761.66667</v>
      </c>
      <c r="B322" s="1">
        <f>IFERROR(__xludf.DUMMYFUNCTION("""COMPUTED_VALUE"""),3546.08)</f>
        <v>3546.08</v>
      </c>
      <c r="D322" s="2">
        <f>IFERROR(__xludf.DUMMYFUNCTION("""COMPUTED_VALUE"""),45761.66666666667)</f>
        <v>45761.66667</v>
      </c>
      <c r="E322" s="1">
        <f>IFERROR(__xludf.DUMMYFUNCTION("""COMPUTED_VALUE"""),3603.32)</f>
        <v>3603.32</v>
      </c>
      <c r="G322" s="2">
        <f>IFERROR(__xludf.DUMMYFUNCTION("""COMPUTED_VALUE"""),45761.66666666667)</f>
        <v>45761.66667</v>
      </c>
      <c r="H322" s="1">
        <f>IFERROR(__xludf.DUMMYFUNCTION("""COMPUTED_VALUE"""),3546.08)</f>
        <v>3546.08</v>
      </c>
      <c r="J322" s="2">
        <f>IFERROR(__xludf.DUMMYFUNCTION("""COMPUTED_VALUE"""),45761.66666666667)</f>
        <v>45761.66667</v>
      </c>
      <c r="K322" s="1">
        <f>IFERROR(__xludf.DUMMYFUNCTION("""COMPUTED_VALUE"""),3587.94)</f>
        <v>3587.94</v>
      </c>
      <c r="M322" s="2">
        <f>IFERROR(__xludf.DUMMYFUNCTION("""COMPUTED_VALUE"""),45761.66666666667)</f>
        <v>45761.66667</v>
      </c>
      <c r="N322" s="1">
        <f>IFERROR(__xludf.DUMMYFUNCTION("""COMPUTED_VALUE"""),0.0)</f>
        <v>0</v>
      </c>
    </row>
    <row r="323">
      <c r="A323" s="2">
        <f>IFERROR(__xludf.DUMMYFUNCTION("""COMPUTED_VALUE"""),45762.66666666667)</f>
        <v>45762.66667</v>
      </c>
      <c r="B323" s="1">
        <f>IFERROR(__xludf.DUMMYFUNCTION("""COMPUTED_VALUE"""),3588.05)</f>
        <v>3588.05</v>
      </c>
      <c r="D323" s="2">
        <f>IFERROR(__xludf.DUMMYFUNCTION("""COMPUTED_VALUE"""),45762.66666666667)</f>
        <v>45762.66667</v>
      </c>
      <c r="E323" s="1">
        <f>IFERROR(__xludf.DUMMYFUNCTION("""COMPUTED_VALUE"""),3619.92)</f>
        <v>3619.92</v>
      </c>
      <c r="G323" s="2">
        <f>IFERROR(__xludf.DUMMYFUNCTION("""COMPUTED_VALUE"""),45762.66666666667)</f>
        <v>45762.66667</v>
      </c>
      <c r="H323" s="1">
        <f>IFERROR(__xludf.DUMMYFUNCTION("""COMPUTED_VALUE"""),3577.1)</f>
        <v>3577.1</v>
      </c>
      <c r="J323" s="2">
        <f>IFERROR(__xludf.DUMMYFUNCTION("""COMPUTED_VALUE"""),45762.66666666667)</f>
        <v>45762.66667</v>
      </c>
      <c r="K323" s="1">
        <f>IFERROR(__xludf.DUMMYFUNCTION("""COMPUTED_VALUE"""),3584.16)</f>
        <v>3584.16</v>
      </c>
      <c r="M323" s="2">
        <f>IFERROR(__xludf.DUMMYFUNCTION("""COMPUTED_VALUE"""),45762.66666666667)</f>
        <v>45762.66667</v>
      </c>
      <c r="N323" s="1">
        <f>IFERROR(__xludf.DUMMYFUNCTION("""COMPUTED_VALUE"""),0.0)</f>
        <v>0</v>
      </c>
    </row>
    <row r="324">
      <c r="A324" s="2">
        <f>IFERROR(__xludf.DUMMYFUNCTION("""COMPUTED_VALUE"""),45763.66666666667)</f>
        <v>45763.66667</v>
      </c>
      <c r="B324" s="1">
        <f>IFERROR(__xludf.DUMMYFUNCTION("""COMPUTED_VALUE"""),3584.17)</f>
        <v>3584.17</v>
      </c>
      <c r="D324" s="2">
        <f>IFERROR(__xludf.DUMMYFUNCTION("""COMPUTED_VALUE"""),45763.66666666667)</f>
        <v>45763.66667</v>
      </c>
      <c r="E324" s="1">
        <f>IFERROR(__xludf.DUMMYFUNCTION("""COMPUTED_VALUE"""),3592.37)</f>
        <v>3592.37</v>
      </c>
      <c r="G324" s="2">
        <f>IFERROR(__xludf.DUMMYFUNCTION("""COMPUTED_VALUE"""),45763.66666666667)</f>
        <v>45763.66667</v>
      </c>
      <c r="H324" s="1">
        <f>IFERROR(__xludf.DUMMYFUNCTION("""COMPUTED_VALUE"""),3512.8)</f>
        <v>3512.8</v>
      </c>
      <c r="J324" s="2">
        <f>IFERROR(__xludf.DUMMYFUNCTION("""COMPUTED_VALUE"""),45763.66666666667)</f>
        <v>45763.66667</v>
      </c>
      <c r="K324" s="1">
        <f>IFERROR(__xludf.DUMMYFUNCTION("""COMPUTED_VALUE"""),3543.54)</f>
        <v>3543.54</v>
      </c>
      <c r="M324" s="2">
        <f>IFERROR(__xludf.DUMMYFUNCTION("""COMPUTED_VALUE"""),45763.66666666667)</f>
        <v>45763.66667</v>
      </c>
      <c r="N324" s="1">
        <f>IFERROR(__xludf.DUMMYFUNCTION("""COMPUTED_VALUE"""),0.0)</f>
        <v>0</v>
      </c>
    </row>
    <row r="325">
      <c r="A325" s="2">
        <f>IFERROR(__xludf.DUMMYFUNCTION("""COMPUTED_VALUE"""),45764.66666666667)</f>
        <v>45764.66667</v>
      </c>
      <c r="B325" s="1">
        <f>IFERROR(__xludf.DUMMYFUNCTION("""COMPUTED_VALUE"""),3543.63)</f>
        <v>3543.63</v>
      </c>
      <c r="D325" s="2">
        <f>IFERROR(__xludf.DUMMYFUNCTION("""COMPUTED_VALUE"""),45764.66666666667)</f>
        <v>45764.66667</v>
      </c>
      <c r="E325" s="1">
        <f>IFERROR(__xludf.DUMMYFUNCTION("""COMPUTED_VALUE"""),3594.5)</f>
        <v>3594.5</v>
      </c>
      <c r="G325" s="2">
        <f>IFERROR(__xludf.DUMMYFUNCTION("""COMPUTED_VALUE"""),45764.66666666667)</f>
        <v>45764.66667</v>
      </c>
      <c r="H325" s="1">
        <f>IFERROR(__xludf.DUMMYFUNCTION("""COMPUTED_VALUE"""),3543.63)</f>
        <v>3543.63</v>
      </c>
      <c r="J325" s="2">
        <f>IFERROR(__xludf.DUMMYFUNCTION("""COMPUTED_VALUE"""),45764.66666666667)</f>
        <v>45764.66667</v>
      </c>
      <c r="K325" s="1">
        <f>IFERROR(__xludf.DUMMYFUNCTION("""COMPUTED_VALUE"""),3572.8)</f>
        <v>3572.8</v>
      </c>
      <c r="M325" s="2">
        <f>IFERROR(__xludf.DUMMYFUNCTION("""COMPUTED_VALUE"""),45764.66666666667)</f>
        <v>45764.66667</v>
      </c>
      <c r="N325" s="1">
        <f>IFERROR(__xludf.DUMMYFUNCTION("""COMPUTED_VALUE"""),0.0)</f>
        <v>0</v>
      </c>
    </row>
    <row r="326">
      <c r="A326" s="2">
        <f>IFERROR(__xludf.DUMMYFUNCTION("""COMPUTED_VALUE"""),45768.66666666667)</f>
        <v>45768.66667</v>
      </c>
      <c r="B326" s="1">
        <f>IFERROR(__xludf.DUMMYFUNCTION("""COMPUTED_VALUE"""),3572.8)</f>
        <v>3572.8</v>
      </c>
      <c r="D326" s="2">
        <f>IFERROR(__xludf.DUMMYFUNCTION("""COMPUTED_VALUE"""),45768.66666666667)</f>
        <v>45768.66667</v>
      </c>
      <c r="E326" s="1">
        <f>IFERROR(__xludf.DUMMYFUNCTION("""COMPUTED_VALUE"""),3572.8)</f>
        <v>3572.8</v>
      </c>
      <c r="G326" s="2">
        <f>IFERROR(__xludf.DUMMYFUNCTION("""COMPUTED_VALUE"""),45768.66666666667)</f>
        <v>45768.66667</v>
      </c>
      <c r="H326" s="1">
        <f>IFERROR(__xludf.DUMMYFUNCTION("""COMPUTED_VALUE"""),3457.53)</f>
        <v>3457.53</v>
      </c>
      <c r="J326" s="2">
        <f>IFERROR(__xludf.DUMMYFUNCTION("""COMPUTED_VALUE"""),45768.66666666667)</f>
        <v>45768.66667</v>
      </c>
      <c r="K326" s="1">
        <f>IFERROR(__xludf.DUMMYFUNCTION("""COMPUTED_VALUE"""),3491.24)</f>
        <v>3491.24</v>
      </c>
      <c r="M326" s="2">
        <f>IFERROR(__xludf.DUMMYFUNCTION("""COMPUTED_VALUE"""),45768.66666666667)</f>
        <v>45768.66667</v>
      </c>
      <c r="N326" s="1">
        <f>IFERROR(__xludf.DUMMYFUNCTION("""COMPUTED_VALUE"""),0.0)</f>
        <v>0</v>
      </c>
    </row>
    <row r="327">
      <c r="A327" s="2">
        <f>IFERROR(__xludf.DUMMYFUNCTION("""COMPUTED_VALUE"""),45769.66666666667)</f>
        <v>45769.66667</v>
      </c>
      <c r="B327" s="1">
        <f>IFERROR(__xludf.DUMMYFUNCTION("""COMPUTED_VALUE"""),3491.27)</f>
        <v>3491.27</v>
      </c>
      <c r="D327" s="2">
        <f>IFERROR(__xludf.DUMMYFUNCTION("""COMPUTED_VALUE"""),45769.66666666667)</f>
        <v>45769.66667</v>
      </c>
      <c r="E327" s="1">
        <f>IFERROR(__xludf.DUMMYFUNCTION("""COMPUTED_VALUE"""),3592.04)</f>
        <v>3592.04</v>
      </c>
      <c r="G327" s="2">
        <f>IFERROR(__xludf.DUMMYFUNCTION("""COMPUTED_VALUE"""),45769.66666666667)</f>
        <v>45769.66667</v>
      </c>
      <c r="H327" s="1">
        <f>IFERROR(__xludf.DUMMYFUNCTION("""COMPUTED_VALUE"""),3491.27)</f>
        <v>3491.27</v>
      </c>
      <c r="J327" s="2">
        <f>IFERROR(__xludf.DUMMYFUNCTION("""COMPUTED_VALUE"""),45769.66666666667)</f>
        <v>45769.66667</v>
      </c>
      <c r="K327" s="1">
        <f>IFERROR(__xludf.DUMMYFUNCTION("""COMPUTED_VALUE"""),3584.26)</f>
        <v>3584.26</v>
      </c>
      <c r="M327" s="2">
        <f>IFERROR(__xludf.DUMMYFUNCTION("""COMPUTED_VALUE"""),45769.66666666667)</f>
        <v>45769.66667</v>
      </c>
      <c r="N327" s="1">
        <f>IFERROR(__xludf.DUMMYFUNCTION("""COMPUTED_VALUE"""),0.0)</f>
        <v>0</v>
      </c>
    </row>
    <row r="328">
      <c r="A328" s="2">
        <f>IFERROR(__xludf.DUMMYFUNCTION("""COMPUTED_VALUE"""),45770.66666666667)</f>
        <v>45770.66667</v>
      </c>
      <c r="B328" s="1">
        <f>IFERROR(__xludf.DUMMYFUNCTION("""COMPUTED_VALUE"""),3584.35)</f>
        <v>3584.35</v>
      </c>
      <c r="D328" s="2">
        <f>IFERROR(__xludf.DUMMYFUNCTION("""COMPUTED_VALUE"""),45770.66666666667)</f>
        <v>45770.66667</v>
      </c>
      <c r="E328" s="1">
        <f>IFERROR(__xludf.DUMMYFUNCTION("""COMPUTED_VALUE"""),3716.86)</f>
        <v>3716.86</v>
      </c>
      <c r="G328" s="2">
        <f>IFERROR(__xludf.DUMMYFUNCTION("""COMPUTED_VALUE"""),45770.66666666667)</f>
        <v>45770.66667</v>
      </c>
      <c r="H328" s="1">
        <f>IFERROR(__xludf.DUMMYFUNCTION("""COMPUTED_VALUE"""),3584.35)</f>
        <v>3584.35</v>
      </c>
      <c r="J328" s="2">
        <f>IFERROR(__xludf.DUMMYFUNCTION("""COMPUTED_VALUE"""),45770.66666666667)</f>
        <v>45770.66667</v>
      </c>
      <c r="K328" s="1">
        <f>IFERROR(__xludf.DUMMYFUNCTION("""COMPUTED_VALUE"""),3630.01)</f>
        <v>3630.01</v>
      </c>
      <c r="M328" s="2">
        <f>IFERROR(__xludf.DUMMYFUNCTION("""COMPUTED_VALUE"""),45770.66666666667)</f>
        <v>45770.66667</v>
      </c>
      <c r="N328" s="1">
        <f>IFERROR(__xludf.DUMMYFUNCTION("""COMPUTED_VALUE"""),0.0)</f>
        <v>0</v>
      </c>
    </row>
    <row r="329">
      <c r="A329" s="2">
        <f>IFERROR(__xludf.DUMMYFUNCTION("""COMPUTED_VALUE"""),45771.66666666667)</f>
        <v>45771.66667</v>
      </c>
      <c r="B329" s="1">
        <f>IFERROR(__xludf.DUMMYFUNCTION("""COMPUTED_VALUE"""),3630.02)</f>
        <v>3630.02</v>
      </c>
      <c r="D329" s="2">
        <f>IFERROR(__xludf.DUMMYFUNCTION("""COMPUTED_VALUE"""),45771.66666666667)</f>
        <v>45771.66667</v>
      </c>
      <c r="E329" s="1">
        <f>IFERROR(__xludf.DUMMYFUNCTION("""COMPUTED_VALUE"""),3706.55)</f>
        <v>3706.55</v>
      </c>
      <c r="G329" s="2">
        <f>IFERROR(__xludf.DUMMYFUNCTION("""COMPUTED_VALUE"""),45771.66666666667)</f>
        <v>45771.66667</v>
      </c>
      <c r="H329" s="1">
        <f>IFERROR(__xludf.DUMMYFUNCTION("""COMPUTED_VALUE"""),3629.67)</f>
        <v>3629.67</v>
      </c>
      <c r="J329" s="2">
        <f>IFERROR(__xludf.DUMMYFUNCTION("""COMPUTED_VALUE"""),45771.66666666667)</f>
        <v>45771.66667</v>
      </c>
      <c r="K329" s="1">
        <f>IFERROR(__xludf.DUMMYFUNCTION("""COMPUTED_VALUE"""),3702.17)</f>
        <v>3702.17</v>
      </c>
      <c r="M329" s="2">
        <f>IFERROR(__xludf.DUMMYFUNCTION("""COMPUTED_VALUE"""),45771.66666666667)</f>
        <v>45771.66667</v>
      </c>
      <c r="N329" s="1">
        <f>IFERROR(__xludf.DUMMYFUNCTION("""COMPUTED_VALUE"""),0.0)</f>
        <v>0</v>
      </c>
    </row>
    <row r="330">
      <c r="A330" s="2">
        <f>IFERROR(__xludf.DUMMYFUNCTION("""COMPUTED_VALUE"""),45772.66666666667)</f>
        <v>45772.66667</v>
      </c>
      <c r="B330" s="1">
        <f>IFERROR(__xludf.DUMMYFUNCTION("""COMPUTED_VALUE"""),3702.32)</f>
        <v>3702.32</v>
      </c>
      <c r="D330" s="2">
        <f>IFERROR(__xludf.DUMMYFUNCTION("""COMPUTED_VALUE"""),45772.66666666667)</f>
        <v>45772.66667</v>
      </c>
      <c r="E330" s="1">
        <f>IFERROR(__xludf.DUMMYFUNCTION("""COMPUTED_VALUE"""),3702.32)</f>
        <v>3702.32</v>
      </c>
      <c r="G330" s="2">
        <f>IFERROR(__xludf.DUMMYFUNCTION("""COMPUTED_VALUE"""),45772.66666666667)</f>
        <v>45772.66667</v>
      </c>
      <c r="H330" s="1">
        <f>IFERROR(__xludf.DUMMYFUNCTION("""COMPUTED_VALUE"""),3669.31)</f>
        <v>3669.31</v>
      </c>
      <c r="J330" s="2">
        <f>IFERROR(__xludf.DUMMYFUNCTION("""COMPUTED_VALUE"""),45772.66666666667)</f>
        <v>45772.66667</v>
      </c>
      <c r="K330" s="1">
        <f>IFERROR(__xludf.DUMMYFUNCTION("""COMPUTED_VALUE"""),3697.38)</f>
        <v>3697.38</v>
      </c>
      <c r="M330" s="2">
        <f>IFERROR(__xludf.DUMMYFUNCTION("""COMPUTED_VALUE"""),45772.66666666667)</f>
        <v>45772.66667</v>
      </c>
      <c r="N330" s="1">
        <f>IFERROR(__xludf.DUMMYFUNCTION("""COMPUTED_VALUE"""),0.0)</f>
        <v>0</v>
      </c>
    </row>
    <row r="331">
      <c r="A331" s="2">
        <f>IFERROR(__xludf.DUMMYFUNCTION("""COMPUTED_VALUE"""),45775.66666666667)</f>
        <v>45775.66667</v>
      </c>
      <c r="B331" s="1">
        <f>IFERROR(__xludf.DUMMYFUNCTION("""COMPUTED_VALUE"""),3697.43)</f>
        <v>3697.43</v>
      </c>
      <c r="D331" s="2">
        <f>IFERROR(__xludf.DUMMYFUNCTION("""COMPUTED_VALUE"""),45775.66666666667)</f>
        <v>45775.66667</v>
      </c>
      <c r="E331" s="1">
        <f>IFERROR(__xludf.DUMMYFUNCTION("""COMPUTED_VALUE"""),3724.19)</f>
        <v>3724.19</v>
      </c>
      <c r="G331" s="2">
        <f>IFERROR(__xludf.DUMMYFUNCTION("""COMPUTED_VALUE"""),45775.66666666667)</f>
        <v>45775.66667</v>
      </c>
      <c r="H331" s="1">
        <f>IFERROR(__xludf.DUMMYFUNCTION("""COMPUTED_VALUE"""),3675.98)</f>
        <v>3675.98</v>
      </c>
      <c r="J331" s="2">
        <f>IFERROR(__xludf.DUMMYFUNCTION("""COMPUTED_VALUE"""),45775.66666666667)</f>
        <v>45775.66667</v>
      </c>
      <c r="K331" s="1">
        <f>IFERROR(__xludf.DUMMYFUNCTION("""COMPUTED_VALUE"""),3711.08)</f>
        <v>3711.08</v>
      </c>
      <c r="M331" s="2">
        <f>IFERROR(__xludf.DUMMYFUNCTION("""COMPUTED_VALUE"""),45775.66666666667)</f>
        <v>45775.66667</v>
      </c>
      <c r="N331" s="1">
        <f>IFERROR(__xludf.DUMMYFUNCTION("""COMPUTED_VALUE"""),0.0)</f>
        <v>0</v>
      </c>
    </row>
    <row r="332">
      <c r="A332" s="2">
        <f>IFERROR(__xludf.DUMMYFUNCTION("""COMPUTED_VALUE"""),45776.66666666667)</f>
        <v>45776.66667</v>
      </c>
      <c r="B332" s="1">
        <f>IFERROR(__xludf.DUMMYFUNCTION("""COMPUTED_VALUE"""),3711.13)</f>
        <v>3711.13</v>
      </c>
      <c r="D332" s="2">
        <f>IFERROR(__xludf.DUMMYFUNCTION("""COMPUTED_VALUE"""),45776.66666666667)</f>
        <v>45776.66667</v>
      </c>
      <c r="E332" s="1">
        <f>IFERROR(__xludf.DUMMYFUNCTION("""COMPUTED_VALUE"""),3740.39)</f>
        <v>3740.39</v>
      </c>
      <c r="G332" s="2">
        <f>IFERROR(__xludf.DUMMYFUNCTION("""COMPUTED_VALUE"""),45776.66666666667)</f>
        <v>45776.66667</v>
      </c>
      <c r="H332" s="1">
        <f>IFERROR(__xludf.DUMMYFUNCTION("""COMPUTED_VALUE"""),3689.36)</f>
        <v>3689.36</v>
      </c>
      <c r="J332" s="2">
        <f>IFERROR(__xludf.DUMMYFUNCTION("""COMPUTED_VALUE"""),45776.66666666667)</f>
        <v>45776.66667</v>
      </c>
      <c r="K332" s="1">
        <f>IFERROR(__xludf.DUMMYFUNCTION("""COMPUTED_VALUE"""),3730.7)</f>
        <v>3730.7</v>
      </c>
      <c r="M332" s="2">
        <f>IFERROR(__xludf.DUMMYFUNCTION("""COMPUTED_VALUE"""),45776.66666666667)</f>
        <v>45776.66667</v>
      </c>
      <c r="N332" s="1">
        <f>IFERROR(__xludf.DUMMYFUNCTION("""COMPUTED_VALUE"""),0.0)</f>
        <v>0</v>
      </c>
    </row>
    <row r="333">
      <c r="A333" s="2">
        <f>IFERROR(__xludf.DUMMYFUNCTION("""COMPUTED_VALUE"""),45777.66666666667)</f>
        <v>45777.66667</v>
      </c>
      <c r="B333" s="1">
        <f>IFERROR(__xludf.DUMMYFUNCTION("""COMPUTED_VALUE"""),3731.13)</f>
        <v>3731.13</v>
      </c>
      <c r="D333" s="2">
        <f>IFERROR(__xludf.DUMMYFUNCTION("""COMPUTED_VALUE"""),45777.66666666667)</f>
        <v>45777.66667</v>
      </c>
      <c r="E333" s="1">
        <f>IFERROR(__xludf.DUMMYFUNCTION("""COMPUTED_VALUE"""),3733.29)</f>
        <v>3733.29</v>
      </c>
      <c r="G333" s="2">
        <f>IFERROR(__xludf.DUMMYFUNCTION("""COMPUTED_VALUE"""),45777.66666666667)</f>
        <v>45777.66667</v>
      </c>
      <c r="H333" s="1">
        <f>IFERROR(__xludf.DUMMYFUNCTION("""COMPUTED_VALUE"""),3645.04)</f>
        <v>3645.04</v>
      </c>
      <c r="J333" s="2">
        <f>IFERROR(__xludf.DUMMYFUNCTION("""COMPUTED_VALUE"""),45777.66666666667)</f>
        <v>45777.66667</v>
      </c>
      <c r="K333" s="1">
        <f>IFERROR(__xludf.DUMMYFUNCTION("""COMPUTED_VALUE"""),3727.21)</f>
        <v>3727.21</v>
      </c>
      <c r="M333" s="2">
        <f>IFERROR(__xludf.DUMMYFUNCTION("""COMPUTED_VALUE"""),45777.66666666667)</f>
        <v>45777.66667</v>
      </c>
      <c r="N333" s="1">
        <f>IFERROR(__xludf.DUMMYFUNCTION("""COMPUTED_VALUE"""),0.0)</f>
        <v>0</v>
      </c>
    </row>
    <row r="334">
      <c r="A334" s="2">
        <f>IFERROR(__xludf.DUMMYFUNCTION("""COMPUTED_VALUE"""),45778.66666666667)</f>
        <v>45778.66667</v>
      </c>
      <c r="B334" s="1">
        <f>IFERROR(__xludf.DUMMYFUNCTION("""COMPUTED_VALUE"""),3727.37)</f>
        <v>3727.37</v>
      </c>
      <c r="D334" s="2">
        <f>IFERROR(__xludf.DUMMYFUNCTION("""COMPUTED_VALUE"""),45778.66666666667)</f>
        <v>45778.66667</v>
      </c>
      <c r="E334" s="1">
        <f>IFERROR(__xludf.DUMMYFUNCTION("""COMPUTED_VALUE"""),3774.03)</f>
        <v>3774.03</v>
      </c>
      <c r="G334" s="2">
        <f>IFERROR(__xludf.DUMMYFUNCTION("""COMPUTED_VALUE"""),45778.66666666667)</f>
        <v>45778.66667</v>
      </c>
      <c r="H334" s="1">
        <f>IFERROR(__xludf.DUMMYFUNCTION("""COMPUTED_VALUE"""),3724.18)</f>
        <v>3724.18</v>
      </c>
      <c r="J334" s="2">
        <f>IFERROR(__xludf.DUMMYFUNCTION("""COMPUTED_VALUE"""),45778.66666666667)</f>
        <v>45778.66667</v>
      </c>
      <c r="K334" s="1">
        <f>IFERROR(__xludf.DUMMYFUNCTION("""COMPUTED_VALUE"""),3737.48)</f>
        <v>3737.48</v>
      </c>
      <c r="M334" s="2">
        <f>IFERROR(__xludf.DUMMYFUNCTION("""COMPUTED_VALUE"""),45778.66666666667)</f>
        <v>45778.66667</v>
      </c>
      <c r="N334" s="1">
        <f>IFERROR(__xludf.DUMMYFUNCTION("""COMPUTED_VALUE"""),0.0)</f>
        <v>0</v>
      </c>
    </row>
    <row r="335">
      <c r="A335" s="2">
        <f>IFERROR(__xludf.DUMMYFUNCTION("""COMPUTED_VALUE"""),45779.66666666667)</f>
        <v>45779.66667</v>
      </c>
      <c r="B335" s="1">
        <f>IFERROR(__xludf.DUMMYFUNCTION("""COMPUTED_VALUE"""),3737.69)</f>
        <v>3737.69</v>
      </c>
      <c r="D335" s="2">
        <f>IFERROR(__xludf.DUMMYFUNCTION("""COMPUTED_VALUE"""),45779.66666666667)</f>
        <v>45779.66667</v>
      </c>
      <c r="E335" s="1">
        <f>IFERROR(__xludf.DUMMYFUNCTION("""COMPUTED_VALUE"""),3813.7)</f>
        <v>3813.7</v>
      </c>
      <c r="G335" s="2">
        <f>IFERROR(__xludf.DUMMYFUNCTION("""COMPUTED_VALUE"""),45779.66666666667)</f>
        <v>45779.66667</v>
      </c>
      <c r="H335" s="1">
        <f>IFERROR(__xludf.DUMMYFUNCTION("""COMPUTED_VALUE"""),3737.69)</f>
        <v>3737.69</v>
      </c>
      <c r="J335" s="2">
        <f>IFERROR(__xludf.DUMMYFUNCTION("""COMPUTED_VALUE"""),45779.66666666667)</f>
        <v>45779.66667</v>
      </c>
      <c r="K335" s="1">
        <f>IFERROR(__xludf.DUMMYFUNCTION("""COMPUTED_VALUE"""),3807.35)</f>
        <v>3807.35</v>
      </c>
      <c r="M335" s="2">
        <f>IFERROR(__xludf.DUMMYFUNCTION("""COMPUTED_VALUE"""),45779.66666666667)</f>
        <v>45779.66667</v>
      </c>
      <c r="N335" s="1">
        <f>IFERROR(__xludf.DUMMYFUNCTION("""COMPUTED_VALUE"""),0.0)</f>
        <v>0</v>
      </c>
    </row>
    <row r="336">
      <c r="A336" s="2">
        <f>IFERROR(__xludf.DUMMYFUNCTION("""COMPUTED_VALUE"""),45782.66666666667)</f>
        <v>45782.66667</v>
      </c>
      <c r="B336" s="1">
        <f>IFERROR(__xludf.DUMMYFUNCTION("""COMPUTED_VALUE"""),3807.74)</f>
        <v>3807.74</v>
      </c>
      <c r="D336" s="2">
        <f>IFERROR(__xludf.DUMMYFUNCTION("""COMPUTED_VALUE"""),45782.66666666667)</f>
        <v>45782.66667</v>
      </c>
      <c r="E336" s="1">
        <f>IFERROR(__xludf.DUMMYFUNCTION("""COMPUTED_VALUE"""),3818.11)</f>
        <v>3818.11</v>
      </c>
      <c r="G336" s="2">
        <f>IFERROR(__xludf.DUMMYFUNCTION("""COMPUTED_VALUE"""),45782.66666666667)</f>
        <v>45782.66667</v>
      </c>
      <c r="H336" s="1">
        <f>IFERROR(__xludf.DUMMYFUNCTION("""COMPUTED_VALUE"""),3779.34)</f>
        <v>3779.34</v>
      </c>
      <c r="J336" s="2">
        <f>IFERROR(__xludf.DUMMYFUNCTION("""COMPUTED_VALUE"""),45782.66666666667)</f>
        <v>45782.66667</v>
      </c>
      <c r="K336" s="1">
        <f>IFERROR(__xludf.DUMMYFUNCTION("""COMPUTED_VALUE"""),3796.02)</f>
        <v>3796.02</v>
      </c>
      <c r="M336" s="2">
        <f>IFERROR(__xludf.DUMMYFUNCTION("""COMPUTED_VALUE"""),45782.66666666667)</f>
        <v>45782.66667</v>
      </c>
      <c r="N336" s="1">
        <f>IFERROR(__xludf.DUMMYFUNCTION("""COMPUTED_VALUE"""),0.0)</f>
        <v>0</v>
      </c>
    </row>
    <row r="337">
      <c r="A337" s="2">
        <f>IFERROR(__xludf.DUMMYFUNCTION("""COMPUTED_VALUE"""),45783.66666666667)</f>
        <v>45783.66667</v>
      </c>
      <c r="B337" s="1">
        <f>IFERROR(__xludf.DUMMYFUNCTION("""COMPUTED_VALUE"""),3796.12)</f>
        <v>3796.12</v>
      </c>
      <c r="D337" s="2">
        <f>IFERROR(__xludf.DUMMYFUNCTION("""COMPUTED_VALUE"""),45783.66666666667)</f>
        <v>45783.66667</v>
      </c>
      <c r="E337" s="1">
        <f>IFERROR(__xludf.DUMMYFUNCTION("""COMPUTED_VALUE"""),3796.12)</f>
        <v>3796.12</v>
      </c>
      <c r="G337" s="2">
        <f>IFERROR(__xludf.DUMMYFUNCTION("""COMPUTED_VALUE"""),45783.66666666667)</f>
        <v>45783.66667</v>
      </c>
      <c r="H337" s="1">
        <f>IFERROR(__xludf.DUMMYFUNCTION("""COMPUTED_VALUE"""),3754.62)</f>
        <v>3754.62</v>
      </c>
      <c r="J337" s="2">
        <f>IFERROR(__xludf.DUMMYFUNCTION("""COMPUTED_VALUE"""),45783.66666666667)</f>
        <v>45783.66667</v>
      </c>
      <c r="K337" s="1">
        <f>IFERROR(__xludf.DUMMYFUNCTION("""COMPUTED_VALUE"""),3770.22)</f>
        <v>3770.22</v>
      </c>
      <c r="M337" s="2">
        <f>IFERROR(__xludf.DUMMYFUNCTION("""COMPUTED_VALUE"""),45783.66666666667)</f>
        <v>45783.66667</v>
      </c>
      <c r="N337" s="1">
        <f>IFERROR(__xludf.DUMMYFUNCTION("""COMPUTED_VALUE"""),0.0)</f>
        <v>0</v>
      </c>
    </row>
    <row r="338">
      <c r="A338" s="2">
        <f>IFERROR(__xludf.DUMMYFUNCTION("""COMPUTED_VALUE"""),45784.66666666667)</f>
        <v>45784.66667</v>
      </c>
      <c r="B338" s="1">
        <f>IFERROR(__xludf.DUMMYFUNCTION("""COMPUTED_VALUE"""),3770.32)</f>
        <v>3770.32</v>
      </c>
      <c r="D338" s="2">
        <f>IFERROR(__xludf.DUMMYFUNCTION("""COMPUTED_VALUE"""),45784.66666666667)</f>
        <v>45784.66667</v>
      </c>
      <c r="E338" s="1">
        <f>IFERROR(__xludf.DUMMYFUNCTION("""COMPUTED_VALUE"""),3801.49)</f>
        <v>3801.49</v>
      </c>
      <c r="G338" s="2">
        <f>IFERROR(__xludf.DUMMYFUNCTION("""COMPUTED_VALUE"""),45784.66666666667)</f>
        <v>45784.66667</v>
      </c>
      <c r="H338" s="1">
        <f>IFERROR(__xludf.DUMMYFUNCTION("""COMPUTED_VALUE"""),3765.61)</f>
        <v>3765.61</v>
      </c>
      <c r="J338" s="2">
        <f>IFERROR(__xludf.DUMMYFUNCTION("""COMPUTED_VALUE"""),45784.66666666667)</f>
        <v>45784.66667</v>
      </c>
      <c r="K338" s="1">
        <f>IFERROR(__xludf.DUMMYFUNCTION("""COMPUTED_VALUE"""),3788.07)</f>
        <v>3788.07</v>
      </c>
      <c r="M338" s="2">
        <f>IFERROR(__xludf.DUMMYFUNCTION("""COMPUTED_VALUE"""),45784.66666666667)</f>
        <v>45784.66667</v>
      </c>
      <c r="N338" s="1">
        <f>IFERROR(__xludf.DUMMYFUNCTION("""COMPUTED_VALUE"""),0.0)</f>
        <v>0</v>
      </c>
    </row>
    <row r="339">
      <c r="A339" s="2">
        <f>IFERROR(__xludf.DUMMYFUNCTION("""COMPUTED_VALUE"""),45785.66666666667)</f>
        <v>45785.66667</v>
      </c>
      <c r="B339" s="1">
        <f>IFERROR(__xludf.DUMMYFUNCTION("""COMPUTED_VALUE"""),3788.16)</f>
        <v>3788.16</v>
      </c>
      <c r="D339" s="2">
        <f>IFERROR(__xludf.DUMMYFUNCTION("""COMPUTED_VALUE"""),45785.66666666667)</f>
        <v>45785.66667</v>
      </c>
      <c r="E339" s="1">
        <f>IFERROR(__xludf.DUMMYFUNCTION("""COMPUTED_VALUE"""),3867.42)</f>
        <v>3867.42</v>
      </c>
      <c r="G339" s="2">
        <f>IFERROR(__xludf.DUMMYFUNCTION("""COMPUTED_VALUE"""),45785.66666666667)</f>
        <v>45785.66667</v>
      </c>
      <c r="H339" s="1">
        <f>IFERROR(__xludf.DUMMYFUNCTION("""COMPUTED_VALUE"""),3788.16)</f>
        <v>3788.16</v>
      </c>
      <c r="J339" s="2">
        <f>IFERROR(__xludf.DUMMYFUNCTION("""COMPUTED_VALUE"""),45785.66666666667)</f>
        <v>45785.66667</v>
      </c>
      <c r="K339" s="1">
        <f>IFERROR(__xludf.DUMMYFUNCTION("""COMPUTED_VALUE"""),3832.08)</f>
        <v>3832.08</v>
      </c>
      <c r="M339" s="2">
        <f>IFERROR(__xludf.DUMMYFUNCTION("""COMPUTED_VALUE"""),45785.66666666667)</f>
        <v>45785.66667</v>
      </c>
      <c r="N339" s="1">
        <f>IFERROR(__xludf.DUMMYFUNCTION("""COMPUTED_VALUE"""),0.0)</f>
        <v>0</v>
      </c>
    </row>
    <row r="340">
      <c r="A340" s="2">
        <f>IFERROR(__xludf.DUMMYFUNCTION("""COMPUTED_VALUE"""),45786.66666666667)</f>
        <v>45786.66667</v>
      </c>
      <c r="B340" s="1">
        <f>IFERROR(__xludf.DUMMYFUNCTION("""COMPUTED_VALUE"""),3832.28)</f>
        <v>3832.28</v>
      </c>
      <c r="D340" s="2">
        <f>IFERROR(__xludf.DUMMYFUNCTION("""COMPUTED_VALUE"""),45786.66666666667)</f>
        <v>45786.66667</v>
      </c>
      <c r="E340" s="1">
        <f>IFERROR(__xludf.DUMMYFUNCTION("""COMPUTED_VALUE"""),3850.73)</f>
        <v>3850.73</v>
      </c>
      <c r="G340" s="2">
        <f>IFERROR(__xludf.DUMMYFUNCTION("""COMPUTED_VALUE"""),45786.66666666667)</f>
        <v>45786.66667</v>
      </c>
      <c r="H340" s="1">
        <f>IFERROR(__xludf.DUMMYFUNCTION("""COMPUTED_VALUE"""),3822.98)</f>
        <v>3822.98</v>
      </c>
      <c r="J340" s="2">
        <f>IFERROR(__xludf.DUMMYFUNCTION("""COMPUTED_VALUE"""),45786.66666666667)</f>
        <v>45786.66667</v>
      </c>
      <c r="K340" s="1">
        <f>IFERROR(__xludf.DUMMYFUNCTION("""COMPUTED_VALUE"""),3832.79)</f>
        <v>3832.79</v>
      </c>
      <c r="M340" s="2">
        <f>IFERROR(__xludf.DUMMYFUNCTION("""COMPUTED_VALUE"""),45786.66666666667)</f>
        <v>45786.66667</v>
      </c>
      <c r="N340" s="1">
        <f>IFERROR(__xludf.DUMMYFUNCTION("""COMPUTED_VALUE"""),0.0)</f>
        <v>0</v>
      </c>
    </row>
    <row r="341">
      <c r="A341" s="2">
        <f>IFERROR(__xludf.DUMMYFUNCTION("""COMPUTED_VALUE"""),45789.66666666667)</f>
        <v>45789.66667</v>
      </c>
      <c r="B341" s="1">
        <f>IFERROR(__xludf.DUMMYFUNCTION("""COMPUTED_VALUE"""),3833.27)</f>
        <v>3833.27</v>
      </c>
      <c r="D341" s="2">
        <f>IFERROR(__xludf.DUMMYFUNCTION("""COMPUTED_VALUE"""),45789.66666666667)</f>
        <v>45789.66667</v>
      </c>
      <c r="E341" s="1">
        <f>IFERROR(__xludf.DUMMYFUNCTION("""COMPUTED_VALUE"""),3953.31)</f>
        <v>3953.31</v>
      </c>
      <c r="G341" s="2">
        <f>IFERROR(__xludf.DUMMYFUNCTION("""COMPUTED_VALUE"""),45789.66666666667)</f>
        <v>45789.66667</v>
      </c>
      <c r="H341" s="1">
        <f>IFERROR(__xludf.DUMMYFUNCTION("""COMPUTED_VALUE"""),3833.27)</f>
        <v>3833.27</v>
      </c>
      <c r="J341" s="2">
        <f>IFERROR(__xludf.DUMMYFUNCTION("""COMPUTED_VALUE"""),45789.66666666667)</f>
        <v>45789.66667</v>
      </c>
      <c r="K341" s="1">
        <f>IFERROR(__xludf.DUMMYFUNCTION("""COMPUTED_VALUE"""),3947.77)</f>
        <v>3947.77</v>
      </c>
      <c r="M341" s="2">
        <f>IFERROR(__xludf.DUMMYFUNCTION("""COMPUTED_VALUE"""),45789.66666666667)</f>
        <v>45789.66667</v>
      </c>
      <c r="N341" s="1">
        <f>IFERROR(__xludf.DUMMYFUNCTION("""COMPUTED_VALUE"""),0.0)</f>
        <v>0</v>
      </c>
    </row>
    <row r="342">
      <c r="A342" s="2">
        <f>IFERROR(__xludf.DUMMYFUNCTION("""COMPUTED_VALUE"""),45790.66666666667)</f>
        <v>45790.66667</v>
      </c>
      <c r="B342" s="1">
        <f>IFERROR(__xludf.DUMMYFUNCTION("""COMPUTED_VALUE"""),3947.91)</f>
        <v>3947.91</v>
      </c>
      <c r="D342" s="2">
        <f>IFERROR(__xludf.DUMMYFUNCTION("""COMPUTED_VALUE"""),45790.66666666667)</f>
        <v>45790.66667</v>
      </c>
      <c r="E342" s="1">
        <f>IFERROR(__xludf.DUMMYFUNCTION("""COMPUTED_VALUE"""),3982.82)</f>
        <v>3982.82</v>
      </c>
      <c r="G342" s="2">
        <f>IFERROR(__xludf.DUMMYFUNCTION("""COMPUTED_VALUE"""),45790.66666666667)</f>
        <v>45790.66667</v>
      </c>
      <c r="H342" s="1">
        <f>IFERROR(__xludf.DUMMYFUNCTION("""COMPUTED_VALUE"""),3947.91)</f>
        <v>3947.91</v>
      </c>
      <c r="J342" s="2">
        <f>IFERROR(__xludf.DUMMYFUNCTION("""COMPUTED_VALUE"""),45790.66666666667)</f>
        <v>45790.66667</v>
      </c>
      <c r="K342" s="1">
        <f>IFERROR(__xludf.DUMMYFUNCTION("""COMPUTED_VALUE"""),3966.82)</f>
        <v>3966.82</v>
      </c>
      <c r="M342" s="2">
        <f>IFERROR(__xludf.DUMMYFUNCTION("""COMPUTED_VALUE"""),45790.66666666667)</f>
        <v>45790.66667</v>
      </c>
      <c r="N342" s="1">
        <f>IFERROR(__xludf.DUMMYFUNCTION("""COMPUTED_VALUE"""),0.0)</f>
        <v>0</v>
      </c>
    </row>
    <row r="343">
      <c r="A343" s="2">
        <f>IFERROR(__xludf.DUMMYFUNCTION("""COMPUTED_VALUE"""),45791.66666666667)</f>
        <v>45791.66667</v>
      </c>
      <c r="B343" s="1">
        <f>IFERROR(__xludf.DUMMYFUNCTION("""COMPUTED_VALUE"""),3967.33)</f>
        <v>3967.33</v>
      </c>
      <c r="D343" s="2">
        <f>IFERROR(__xludf.DUMMYFUNCTION("""COMPUTED_VALUE"""),45791.66666666667)</f>
        <v>45791.66667</v>
      </c>
      <c r="E343" s="1">
        <f>IFERROR(__xludf.DUMMYFUNCTION("""COMPUTED_VALUE"""),3967.33)</f>
        <v>3967.33</v>
      </c>
      <c r="G343" s="2">
        <f>IFERROR(__xludf.DUMMYFUNCTION("""COMPUTED_VALUE"""),45791.66666666667)</f>
        <v>45791.66667</v>
      </c>
      <c r="H343" s="1">
        <f>IFERROR(__xludf.DUMMYFUNCTION("""COMPUTED_VALUE"""),3939.47)</f>
        <v>3939.47</v>
      </c>
      <c r="J343" s="2">
        <f>IFERROR(__xludf.DUMMYFUNCTION("""COMPUTED_VALUE"""),45791.66666666667)</f>
        <v>45791.66667</v>
      </c>
      <c r="K343" s="1">
        <f>IFERROR(__xludf.DUMMYFUNCTION("""COMPUTED_VALUE"""),3947.33)</f>
        <v>3947.33</v>
      </c>
      <c r="M343" s="2">
        <f>IFERROR(__xludf.DUMMYFUNCTION("""COMPUTED_VALUE"""),45791.66666666667)</f>
        <v>45791.66667</v>
      </c>
      <c r="N343" s="1">
        <f>IFERROR(__xludf.DUMMYFUNCTION("""COMPUTED_VALUE"""),0.0)</f>
        <v>0</v>
      </c>
    </row>
    <row r="344">
      <c r="A344" s="2">
        <f>IFERROR(__xludf.DUMMYFUNCTION("""COMPUTED_VALUE"""),45792.66666666667)</f>
        <v>45792.66667</v>
      </c>
      <c r="B344" s="1">
        <f>IFERROR(__xludf.DUMMYFUNCTION("""COMPUTED_VALUE"""),3947.9)</f>
        <v>3947.9</v>
      </c>
      <c r="D344" s="2">
        <f>IFERROR(__xludf.DUMMYFUNCTION("""COMPUTED_VALUE"""),45792.66666666667)</f>
        <v>45792.66667</v>
      </c>
      <c r="E344" s="1">
        <f>IFERROR(__xludf.DUMMYFUNCTION("""COMPUTED_VALUE"""),3970.06)</f>
        <v>3970.06</v>
      </c>
      <c r="G344" s="2">
        <f>IFERROR(__xludf.DUMMYFUNCTION("""COMPUTED_VALUE"""),45792.66666666667)</f>
        <v>45792.66667</v>
      </c>
      <c r="H344" s="1">
        <f>IFERROR(__xludf.DUMMYFUNCTION("""COMPUTED_VALUE"""),3929.69)</f>
        <v>3929.69</v>
      </c>
      <c r="J344" s="2">
        <f>IFERROR(__xludf.DUMMYFUNCTION("""COMPUTED_VALUE"""),45792.66666666667)</f>
        <v>45792.66667</v>
      </c>
      <c r="K344" s="1">
        <f>IFERROR(__xludf.DUMMYFUNCTION("""COMPUTED_VALUE"""),3969.35)</f>
        <v>3969.35</v>
      </c>
      <c r="M344" s="2">
        <f>IFERROR(__xludf.DUMMYFUNCTION("""COMPUTED_VALUE"""),45792.66666666667)</f>
        <v>45792.66667</v>
      </c>
      <c r="N344" s="1">
        <f>IFERROR(__xludf.DUMMYFUNCTION("""COMPUTED_VALUE"""),0.0)</f>
        <v>0</v>
      </c>
    </row>
    <row r="345">
      <c r="A345" s="2">
        <f>IFERROR(__xludf.DUMMYFUNCTION("""COMPUTED_VALUE"""),45793.66666666667)</f>
        <v>45793.66667</v>
      </c>
      <c r="B345" s="1">
        <f>IFERROR(__xludf.DUMMYFUNCTION("""COMPUTED_VALUE"""),3969.78)</f>
        <v>3969.78</v>
      </c>
      <c r="D345" s="2">
        <f>IFERROR(__xludf.DUMMYFUNCTION("""COMPUTED_VALUE"""),45793.66666666667)</f>
        <v>45793.66667</v>
      </c>
      <c r="E345" s="1">
        <f>IFERROR(__xludf.DUMMYFUNCTION("""COMPUTED_VALUE"""),4011.93)</f>
        <v>4011.93</v>
      </c>
      <c r="G345" s="2">
        <f>IFERROR(__xludf.DUMMYFUNCTION("""COMPUTED_VALUE"""),45793.66666666667)</f>
        <v>45793.66667</v>
      </c>
      <c r="H345" s="1">
        <f>IFERROR(__xludf.DUMMYFUNCTION("""COMPUTED_VALUE"""),3967.0)</f>
        <v>3967</v>
      </c>
      <c r="J345" s="2">
        <f>IFERROR(__xludf.DUMMYFUNCTION("""COMPUTED_VALUE"""),45793.66666666667)</f>
        <v>45793.66667</v>
      </c>
      <c r="K345" s="1">
        <f>IFERROR(__xludf.DUMMYFUNCTION("""COMPUTED_VALUE"""),4011.74)</f>
        <v>4011.74</v>
      </c>
      <c r="M345" s="2">
        <f>IFERROR(__xludf.DUMMYFUNCTION("""COMPUTED_VALUE"""),45793.66666666667)</f>
        <v>45793.66667</v>
      </c>
      <c r="N345" s="1">
        <f>IFERROR(__xludf.DUMMYFUNCTION("""COMPUTED_VALUE"""),0.0)</f>
        <v>0</v>
      </c>
    </row>
    <row r="346">
      <c r="A346" s="2">
        <f>IFERROR(__xludf.DUMMYFUNCTION("""COMPUTED_VALUE"""),45796.66666666667)</f>
        <v>45796.66667</v>
      </c>
      <c r="B346" s="1">
        <f>IFERROR(__xludf.DUMMYFUNCTION("""COMPUTED_VALUE"""),4012.18)</f>
        <v>4012.18</v>
      </c>
      <c r="D346" s="2">
        <f>IFERROR(__xludf.DUMMYFUNCTION("""COMPUTED_VALUE"""),45796.66666666667)</f>
        <v>45796.66667</v>
      </c>
      <c r="E346" s="1">
        <f>IFERROR(__xludf.DUMMYFUNCTION("""COMPUTED_VALUE"""),4012.18)</f>
        <v>4012.18</v>
      </c>
      <c r="G346" s="2">
        <f>IFERROR(__xludf.DUMMYFUNCTION("""COMPUTED_VALUE"""),45796.66666666667)</f>
        <v>45796.66667</v>
      </c>
      <c r="H346" s="1">
        <f>IFERROR(__xludf.DUMMYFUNCTION("""COMPUTED_VALUE"""),3965.18)</f>
        <v>3965.18</v>
      </c>
      <c r="J346" s="2">
        <f>IFERROR(__xludf.DUMMYFUNCTION("""COMPUTED_VALUE"""),45796.66666666667)</f>
        <v>45796.66667</v>
      </c>
      <c r="K346" s="1">
        <f>IFERROR(__xludf.DUMMYFUNCTION("""COMPUTED_VALUE"""),4007.3)</f>
        <v>4007.3</v>
      </c>
      <c r="M346" s="2">
        <f>IFERROR(__xludf.DUMMYFUNCTION("""COMPUTED_VALUE"""),45796.66666666667)</f>
        <v>45796.66667</v>
      </c>
      <c r="N346" s="1">
        <f>IFERROR(__xludf.DUMMYFUNCTION("""COMPUTED_VALUE"""),0.0)</f>
        <v>0</v>
      </c>
    </row>
    <row r="347">
      <c r="A347" s="2">
        <f>IFERROR(__xludf.DUMMYFUNCTION("""COMPUTED_VALUE"""),45797.66666666667)</f>
        <v>45797.66667</v>
      </c>
      <c r="B347" s="1">
        <f>IFERROR(__xludf.DUMMYFUNCTION("""COMPUTED_VALUE"""),4007.61)</f>
        <v>4007.61</v>
      </c>
      <c r="D347" s="2">
        <f>IFERROR(__xludf.DUMMYFUNCTION("""COMPUTED_VALUE"""),45797.66666666667)</f>
        <v>45797.66667</v>
      </c>
      <c r="E347" s="1">
        <f>IFERROR(__xludf.DUMMYFUNCTION("""COMPUTED_VALUE"""),4009.72)</f>
        <v>4009.72</v>
      </c>
      <c r="G347" s="2">
        <f>IFERROR(__xludf.DUMMYFUNCTION("""COMPUTED_VALUE"""),45797.66666666667)</f>
        <v>45797.66667</v>
      </c>
      <c r="H347" s="1">
        <f>IFERROR(__xludf.DUMMYFUNCTION("""COMPUTED_VALUE"""),3981.88)</f>
        <v>3981.88</v>
      </c>
      <c r="J347" s="2">
        <f>IFERROR(__xludf.DUMMYFUNCTION("""COMPUTED_VALUE"""),45797.66666666667)</f>
        <v>45797.66667</v>
      </c>
      <c r="K347" s="1">
        <f>IFERROR(__xludf.DUMMYFUNCTION("""COMPUTED_VALUE"""),3994.73)</f>
        <v>3994.73</v>
      </c>
      <c r="M347" s="2">
        <f>IFERROR(__xludf.DUMMYFUNCTION("""COMPUTED_VALUE"""),45797.66666666667)</f>
        <v>45797.66667</v>
      </c>
      <c r="N347" s="1">
        <f>IFERROR(__xludf.DUMMYFUNCTION("""COMPUTED_VALUE"""),0.0)</f>
        <v>0</v>
      </c>
    </row>
    <row r="348">
      <c r="A348" s="2">
        <f>IFERROR(__xludf.DUMMYFUNCTION("""COMPUTED_VALUE"""),45798.66666666667)</f>
        <v>45798.66667</v>
      </c>
      <c r="B348" s="1">
        <f>IFERROR(__xludf.DUMMYFUNCTION("""COMPUTED_VALUE"""),3994.98)</f>
        <v>3994.98</v>
      </c>
      <c r="D348" s="2">
        <f>IFERROR(__xludf.DUMMYFUNCTION("""COMPUTED_VALUE"""),45798.66666666667)</f>
        <v>45798.66667</v>
      </c>
      <c r="E348" s="1">
        <f>IFERROR(__xludf.DUMMYFUNCTION("""COMPUTED_VALUE"""),3994.98)</f>
        <v>3994.98</v>
      </c>
      <c r="G348" s="2">
        <f>IFERROR(__xludf.DUMMYFUNCTION("""COMPUTED_VALUE"""),45798.66666666667)</f>
        <v>45798.66667</v>
      </c>
      <c r="H348" s="1">
        <f>IFERROR(__xludf.DUMMYFUNCTION("""COMPUTED_VALUE"""),3896.54)</f>
        <v>3896.54</v>
      </c>
      <c r="J348" s="2">
        <f>IFERROR(__xludf.DUMMYFUNCTION("""COMPUTED_VALUE"""),45798.66666666667)</f>
        <v>45798.66667</v>
      </c>
      <c r="K348" s="1">
        <f>IFERROR(__xludf.DUMMYFUNCTION("""COMPUTED_VALUE"""),3900.85)</f>
        <v>3900.85</v>
      </c>
      <c r="M348" s="2">
        <f>IFERROR(__xludf.DUMMYFUNCTION("""COMPUTED_VALUE"""),45798.66666666667)</f>
        <v>45798.66667</v>
      </c>
      <c r="N348" s="1">
        <f>IFERROR(__xludf.DUMMYFUNCTION("""COMPUTED_VALUE"""),0.0)</f>
        <v>0</v>
      </c>
    </row>
    <row r="349">
      <c r="A349" s="2">
        <f>IFERROR(__xludf.DUMMYFUNCTION("""COMPUTED_VALUE"""),45799.66666666667)</f>
        <v>45799.66667</v>
      </c>
      <c r="B349" s="1">
        <f>IFERROR(__xludf.DUMMYFUNCTION("""COMPUTED_VALUE"""),3901.02)</f>
        <v>3901.02</v>
      </c>
      <c r="D349" s="2">
        <f>IFERROR(__xludf.DUMMYFUNCTION("""COMPUTED_VALUE"""),45799.66666666667)</f>
        <v>45799.66667</v>
      </c>
      <c r="E349" s="1">
        <f>IFERROR(__xludf.DUMMYFUNCTION("""COMPUTED_VALUE"""),3917.22)</f>
        <v>3917.22</v>
      </c>
      <c r="G349" s="2">
        <f>IFERROR(__xludf.DUMMYFUNCTION("""COMPUTED_VALUE"""),45799.66666666667)</f>
        <v>45799.66667</v>
      </c>
      <c r="H349" s="1">
        <f>IFERROR(__xludf.DUMMYFUNCTION("""COMPUTED_VALUE"""),3874.13)</f>
        <v>3874.13</v>
      </c>
      <c r="J349" s="2">
        <f>IFERROR(__xludf.DUMMYFUNCTION("""COMPUTED_VALUE"""),45799.66666666667)</f>
        <v>45799.66667</v>
      </c>
      <c r="K349" s="1">
        <f>IFERROR(__xludf.DUMMYFUNCTION("""COMPUTED_VALUE"""),3896.57)</f>
        <v>3896.57</v>
      </c>
      <c r="M349" s="2">
        <f>IFERROR(__xludf.DUMMYFUNCTION("""COMPUTED_VALUE"""),45799.66666666667)</f>
        <v>45799.66667</v>
      </c>
      <c r="N349" s="1">
        <f>IFERROR(__xludf.DUMMYFUNCTION("""COMPUTED_VALUE"""),0.0)</f>
        <v>0</v>
      </c>
    </row>
    <row r="350">
      <c r="A350" s="2">
        <f>IFERROR(__xludf.DUMMYFUNCTION("""COMPUTED_VALUE"""),45800.66666666667)</f>
        <v>45800.66667</v>
      </c>
      <c r="B350" s="1">
        <f>IFERROR(__xludf.DUMMYFUNCTION("""COMPUTED_VALUE"""),3896.96)</f>
        <v>3896.96</v>
      </c>
      <c r="D350" s="2">
        <f>IFERROR(__xludf.DUMMYFUNCTION("""COMPUTED_VALUE"""),45800.66666666667)</f>
        <v>45800.66667</v>
      </c>
      <c r="E350" s="1">
        <f>IFERROR(__xludf.DUMMYFUNCTION("""COMPUTED_VALUE"""),3896.96)</f>
        <v>3896.96</v>
      </c>
      <c r="G350" s="2">
        <f>IFERROR(__xludf.DUMMYFUNCTION("""COMPUTED_VALUE"""),45800.66666666667)</f>
        <v>45800.66667</v>
      </c>
      <c r="H350" s="1">
        <f>IFERROR(__xludf.DUMMYFUNCTION("""COMPUTED_VALUE"""),3851.6)</f>
        <v>3851.6</v>
      </c>
      <c r="J350" s="2">
        <f>IFERROR(__xludf.DUMMYFUNCTION("""COMPUTED_VALUE"""),45800.66666666667)</f>
        <v>45800.66667</v>
      </c>
      <c r="K350" s="1">
        <f>IFERROR(__xludf.DUMMYFUNCTION("""COMPUTED_VALUE"""),3883.67)</f>
        <v>3883.67</v>
      </c>
      <c r="M350" s="2">
        <f>IFERROR(__xludf.DUMMYFUNCTION("""COMPUTED_VALUE"""),45800.66666666667)</f>
        <v>45800.66667</v>
      </c>
      <c r="N350" s="1">
        <f>IFERROR(__xludf.DUMMYFUNCTION("""COMPUTED_VALUE"""),0.0)</f>
        <v>0</v>
      </c>
    </row>
    <row r="351">
      <c r="A351" s="2">
        <f>IFERROR(__xludf.DUMMYFUNCTION("""COMPUTED_VALUE"""),45804.66666666667)</f>
        <v>45804.66667</v>
      </c>
      <c r="B351" s="1">
        <f>IFERROR(__xludf.DUMMYFUNCTION("""COMPUTED_VALUE"""),3884.07)</f>
        <v>3884.07</v>
      </c>
      <c r="D351" s="2">
        <f>IFERROR(__xludf.DUMMYFUNCTION("""COMPUTED_VALUE"""),45804.66666666667)</f>
        <v>45804.66667</v>
      </c>
      <c r="E351" s="1">
        <f>IFERROR(__xludf.DUMMYFUNCTION("""COMPUTED_VALUE"""),3959.75)</f>
        <v>3959.75</v>
      </c>
      <c r="G351" s="2">
        <f>IFERROR(__xludf.DUMMYFUNCTION("""COMPUTED_VALUE"""),45804.66666666667)</f>
        <v>45804.66667</v>
      </c>
      <c r="H351" s="1">
        <f>IFERROR(__xludf.DUMMYFUNCTION("""COMPUTED_VALUE"""),3884.07)</f>
        <v>3884.07</v>
      </c>
      <c r="J351" s="2">
        <f>IFERROR(__xludf.DUMMYFUNCTION("""COMPUTED_VALUE"""),45804.66666666667)</f>
        <v>45804.66667</v>
      </c>
      <c r="K351" s="1">
        <f>IFERROR(__xludf.DUMMYFUNCTION("""COMPUTED_VALUE"""),3958.2)</f>
        <v>3958.2</v>
      </c>
      <c r="M351" s="2">
        <f>IFERROR(__xludf.DUMMYFUNCTION("""COMPUTED_VALUE"""),45804.66666666667)</f>
        <v>45804.66667</v>
      </c>
      <c r="N351" s="1">
        <f>IFERROR(__xludf.DUMMYFUNCTION("""COMPUTED_VALUE"""),0.0)</f>
        <v>0</v>
      </c>
    </row>
    <row r="352">
      <c r="A352" s="2">
        <f>IFERROR(__xludf.DUMMYFUNCTION("""COMPUTED_VALUE"""),45805.66666666667)</f>
        <v>45805.66667</v>
      </c>
      <c r="B352" s="1">
        <f>IFERROR(__xludf.DUMMYFUNCTION("""COMPUTED_VALUE"""),3958.27)</f>
        <v>3958.27</v>
      </c>
      <c r="D352" s="2">
        <f>IFERROR(__xludf.DUMMYFUNCTION("""COMPUTED_VALUE"""),45805.66666666667)</f>
        <v>45805.66667</v>
      </c>
      <c r="E352" s="1">
        <f>IFERROR(__xludf.DUMMYFUNCTION("""COMPUTED_VALUE"""),3960.46)</f>
        <v>3960.46</v>
      </c>
      <c r="G352" s="2">
        <f>IFERROR(__xludf.DUMMYFUNCTION("""COMPUTED_VALUE"""),45805.66666666667)</f>
        <v>45805.66667</v>
      </c>
      <c r="H352" s="1">
        <f>IFERROR(__xludf.DUMMYFUNCTION("""COMPUTED_VALUE"""),3917.91)</f>
        <v>3917.91</v>
      </c>
      <c r="J352" s="2">
        <f>IFERROR(__xludf.DUMMYFUNCTION("""COMPUTED_VALUE"""),45805.66666666667)</f>
        <v>45805.66667</v>
      </c>
      <c r="K352" s="1">
        <f>IFERROR(__xludf.DUMMYFUNCTION("""COMPUTED_VALUE"""),3921.42)</f>
        <v>3921.42</v>
      </c>
      <c r="M352" s="2">
        <f>IFERROR(__xludf.DUMMYFUNCTION("""COMPUTED_VALUE"""),45805.66666666667)</f>
        <v>45805.66667</v>
      </c>
      <c r="N352" s="1">
        <f>IFERROR(__xludf.DUMMYFUNCTION("""COMPUTED_VALUE"""),0.0)</f>
        <v>0</v>
      </c>
    </row>
    <row r="353">
      <c r="A353" s="2">
        <f>IFERROR(__xludf.DUMMYFUNCTION("""COMPUTED_VALUE"""),45806.66666666667)</f>
        <v>45806.66667</v>
      </c>
      <c r="B353" s="1">
        <f>IFERROR(__xludf.DUMMYFUNCTION("""COMPUTED_VALUE"""),3921.61)</f>
        <v>3921.61</v>
      </c>
      <c r="D353" s="2">
        <f>IFERROR(__xludf.DUMMYFUNCTION("""COMPUTED_VALUE"""),45806.66666666667)</f>
        <v>45806.66667</v>
      </c>
      <c r="E353" s="1">
        <f>IFERROR(__xludf.DUMMYFUNCTION("""COMPUTED_VALUE"""),3942.3)</f>
        <v>3942.3</v>
      </c>
      <c r="G353" s="2">
        <f>IFERROR(__xludf.DUMMYFUNCTION("""COMPUTED_VALUE"""),45806.66666666667)</f>
        <v>45806.66667</v>
      </c>
      <c r="H353" s="1">
        <f>IFERROR(__xludf.DUMMYFUNCTION("""COMPUTED_VALUE"""),3904.13)</f>
        <v>3904.13</v>
      </c>
      <c r="J353" s="2">
        <f>IFERROR(__xludf.DUMMYFUNCTION("""COMPUTED_VALUE"""),45806.66666666667)</f>
        <v>45806.66667</v>
      </c>
      <c r="K353" s="1">
        <f>IFERROR(__xludf.DUMMYFUNCTION("""COMPUTED_VALUE"""),3932.99)</f>
        <v>3932.99</v>
      </c>
      <c r="M353" s="2">
        <f>IFERROR(__xludf.DUMMYFUNCTION("""COMPUTED_VALUE"""),45806.66666666667)</f>
        <v>45806.66667</v>
      </c>
      <c r="N353" s="1">
        <f>IFERROR(__xludf.DUMMYFUNCTION("""COMPUTED_VALUE"""),0.0)</f>
        <v>0</v>
      </c>
    </row>
    <row r="354">
      <c r="A354" s="2">
        <f>IFERROR(__xludf.DUMMYFUNCTION("""COMPUTED_VALUE"""),45807.66666666667)</f>
        <v>45807.66667</v>
      </c>
      <c r="B354" s="1">
        <f>IFERROR(__xludf.DUMMYFUNCTION("""COMPUTED_VALUE"""),3933.84)</f>
        <v>3933.84</v>
      </c>
      <c r="D354" s="2">
        <f>IFERROR(__xludf.DUMMYFUNCTION("""COMPUTED_VALUE"""),45807.66666666667)</f>
        <v>45807.66667</v>
      </c>
      <c r="E354" s="1">
        <f>IFERROR(__xludf.DUMMYFUNCTION("""COMPUTED_VALUE"""),3941.18)</f>
        <v>3941.18</v>
      </c>
      <c r="G354" s="2">
        <f>IFERROR(__xludf.DUMMYFUNCTION("""COMPUTED_VALUE"""),45807.66666666667)</f>
        <v>45807.66667</v>
      </c>
      <c r="H354" s="1">
        <f>IFERROR(__xludf.DUMMYFUNCTION("""COMPUTED_VALUE"""),3896.23)</f>
        <v>3896.23</v>
      </c>
      <c r="J354" s="2">
        <f>IFERROR(__xludf.DUMMYFUNCTION("""COMPUTED_VALUE"""),45807.66666666667)</f>
        <v>45807.66667</v>
      </c>
      <c r="K354" s="1">
        <f>IFERROR(__xludf.DUMMYFUNCTION("""COMPUTED_VALUE"""),3932.74)</f>
        <v>3932.74</v>
      </c>
      <c r="M354" s="2">
        <f>IFERROR(__xludf.DUMMYFUNCTION("""COMPUTED_VALUE"""),45807.66666666667)</f>
        <v>45807.66667</v>
      </c>
      <c r="N354" s="1">
        <f>IFERROR(__xludf.DUMMYFUNCTION("""COMPUTED_VALUE"""),0.0)</f>
        <v>0</v>
      </c>
    </row>
    <row r="355">
      <c r="A355" s="2">
        <f>IFERROR(__xludf.DUMMYFUNCTION("""COMPUTED_VALUE"""),45810.66666666667)</f>
        <v>45810.66667</v>
      </c>
      <c r="B355" s="1">
        <f>IFERROR(__xludf.DUMMYFUNCTION("""COMPUTED_VALUE"""),3933.52)</f>
        <v>3933.52</v>
      </c>
      <c r="D355" s="2">
        <f>IFERROR(__xludf.DUMMYFUNCTION("""COMPUTED_VALUE"""),45810.66666666667)</f>
        <v>45810.66667</v>
      </c>
      <c r="E355" s="1">
        <f>IFERROR(__xludf.DUMMYFUNCTION("""COMPUTED_VALUE"""),3936.07)</f>
        <v>3936.07</v>
      </c>
      <c r="G355" s="2">
        <f>IFERROR(__xludf.DUMMYFUNCTION("""COMPUTED_VALUE"""),45810.66666666667)</f>
        <v>45810.66667</v>
      </c>
      <c r="H355" s="1">
        <f>IFERROR(__xludf.DUMMYFUNCTION("""COMPUTED_VALUE"""),3881.5)</f>
        <v>3881.5</v>
      </c>
      <c r="J355" s="2">
        <f>IFERROR(__xludf.DUMMYFUNCTION("""COMPUTED_VALUE"""),45810.66666666667)</f>
        <v>45810.66667</v>
      </c>
      <c r="K355" s="1">
        <f>IFERROR(__xludf.DUMMYFUNCTION("""COMPUTED_VALUE"""),3935.69)</f>
        <v>3935.69</v>
      </c>
      <c r="M355" s="2">
        <f>IFERROR(__xludf.DUMMYFUNCTION("""COMPUTED_VALUE"""),45810.66666666667)</f>
        <v>45810.66667</v>
      </c>
      <c r="N355" s="1">
        <f>IFERROR(__xludf.DUMMYFUNCTION("""COMPUTED_VALUE"""),0.0)</f>
        <v>0</v>
      </c>
    </row>
    <row r="356">
      <c r="A356" s="2">
        <f>IFERROR(__xludf.DUMMYFUNCTION("""COMPUTED_VALUE"""),45811.66666666667)</f>
        <v>45811.66667</v>
      </c>
      <c r="B356" s="1">
        <f>IFERROR(__xludf.DUMMYFUNCTION("""COMPUTED_VALUE"""),3935.83)</f>
        <v>3935.83</v>
      </c>
      <c r="D356" s="2">
        <f>IFERROR(__xludf.DUMMYFUNCTION("""COMPUTED_VALUE"""),45811.66666666667)</f>
        <v>45811.66667</v>
      </c>
      <c r="E356" s="1">
        <f>IFERROR(__xludf.DUMMYFUNCTION("""COMPUTED_VALUE"""),3981.29)</f>
        <v>3981.29</v>
      </c>
      <c r="G356" s="2">
        <f>IFERROR(__xludf.DUMMYFUNCTION("""COMPUTED_VALUE"""),45811.66666666667)</f>
        <v>45811.66667</v>
      </c>
      <c r="H356" s="1">
        <f>IFERROR(__xludf.DUMMYFUNCTION("""COMPUTED_VALUE"""),3928.89)</f>
        <v>3928.89</v>
      </c>
      <c r="J356" s="2">
        <f>IFERROR(__xludf.DUMMYFUNCTION("""COMPUTED_VALUE"""),45811.66666666667)</f>
        <v>45811.66667</v>
      </c>
      <c r="K356" s="1">
        <f>IFERROR(__xludf.DUMMYFUNCTION("""COMPUTED_VALUE"""),3977.27)</f>
        <v>3977.27</v>
      </c>
      <c r="M356" s="2">
        <f>IFERROR(__xludf.DUMMYFUNCTION("""COMPUTED_VALUE"""),45811.66666666667)</f>
        <v>45811.66667</v>
      </c>
      <c r="N356" s="1">
        <f>IFERROR(__xludf.DUMMYFUNCTION("""COMPUTED_VALUE"""),0.0)</f>
        <v>0</v>
      </c>
    </row>
    <row r="357">
      <c r="A357" s="2">
        <f>IFERROR(__xludf.DUMMYFUNCTION("""COMPUTED_VALUE"""),45812.66666666667)</f>
        <v>45812.66667</v>
      </c>
      <c r="B357" s="1">
        <f>IFERROR(__xludf.DUMMYFUNCTION("""COMPUTED_VALUE"""),3977.43)</f>
        <v>3977.43</v>
      </c>
      <c r="D357" s="2">
        <f>IFERROR(__xludf.DUMMYFUNCTION("""COMPUTED_VALUE"""),45812.66666666667)</f>
        <v>45812.66667</v>
      </c>
      <c r="E357" s="1">
        <f>IFERROR(__xludf.DUMMYFUNCTION("""COMPUTED_VALUE"""),3988.16)</f>
        <v>3988.16</v>
      </c>
      <c r="G357" s="2">
        <f>IFERROR(__xludf.DUMMYFUNCTION("""COMPUTED_VALUE"""),45812.66666666667)</f>
        <v>45812.66667</v>
      </c>
      <c r="H357" s="1">
        <f>IFERROR(__xludf.DUMMYFUNCTION("""COMPUTED_VALUE"""),3968.84)</f>
        <v>3968.84</v>
      </c>
      <c r="J357" s="2">
        <f>IFERROR(__xludf.DUMMYFUNCTION("""COMPUTED_VALUE"""),45812.66666666667)</f>
        <v>45812.66667</v>
      </c>
      <c r="K357" s="1">
        <f>IFERROR(__xludf.DUMMYFUNCTION("""COMPUTED_VALUE"""),3968.92)</f>
        <v>3968.92</v>
      </c>
      <c r="M357" s="2">
        <f>IFERROR(__xludf.DUMMYFUNCTION("""COMPUTED_VALUE"""),45812.66666666667)</f>
        <v>45812.66667</v>
      </c>
      <c r="N357" s="1">
        <f>IFERROR(__xludf.DUMMYFUNCTION("""COMPUTED_VALUE"""),0.0)</f>
        <v>0</v>
      </c>
    </row>
    <row r="358">
      <c r="A358" s="2">
        <f>IFERROR(__xludf.DUMMYFUNCTION("""COMPUTED_VALUE"""),45813.66666666667)</f>
        <v>45813.66667</v>
      </c>
      <c r="B358" s="1">
        <f>IFERROR(__xludf.DUMMYFUNCTION("""COMPUTED_VALUE"""),3969.0)</f>
        <v>3969</v>
      </c>
      <c r="D358" s="2">
        <f>IFERROR(__xludf.DUMMYFUNCTION("""COMPUTED_VALUE"""),45813.66666666667)</f>
        <v>45813.66667</v>
      </c>
      <c r="E358" s="1">
        <f>IFERROR(__xludf.DUMMYFUNCTION("""COMPUTED_VALUE"""),3987.87)</f>
        <v>3987.87</v>
      </c>
      <c r="G358" s="2">
        <f>IFERROR(__xludf.DUMMYFUNCTION("""COMPUTED_VALUE"""),45813.66666666667)</f>
        <v>45813.66667</v>
      </c>
      <c r="H358" s="1">
        <f>IFERROR(__xludf.DUMMYFUNCTION("""COMPUTED_VALUE"""),3951.01)</f>
        <v>3951.01</v>
      </c>
      <c r="J358" s="2">
        <f>IFERROR(__xludf.DUMMYFUNCTION("""COMPUTED_VALUE"""),45813.66666666667)</f>
        <v>45813.66667</v>
      </c>
      <c r="K358" s="1">
        <f>IFERROR(__xludf.DUMMYFUNCTION("""COMPUTED_VALUE"""),3963.89)</f>
        <v>3963.89</v>
      </c>
      <c r="M358" s="2">
        <f>IFERROR(__xludf.DUMMYFUNCTION("""COMPUTED_VALUE"""),45813.66666666667)</f>
        <v>45813.66667</v>
      </c>
      <c r="N358" s="1">
        <f>IFERROR(__xludf.DUMMYFUNCTION("""COMPUTED_VALUE"""),0.0)</f>
        <v>0</v>
      </c>
    </row>
    <row r="359">
      <c r="A359" s="2">
        <f>IFERROR(__xludf.DUMMYFUNCTION("""COMPUTED_VALUE"""),45814.66666666667)</f>
        <v>45814.66667</v>
      </c>
      <c r="B359" s="1">
        <f>IFERROR(__xludf.DUMMYFUNCTION("""COMPUTED_VALUE"""),3964.35)</f>
        <v>3964.35</v>
      </c>
      <c r="D359" s="2">
        <f>IFERROR(__xludf.DUMMYFUNCTION("""COMPUTED_VALUE"""),45814.66666666667)</f>
        <v>45814.66667</v>
      </c>
      <c r="E359" s="1">
        <f>IFERROR(__xludf.DUMMYFUNCTION("""COMPUTED_VALUE"""),4003.42)</f>
        <v>4003.42</v>
      </c>
      <c r="G359" s="2">
        <f>IFERROR(__xludf.DUMMYFUNCTION("""COMPUTED_VALUE"""),45814.66666666667)</f>
        <v>45814.66667</v>
      </c>
      <c r="H359" s="1">
        <f>IFERROR(__xludf.DUMMYFUNCTION("""COMPUTED_VALUE"""),3964.35)</f>
        <v>3964.35</v>
      </c>
      <c r="J359" s="2">
        <f>IFERROR(__xludf.DUMMYFUNCTION("""COMPUTED_VALUE"""),45814.66666666667)</f>
        <v>45814.66667</v>
      </c>
      <c r="K359" s="1">
        <f>IFERROR(__xludf.DUMMYFUNCTION("""COMPUTED_VALUE"""),3999.27)</f>
        <v>3999.27</v>
      </c>
      <c r="M359" s="2">
        <f>IFERROR(__xludf.DUMMYFUNCTION("""COMPUTED_VALUE"""),45814.66666666667)</f>
        <v>45814.66667</v>
      </c>
      <c r="N359" s="1">
        <f>IFERROR(__xludf.DUMMYFUNCTION("""COMPUTED_VALUE"""),0.0)</f>
        <v>0</v>
      </c>
    </row>
    <row r="360">
      <c r="A360" s="2">
        <f>IFERROR(__xludf.DUMMYFUNCTION("""COMPUTED_VALUE"""),45817.66666666667)</f>
        <v>45817.66667</v>
      </c>
      <c r="B360" s="1">
        <f>IFERROR(__xludf.DUMMYFUNCTION("""COMPUTED_VALUE"""),3999.59)</f>
        <v>3999.59</v>
      </c>
      <c r="D360" s="2">
        <f>IFERROR(__xludf.DUMMYFUNCTION("""COMPUTED_VALUE"""),45817.66666666667)</f>
        <v>45817.66667</v>
      </c>
      <c r="E360" s="1">
        <f>IFERROR(__xludf.DUMMYFUNCTION("""COMPUTED_VALUE"""),4018.65)</f>
        <v>4018.65</v>
      </c>
      <c r="G360" s="2">
        <f>IFERROR(__xludf.DUMMYFUNCTION("""COMPUTED_VALUE"""),45817.66666666667)</f>
        <v>45817.66667</v>
      </c>
      <c r="H360" s="1">
        <f>IFERROR(__xludf.DUMMYFUNCTION("""COMPUTED_VALUE"""),3991.38)</f>
        <v>3991.38</v>
      </c>
      <c r="J360" s="2">
        <f>IFERROR(__xludf.DUMMYFUNCTION("""COMPUTED_VALUE"""),45817.66666666667)</f>
        <v>45817.66667</v>
      </c>
      <c r="K360" s="1">
        <f>IFERROR(__xludf.DUMMYFUNCTION("""COMPUTED_VALUE"""),3999.52)</f>
        <v>3999.52</v>
      </c>
      <c r="M360" s="2">
        <f>IFERROR(__xludf.DUMMYFUNCTION("""COMPUTED_VALUE"""),45817.66666666667)</f>
        <v>45817.66667</v>
      </c>
      <c r="N360" s="1">
        <f>IFERROR(__xludf.DUMMYFUNCTION("""COMPUTED_VALUE"""),0.0)</f>
        <v>0</v>
      </c>
    </row>
    <row r="361">
      <c r="A361" s="2">
        <f>IFERROR(__xludf.DUMMYFUNCTION("""COMPUTED_VALUE"""),45818.66666666667)</f>
        <v>45818.66667</v>
      </c>
      <c r="B361" s="1">
        <f>IFERROR(__xludf.DUMMYFUNCTION("""COMPUTED_VALUE"""),3999.85)</f>
        <v>3999.85</v>
      </c>
      <c r="D361" s="2">
        <f>IFERROR(__xludf.DUMMYFUNCTION("""COMPUTED_VALUE"""),45818.66666666667)</f>
        <v>45818.66667</v>
      </c>
      <c r="E361" s="1">
        <f>IFERROR(__xludf.DUMMYFUNCTION("""COMPUTED_VALUE"""),4017.0)</f>
        <v>4017</v>
      </c>
      <c r="G361" s="2">
        <f>IFERROR(__xludf.DUMMYFUNCTION("""COMPUTED_VALUE"""),45818.66666666667)</f>
        <v>45818.66667</v>
      </c>
      <c r="H361" s="1">
        <f>IFERROR(__xludf.DUMMYFUNCTION("""COMPUTED_VALUE"""),3999.85)</f>
        <v>3999.85</v>
      </c>
      <c r="J361" s="2">
        <f>IFERROR(__xludf.DUMMYFUNCTION("""COMPUTED_VALUE"""),45818.66666666667)</f>
        <v>45818.66667</v>
      </c>
      <c r="K361" s="1">
        <f>IFERROR(__xludf.DUMMYFUNCTION("""COMPUTED_VALUE"""),4011.04)</f>
        <v>4011.04</v>
      </c>
      <c r="M361" s="2">
        <f>IFERROR(__xludf.DUMMYFUNCTION("""COMPUTED_VALUE"""),45818.66666666667)</f>
        <v>45818.66667</v>
      </c>
      <c r="N361" s="1">
        <f>IFERROR(__xludf.DUMMYFUNCTION("""COMPUTED_VALUE"""),0.0)</f>
        <v>0</v>
      </c>
    </row>
    <row r="362">
      <c r="A362" s="2">
        <f>IFERROR(__xludf.DUMMYFUNCTION("""COMPUTED_VALUE"""),45819.66666666667)</f>
        <v>45819.66667</v>
      </c>
      <c r="B362" s="1">
        <f>IFERROR(__xludf.DUMMYFUNCTION("""COMPUTED_VALUE"""),4011.19)</f>
        <v>4011.19</v>
      </c>
      <c r="D362" s="2">
        <f>IFERROR(__xludf.DUMMYFUNCTION("""COMPUTED_VALUE"""),45819.66666666667)</f>
        <v>45819.66667</v>
      </c>
      <c r="E362" s="1">
        <f>IFERROR(__xludf.DUMMYFUNCTION("""COMPUTED_VALUE"""),4023.54)</f>
        <v>4023.54</v>
      </c>
      <c r="G362" s="2">
        <f>IFERROR(__xludf.DUMMYFUNCTION("""COMPUTED_VALUE"""),45819.66666666667)</f>
        <v>45819.66667</v>
      </c>
      <c r="H362" s="1">
        <f>IFERROR(__xludf.DUMMYFUNCTION("""COMPUTED_VALUE"""),3988.93)</f>
        <v>3988.93</v>
      </c>
      <c r="J362" s="2">
        <f>IFERROR(__xludf.DUMMYFUNCTION("""COMPUTED_VALUE"""),45819.66666666667)</f>
        <v>45819.66667</v>
      </c>
      <c r="K362" s="1">
        <f>IFERROR(__xludf.DUMMYFUNCTION("""COMPUTED_VALUE"""),3998.5)</f>
        <v>3998.5</v>
      </c>
      <c r="M362" s="2">
        <f>IFERROR(__xludf.DUMMYFUNCTION("""COMPUTED_VALUE"""),45819.66666666667)</f>
        <v>45819.66667</v>
      </c>
      <c r="N362" s="1">
        <f>IFERROR(__xludf.DUMMYFUNCTION("""COMPUTED_VALUE"""),0.0)</f>
        <v>0</v>
      </c>
    </row>
    <row r="363">
      <c r="A363" s="2">
        <f>IFERROR(__xludf.DUMMYFUNCTION("""COMPUTED_VALUE"""),45820.66666666667)</f>
        <v>45820.66667</v>
      </c>
      <c r="B363" s="1">
        <f>IFERROR(__xludf.DUMMYFUNCTION("""COMPUTED_VALUE"""),3998.58)</f>
        <v>3998.58</v>
      </c>
      <c r="D363" s="2">
        <f>IFERROR(__xludf.DUMMYFUNCTION("""COMPUTED_VALUE"""),45820.66666666667)</f>
        <v>45820.66667</v>
      </c>
      <c r="E363" s="1">
        <f>IFERROR(__xludf.DUMMYFUNCTION("""COMPUTED_VALUE"""),4003.75)</f>
        <v>4003.75</v>
      </c>
      <c r="G363" s="2">
        <f>IFERROR(__xludf.DUMMYFUNCTION("""COMPUTED_VALUE"""),45820.66666666667)</f>
        <v>45820.66667</v>
      </c>
      <c r="H363" s="1">
        <f>IFERROR(__xludf.DUMMYFUNCTION("""COMPUTED_VALUE"""),3976.78)</f>
        <v>3976.78</v>
      </c>
      <c r="J363" s="2">
        <f>IFERROR(__xludf.DUMMYFUNCTION("""COMPUTED_VALUE"""),45820.66666666667)</f>
        <v>45820.66667</v>
      </c>
      <c r="K363" s="1">
        <f>IFERROR(__xludf.DUMMYFUNCTION("""COMPUTED_VALUE"""),4003.64)</f>
        <v>4003.64</v>
      </c>
      <c r="M363" s="2">
        <f>IFERROR(__xludf.DUMMYFUNCTION("""COMPUTED_VALUE"""),45820.66666666667)</f>
        <v>45820.66667</v>
      </c>
      <c r="N363" s="1">
        <f>IFERROR(__xludf.DUMMYFUNCTION("""COMPUTED_VALUE"""),0.0)</f>
        <v>0</v>
      </c>
    </row>
    <row r="364">
      <c r="A364" s="2">
        <f>IFERROR(__xludf.DUMMYFUNCTION("""COMPUTED_VALUE"""),45821.66666666667)</f>
        <v>45821.66667</v>
      </c>
      <c r="B364" s="1">
        <f>IFERROR(__xludf.DUMMYFUNCTION("""COMPUTED_VALUE"""),4004.89)</f>
        <v>4004.89</v>
      </c>
      <c r="D364" s="2">
        <f>IFERROR(__xludf.DUMMYFUNCTION("""COMPUTED_VALUE"""),45821.66666666667)</f>
        <v>45821.66667</v>
      </c>
      <c r="E364" s="1">
        <f>IFERROR(__xludf.DUMMYFUNCTION("""COMPUTED_VALUE"""),4004.89)</f>
        <v>4004.89</v>
      </c>
      <c r="G364" s="2">
        <f>IFERROR(__xludf.DUMMYFUNCTION("""COMPUTED_VALUE"""),45821.66666666667)</f>
        <v>45821.66667</v>
      </c>
      <c r="H364" s="1">
        <f>IFERROR(__xludf.DUMMYFUNCTION("""COMPUTED_VALUE"""),3939.69)</f>
        <v>3939.69</v>
      </c>
      <c r="J364" s="2">
        <f>IFERROR(__xludf.DUMMYFUNCTION("""COMPUTED_VALUE"""),45821.66666666667)</f>
        <v>45821.66667</v>
      </c>
      <c r="K364" s="1">
        <f>IFERROR(__xludf.DUMMYFUNCTION("""COMPUTED_VALUE"""),3950.04)</f>
        <v>3950.04</v>
      </c>
      <c r="M364" s="2">
        <f>IFERROR(__xludf.DUMMYFUNCTION("""COMPUTED_VALUE"""),45821.66666666667)</f>
        <v>45821.66667</v>
      </c>
      <c r="N364" s="1">
        <f>IFERROR(__xludf.DUMMYFUNCTION("""COMPUTED_VALUE"""),0.0)</f>
        <v>0</v>
      </c>
    </row>
    <row r="365">
      <c r="A365" s="2">
        <f>IFERROR(__xludf.DUMMYFUNCTION("""COMPUTED_VALUE"""),45824.66666666667)</f>
        <v>45824.66667</v>
      </c>
      <c r="B365" s="1">
        <f>IFERROR(__xludf.DUMMYFUNCTION("""COMPUTED_VALUE"""),3950.71)</f>
        <v>3950.71</v>
      </c>
      <c r="D365" s="2">
        <f>IFERROR(__xludf.DUMMYFUNCTION("""COMPUTED_VALUE"""),45824.66666666667)</f>
        <v>45824.66667</v>
      </c>
      <c r="E365" s="1">
        <f>IFERROR(__xludf.DUMMYFUNCTION("""COMPUTED_VALUE"""),4006.42)</f>
        <v>4006.42</v>
      </c>
      <c r="G365" s="2">
        <f>IFERROR(__xludf.DUMMYFUNCTION("""COMPUTED_VALUE"""),45824.66666666667)</f>
        <v>45824.66667</v>
      </c>
      <c r="H365" s="1">
        <f>IFERROR(__xludf.DUMMYFUNCTION("""COMPUTED_VALUE"""),3950.71)</f>
        <v>3950.71</v>
      </c>
      <c r="J365" s="2">
        <f>IFERROR(__xludf.DUMMYFUNCTION("""COMPUTED_VALUE"""),45824.66666666667)</f>
        <v>45824.66667</v>
      </c>
      <c r="K365" s="1">
        <f>IFERROR(__xludf.DUMMYFUNCTION("""COMPUTED_VALUE"""),3991.32)</f>
        <v>3991.32</v>
      </c>
      <c r="M365" s="2">
        <f>IFERROR(__xludf.DUMMYFUNCTION("""COMPUTED_VALUE"""),45824.66666666667)</f>
        <v>45824.66667</v>
      </c>
      <c r="N365" s="1">
        <f>IFERROR(__xludf.DUMMYFUNCTION("""COMPUTED_VALUE"""),0.0)</f>
        <v>0</v>
      </c>
    </row>
    <row r="366">
      <c r="A366" s="2">
        <f>IFERROR(__xludf.DUMMYFUNCTION("""COMPUTED_VALUE"""),45825.66666666667)</f>
        <v>45825.66667</v>
      </c>
      <c r="B366" s="1">
        <f>IFERROR(__xludf.DUMMYFUNCTION("""COMPUTED_VALUE"""),3991.48)</f>
        <v>3991.48</v>
      </c>
      <c r="D366" s="2">
        <f>IFERROR(__xludf.DUMMYFUNCTION("""COMPUTED_VALUE"""),45825.66666666667)</f>
        <v>45825.66667</v>
      </c>
      <c r="E366" s="1">
        <f>IFERROR(__xludf.DUMMYFUNCTION("""COMPUTED_VALUE"""),3991.48)</f>
        <v>3991.48</v>
      </c>
      <c r="G366" s="2">
        <f>IFERROR(__xludf.DUMMYFUNCTION("""COMPUTED_VALUE"""),45825.66666666667)</f>
        <v>45825.66667</v>
      </c>
      <c r="H366" s="1">
        <f>IFERROR(__xludf.DUMMYFUNCTION("""COMPUTED_VALUE"""),3953.18)</f>
        <v>3953.18</v>
      </c>
      <c r="J366" s="2">
        <f>IFERROR(__xludf.DUMMYFUNCTION("""COMPUTED_VALUE"""),45825.66666666667)</f>
        <v>45825.66667</v>
      </c>
      <c r="K366" s="1">
        <f>IFERROR(__xludf.DUMMYFUNCTION("""COMPUTED_VALUE"""),3957.97)</f>
        <v>3957.97</v>
      </c>
      <c r="M366" s="2">
        <f>IFERROR(__xludf.DUMMYFUNCTION("""COMPUTED_VALUE"""),45825.66666666667)</f>
        <v>45825.66667</v>
      </c>
      <c r="N366" s="1">
        <f>IFERROR(__xludf.DUMMYFUNCTION("""COMPUTED_VALUE"""),0.0)</f>
        <v>0</v>
      </c>
    </row>
    <row r="367">
      <c r="A367" s="2">
        <f>IFERROR(__xludf.DUMMYFUNCTION("""COMPUTED_VALUE"""),45826.66666666667)</f>
        <v>45826.66667</v>
      </c>
      <c r="B367" s="1">
        <f>IFERROR(__xludf.DUMMYFUNCTION("""COMPUTED_VALUE"""),3958.3)</f>
        <v>3958.3</v>
      </c>
      <c r="D367" s="2">
        <f>IFERROR(__xludf.DUMMYFUNCTION("""COMPUTED_VALUE"""),45826.66666666667)</f>
        <v>45826.66667</v>
      </c>
      <c r="E367" s="1">
        <f>IFERROR(__xludf.DUMMYFUNCTION("""COMPUTED_VALUE"""),3996.55)</f>
        <v>3996.55</v>
      </c>
      <c r="G367" s="2">
        <f>IFERROR(__xludf.DUMMYFUNCTION("""COMPUTED_VALUE"""),45826.66666666667)</f>
        <v>45826.66667</v>
      </c>
      <c r="H367" s="1">
        <f>IFERROR(__xludf.DUMMYFUNCTION("""COMPUTED_VALUE"""),3958.08)</f>
        <v>3958.08</v>
      </c>
      <c r="J367" s="2">
        <f>IFERROR(__xludf.DUMMYFUNCTION("""COMPUTED_VALUE"""),45826.66666666667)</f>
        <v>45826.66667</v>
      </c>
      <c r="K367" s="1">
        <f>IFERROR(__xludf.DUMMYFUNCTION("""COMPUTED_VALUE"""),3971.41)</f>
        <v>3971.41</v>
      </c>
      <c r="M367" s="2">
        <f>IFERROR(__xludf.DUMMYFUNCTION("""COMPUTED_VALUE"""),45826.66666666667)</f>
        <v>45826.66667</v>
      </c>
      <c r="N367" s="1">
        <f>IFERROR(__xludf.DUMMYFUNCTION("""COMPUTED_VALUE"""),0.0)</f>
        <v>0</v>
      </c>
    </row>
    <row r="368">
      <c r="A368" s="2">
        <f>IFERROR(__xludf.DUMMYFUNCTION("""COMPUTED_VALUE"""),45828.66666666667)</f>
        <v>45828.66667</v>
      </c>
      <c r="B368" s="1">
        <f>IFERROR(__xludf.DUMMYFUNCTION("""COMPUTED_VALUE"""),3971.5)</f>
        <v>3971.5</v>
      </c>
      <c r="D368" s="2">
        <f>IFERROR(__xludf.DUMMYFUNCTION("""COMPUTED_VALUE"""),45828.66666666667)</f>
        <v>45828.66667</v>
      </c>
      <c r="E368" s="1">
        <f>IFERROR(__xludf.DUMMYFUNCTION("""COMPUTED_VALUE"""),4000.36)</f>
        <v>4000.36</v>
      </c>
      <c r="G368" s="2">
        <f>IFERROR(__xludf.DUMMYFUNCTION("""COMPUTED_VALUE"""),45828.66666666667)</f>
        <v>45828.66667</v>
      </c>
      <c r="H368" s="1">
        <f>IFERROR(__xludf.DUMMYFUNCTION("""COMPUTED_VALUE"""),3966.6)</f>
        <v>3966.6</v>
      </c>
      <c r="J368" s="2">
        <f>IFERROR(__xludf.DUMMYFUNCTION("""COMPUTED_VALUE"""),45828.66666666667)</f>
        <v>45828.66667</v>
      </c>
      <c r="K368" s="1">
        <f>IFERROR(__xludf.DUMMYFUNCTION("""COMPUTED_VALUE"""),3977.71)</f>
        <v>3977.71</v>
      </c>
      <c r="M368" s="2">
        <f>IFERROR(__xludf.DUMMYFUNCTION("""COMPUTED_VALUE"""),45828.66666666667)</f>
        <v>45828.66667</v>
      </c>
      <c r="N368" s="1">
        <f>IFERROR(__xludf.DUMMYFUNCTION("""COMPUTED_VALUE"""),0.0)</f>
        <v>0</v>
      </c>
    </row>
    <row r="369">
      <c r="A369" s="2">
        <f>IFERROR(__xludf.DUMMYFUNCTION("""COMPUTED_VALUE"""),45831.66666666667)</f>
        <v>45831.66667</v>
      </c>
      <c r="B369" s="1">
        <f>IFERROR(__xludf.DUMMYFUNCTION("""COMPUTED_VALUE"""),3977.78)</f>
        <v>3977.78</v>
      </c>
      <c r="D369" s="2">
        <f>IFERROR(__xludf.DUMMYFUNCTION("""COMPUTED_VALUE"""),45831.66666666667)</f>
        <v>45831.66667</v>
      </c>
      <c r="E369" s="1">
        <f>IFERROR(__xludf.DUMMYFUNCTION("""COMPUTED_VALUE"""),4014.48)</f>
        <v>4014.48</v>
      </c>
      <c r="G369" s="2">
        <f>IFERROR(__xludf.DUMMYFUNCTION("""COMPUTED_VALUE"""),45831.66666666667)</f>
        <v>45831.66667</v>
      </c>
      <c r="H369" s="1">
        <f>IFERROR(__xludf.DUMMYFUNCTION("""COMPUTED_VALUE"""),3951.27)</f>
        <v>3951.27</v>
      </c>
      <c r="J369" s="2">
        <f>IFERROR(__xludf.DUMMYFUNCTION("""COMPUTED_VALUE"""),45831.66666666667)</f>
        <v>45831.66667</v>
      </c>
      <c r="K369" s="1">
        <f>IFERROR(__xludf.DUMMYFUNCTION("""COMPUTED_VALUE"""),4012.6)</f>
        <v>4012.6</v>
      </c>
      <c r="M369" s="2">
        <f>IFERROR(__xludf.DUMMYFUNCTION("""COMPUTED_VALUE"""),45831.66666666667)</f>
        <v>45831.66667</v>
      </c>
      <c r="N369" s="1">
        <f>IFERROR(__xludf.DUMMYFUNCTION("""COMPUTED_VALUE"""),0.0)</f>
        <v>0</v>
      </c>
    </row>
    <row r="370">
      <c r="A370" s="2">
        <f>IFERROR(__xludf.DUMMYFUNCTION("""COMPUTED_VALUE"""),45832.66666666667)</f>
        <v>45832.66667</v>
      </c>
      <c r="B370" s="1">
        <f>IFERROR(__xludf.DUMMYFUNCTION("""COMPUTED_VALUE"""),4012.6)</f>
        <v>4012.6</v>
      </c>
      <c r="D370" s="2">
        <f>IFERROR(__xludf.DUMMYFUNCTION("""COMPUTED_VALUE"""),45832.66666666667)</f>
        <v>45832.66667</v>
      </c>
      <c r="E370" s="1">
        <f>IFERROR(__xludf.DUMMYFUNCTION("""COMPUTED_VALUE"""),4061.74)</f>
        <v>4061.74</v>
      </c>
      <c r="G370" s="2">
        <f>IFERROR(__xludf.DUMMYFUNCTION("""COMPUTED_VALUE"""),45832.66666666667)</f>
        <v>45832.66667</v>
      </c>
      <c r="H370" s="1">
        <f>IFERROR(__xludf.DUMMYFUNCTION("""COMPUTED_VALUE"""),4012.72)</f>
        <v>4012.72</v>
      </c>
      <c r="J370" s="2">
        <f>IFERROR(__xludf.DUMMYFUNCTION("""COMPUTED_VALUE"""),45832.66666666667)</f>
        <v>45832.66667</v>
      </c>
      <c r="K370" s="1">
        <f>IFERROR(__xludf.DUMMYFUNCTION("""COMPUTED_VALUE"""),4054.95)</f>
        <v>4054.95</v>
      </c>
      <c r="M370" s="2">
        <f>IFERROR(__xludf.DUMMYFUNCTION("""COMPUTED_VALUE"""),45832.66666666667)</f>
        <v>45832.66667</v>
      </c>
      <c r="N370" s="1">
        <f>IFERROR(__xludf.DUMMYFUNCTION("""COMPUTED_VALUE"""),0.0)</f>
        <v>0</v>
      </c>
    </row>
    <row r="371">
      <c r="A371" s="2">
        <f>IFERROR(__xludf.DUMMYFUNCTION("""COMPUTED_VALUE"""),45833.66666666667)</f>
        <v>45833.66667</v>
      </c>
      <c r="B371" s="1">
        <f>IFERROR(__xludf.DUMMYFUNCTION("""COMPUTED_VALUE"""),4054.99)</f>
        <v>4054.99</v>
      </c>
      <c r="D371" s="2">
        <f>IFERROR(__xludf.DUMMYFUNCTION("""COMPUTED_VALUE"""),45833.66666666667)</f>
        <v>45833.66667</v>
      </c>
      <c r="E371" s="1">
        <f>IFERROR(__xludf.DUMMYFUNCTION("""COMPUTED_VALUE"""),4057.21)</f>
        <v>4057.21</v>
      </c>
      <c r="G371" s="2">
        <f>IFERROR(__xludf.DUMMYFUNCTION("""COMPUTED_VALUE"""),45833.66666666667)</f>
        <v>45833.66667</v>
      </c>
      <c r="H371" s="1">
        <f>IFERROR(__xludf.DUMMYFUNCTION("""COMPUTED_VALUE"""),4017.64)</f>
        <v>4017.64</v>
      </c>
      <c r="J371" s="2">
        <f>IFERROR(__xludf.DUMMYFUNCTION("""COMPUTED_VALUE"""),45833.66666666667)</f>
        <v>45833.66667</v>
      </c>
      <c r="K371" s="1">
        <f>IFERROR(__xludf.DUMMYFUNCTION("""COMPUTED_VALUE"""),4019.31)</f>
        <v>4019.31</v>
      </c>
      <c r="M371" s="2">
        <f>IFERROR(__xludf.DUMMYFUNCTION("""COMPUTED_VALUE"""),45833.66666666667)</f>
        <v>45833.66667</v>
      </c>
      <c r="N371" s="1">
        <f>IFERROR(__xludf.DUMMYFUNCTION("""COMPUTED_VALUE"""),0.0)</f>
        <v>0</v>
      </c>
    </row>
    <row r="372">
      <c r="A372" s="2">
        <f>IFERROR(__xludf.DUMMYFUNCTION("""COMPUTED_VALUE"""),45834.66666666667)</f>
        <v>45834.66667</v>
      </c>
      <c r="B372" s="1">
        <f>IFERROR(__xludf.DUMMYFUNCTION("""COMPUTED_VALUE"""),4019.38)</f>
        <v>4019.38</v>
      </c>
      <c r="D372" s="2">
        <f>IFERROR(__xludf.DUMMYFUNCTION("""COMPUTED_VALUE"""),45834.66666666667)</f>
        <v>45834.66667</v>
      </c>
      <c r="E372" s="1">
        <f>IFERROR(__xludf.DUMMYFUNCTION("""COMPUTED_VALUE"""),4062.42)</f>
        <v>4062.42</v>
      </c>
      <c r="G372" s="2">
        <f>IFERROR(__xludf.DUMMYFUNCTION("""COMPUTED_VALUE"""),45834.66666666667)</f>
        <v>45834.66667</v>
      </c>
      <c r="H372" s="1">
        <f>IFERROR(__xludf.DUMMYFUNCTION("""COMPUTED_VALUE"""),4019.38)</f>
        <v>4019.38</v>
      </c>
      <c r="J372" s="2">
        <f>IFERROR(__xludf.DUMMYFUNCTION("""COMPUTED_VALUE"""),45834.66666666667)</f>
        <v>45834.66667</v>
      </c>
      <c r="K372" s="1">
        <f>IFERROR(__xludf.DUMMYFUNCTION("""COMPUTED_VALUE"""),4059.9)</f>
        <v>4059.9</v>
      </c>
      <c r="M372" s="2">
        <f>IFERROR(__xludf.DUMMYFUNCTION("""COMPUTED_VALUE"""),45834.66666666667)</f>
        <v>45834.66667</v>
      </c>
      <c r="N372" s="1">
        <f>IFERROR(__xludf.DUMMYFUNCTION("""COMPUTED_VALUE"""),0.0)</f>
        <v>0</v>
      </c>
    </row>
    <row r="373">
      <c r="A373" s="2">
        <f>IFERROR(__xludf.DUMMYFUNCTION("""COMPUTED_VALUE"""),45835.66666666667)</f>
        <v>45835.66667</v>
      </c>
      <c r="B373" s="1">
        <f>IFERROR(__xludf.DUMMYFUNCTION("""COMPUTED_VALUE"""),4060.14)</f>
        <v>4060.14</v>
      </c>
      <c r="D373" s="2">
        <f>IFERROR(__xludf.DUMMYFUNCTION("""COMPUTED_VALUE"""),45835.66666666667)</f>
        <v>45835.66667</v>
      </c>
      <c r="E373" s="1">
        <f>IFERROR(__xludf.DUMMYFUNCTION("""COMPUTED_VALUE"""),4095.46)</f>
        <v>4095.46</v>
      </c>
      <c r="G373" s="2">
        <f>IFERROR(__xludf.DUMMYFUNCTION("""COMPUTED_VALUE"""),45835.66666666667)</f>
        <v>45835.66667</v>
      </c>
      <c r="H373" s="1">
        <f>IFERROR(__xludf.DUMMYFUNCTION("""COMPUTED_VALUE"""),4050.5)</f>
        <v>4050.5</v>
      </c>
      <c r="J373" s="2">
        <f>IFERROR(__xludf.DUMMYFUNCTION("""COMPUTED_VALUE"""),45835.66666666667)</f>
        <v>45835.66667</v>
      </c>
      <c r="K373" s="1">
        <f>IFERROR(__xludf.DUMMYFUNCTION("""COMPUTED_VALUE"""),4073.83)</f>
        <v>4073.83</v>
      </c>
      <c r="M373" s="2">
        <f>IFERROR(__xludf.DUMMYFUNCTION("""COMPUTED_VALUE"""),45835.66666666667)</f>
        <v>45835.66667</v>
      </c>
      <c r="N373" s="1">
        <f>IFERROR(__xludf.DUMMYFUNCTION("""COMPUTED_VALUE"""),0.0)</f>
        <v>0</v>
      </c>
    </row>
    <row r="374">
      <c r="A374" s="2">
        <f>IFERROR(__xludf.DUMMYFUNCTION("""COMPUTED_VALUE"""),45838.66666666667)</f>
        <v>45838.66667</v>
      </c>
      <c r="B374" s="1">
        <f>IFERROR(__xludf.DUMMYFUNCTION("""COMPUTED_VALUE"""),4075.17)</f>
        <v>4075.17</v>
      </c>
      <c r="D374" s="2">
        <f>IFERROR(__xludf.DUMMYFUNCTION("""COMPUTED_VALUE"""),45838.66666666667)</f>
        <v>45838.66667</v>
      </c>
      <c r="E374" s="1">
        <f>IFERROR(__xludf.DUMMYFUNCTION("""COMPUTED_VALUE"""),4097.77)</f>
        <v>4097.77</v>
      </c>
      <c r="G374" s="2">
        <f>IFERROR(__xludf.DUMMYFUNCTION("""COMPUTED_VALUE"""),45838.66666666667)</f>
        <v>45838.66667</v>
      </c>
      <c r="H374" s="1">
        <f>IFERROR(__xludf.DUMMYFUNCTION("""COMPUTED_VALUE"""),4075.17)</f>
        <v>4075.17</v>
      </c>
      <c r="J374" s="2">
        <f>IFERROR(__xludf.DUMMYFUNCTION("""COMPUTED_VALUE"""),45838.66666666667)</f>
        <v>45838.66667</v>
      </c>
      <c r="K374" s="1">
        <f>IFERROR(__xludf.DUMMYFUNCTION("""COMPUTED_VALUE"""),4094.03)</f>
        <v>4094.03</v>
      </c>
      <c r="M374" s="2">
        <f>IFERROR(__xludf.DUMMYFUNCTION("""COMPUTED_VALUE"""),45838.66666666667)</f>
        <v>45838.66667</v>
      </c>
      <c r="N374" s="1">
        <f>IFERROR(__xludf.DUMMYFUNCTION("""COMPUTED_VALUE"""),0.0)</f>
        <v>0</v>
      </c>
    </row>
    <row r="375">
      <c r="A375" s="2">
        <f>IFERROR(__xludf.DUMMYFUNCTION("""COMPUTED_VALUE"""),45839.66666666667)</f>
        <v>45839.66667</v>
      </c>
      <c r="B375" s="1">
        <f>IFERROR(__xludf.DUMMYFUNCTION("""COMPUTED_VALUE"""),4094.35)</f>
        <v>4094.35</v>
      </c>
      <c r="D375" s="2">
        <f>IFERROR(__xludf.DUMMYFUNCTION("""COMPUTED_VALUE"""),45839.66666666667)</f>
        <v>45839.66667</v>
      </c>
      <c r="E375" s="1">
        <f>IFERROR(__xludf.DUMMYFUNCTION("""COMPUTED_VALUE"""),4141.59)</f>
        <v>4141.59</v>
      </c>
      <c r="G375" s="2">
        <f>IFERROR(__xludf.DUMMYFUNCTION("""COMPUTED_VALUE"""),45839.66666666667)</f>
        <v>45839.66667</v>
      </c>
      <c r="H375" s="1">
        <f>IFERROR(__xludf.DUMMYFUNCTION("""COMPUTED_VALUE"""),4081.89)</f>
        <v>4081.89</v>
      </c>
      <c r="J375" s="2">
        <f>IFERROR(__xludf.DUMMYFUNCTION("""COMPUTED_VALUE"""),45839.66666666667)</f>
        <v>45839.66667</v>
      </c>
      <c r="K375" s="1">
        <f>IFERROR(__xludf.DUMMYFUNCTION("""COMPUTED_VALUE"""),4122.52)</f>
        <v>4122.52</v>
      </c>
      <c r="M375" s="2">
        <f>IFERROR(__xludf.DUMMYFUNCTION("""COMPUTED_VALUE"""),45839.66666666667)</f>
        <v>45839.66667</v>
      </c>
      <c r="N375" s="1">
        <f>IFERROR(__xludf.DUMMYFUNCTION("""COMPUTED_VALUE"""),0.0)</f>
        <v>0</v>
      </c>
    </row>
    <row r="376">
      <c r="A376" s="2">
        <f>IFERROR(__xludf.DUMMYFUNCTION("""COMPUTED_VALUE"""),45840.66666666667)</f>
        <v>45840.66667</v>
      </c>
      <c r="B376" s="1">
        <f>IFERROR(__xludf.DUMMYFUNCTION("""COMPUTED_VALUE"""),4122.58)</f>
        <v>4122.58</v>
      </c>
      <c r="D376" s="2">
        <f>IFERROR(__xludf.DUMMYFUNCTION("""COMPUTED_VALUE"""),45840.66666666667)</f>
        <v>45840.66667</v>
      </c>
      <c r="E376" s="1">
        <f>IFERROR(__xludf.DUMMYFUNCTION("""COMPUTED_VALUE"""),4146.2)</f>
        <v>4146.2</v>
      </c>
      <c r="G376" s="2">
        <f>IFERROR(__xludf.DUMMYFUNCTION("""COMPUTED_VALUE"""),45840.66666666667)</f>
        <v>45840.66667</v>
      </c>
      <c r="H376" s="1">
        <f>IFERROR(__xludf.DUMMYFUNCTION("""COMPUTED_VALUE"""),4110.22)</f>
        <v>4110.22</v>
      </c>
      <c r="J376" s="2">
        <f>IFERROR(__xludf.DUMMYFUNCTION("""COMPUTED_VALUE"""),45840.66666666667)</f>
        <v>45840.66667</v>
      </c>
      <c r="K376" s="1">
        <f>IFERROR(__xludf.DUMMYFUNCTION("""COMPUTED_VALUE"""),4145.78)</f>
        <v>4145.78</v>
      </c>
      <c r="M376" s="2">
        <f>IFERROR(__xludf.DUMMYFUNCTION("""COMPUTED_VALUE"""),45840.66666666667)</f>
        <v>45840.66667</v>
      </c>
      <c r="N376" s="1">
        <f>IFERROR(__xludf.DUMMYFUNCTION("""COMPUTED_VALUE"""),0.0)</f>
        <v>0</v>
      </c>
    </row>
    <row r="377">
      <c r="A377" s="2">
        <f>IFERROR(__xludf.DUMMYFUNCTION("""COMPUTED_VALUE"""),45841.54513888889)</f>
        <v>45841.54514</v>
      </c>
      <c r="B377" s="1">
        <f>IFERROR(__xludf.DUMMYFUNCTION("""COMPUTED_VALUE"""),4146.02)</f>
        <v>4146.02</v>
      </c>
      <c r="D377" s="2">
        <f>IFERROR(__xludf.DUMMYFUNCTION("""COMPUTED_VALUE"""),45841.54513888889)</f>
        <v>45841.54514</v>
      </c>
      <c r="E377" s="1">
        <f>IFERROR(__xludf.DUMMYFUNCTION("""COMPUTED_VALUE"""),4176.12)</f>
        <v>4176.12</v>
      </c>
      <c r="G377" s="2">
        <f>IFERROR(__xludf.DUMMYFUNCTION("""COMPUTED_VALUE"""),45841.54513888889)</f>
        <v>45841.54514</v>
      </c>
      <c r="H377" s="1">
        <f>IFERROR(__xludf.DUMMYFUNCTION("""COMPUTED_VALUE"""),4146.02)</f>
        <v>4146.02</v>
      </c>
      <c r="J377" s="2">
        <f>IFERROR(__xludf.DUMMYFUNCTION("""COMPUTED_VALUE"""),45841.54513888889)</f>
        <v>45841.54514</v>
      </c>
      <c r="K377" s="1">
        <f>IFERROR(__xludf.DUMMYFUNCTION("""COMPUTED_VALUE"""),4172.48)</f>
        <v>4172.48</v>
      </c>
      <c r="M377" s="2">
        <f>IFERROR(__xludf.DUMMYFUNCTION("""COMPUTED_VALUE"""),45841.54513888889)</f>
        <v>45841.54514</v>
      </c>
      <c r="N377" s="1">
        <f>IFERROR(__xludf.DUMMYFUNCTION("""COMPUTED_VALUE"""),0.0)</f>
        <v>0</v>
      </c>
    </row>
    <row r="378">
      <c r="A378" s="2">
        <f>IFERROR(__xludf.DUMMYFUNCTION("""COMPUTED_VALUE"""),45845.66666666667)</f>
        <v>45845.66667</v>
      </c>
      <c r="B378" s="1">
        <f>IFERROR(__xludf.DUMMYFUNCTION("""COMPUTED_VALUE"""),4172.67)</f>
        <v>4172.67</v>
      </c>
      <c r="D378" s="2">
        <f>IFERROR(__xludf.DUMMYFUNCTION("""COMPUTED_VALUE"""),45845.66666666667)</f>
        <v>45845.66667</v>
      </c>
      <c r="E378" s="1">
        <f>IFERROR(__xludf.DUMMYFUNCTION("""COMPUTED_VALUE"""),4172.67)</f>
        <v>4172.67</v>
      </c>
      <c r="G378" s="2">
        <f>IFERROR(__xludf.DUMMYFUNCTION("""COMPUTED_VALUE"""),45845.66666666667)</f>
        <v>45845.66667</v>
      </c>
      <c r="H378" s="1">
        <f>IFERROR(__xludf.DUMMYFUNCTION("""COMPUTED_VALUE"""),4118.09)</f>
        <v>4118.09</v>
      </c>
      <c r="J378" s="2">
        <f>IFERROR(__xludf.DUMMYFUNCTION("""COMPUTED_VALUE"""),45845.66666666667)</f>
        <v>45845.66667</v>
      </c>
      <c r="K378" s="1">
        <f>IFERROR(__xludf.DUMMYFUNCTION("""COMPUTED_VALUE"""),4138.23)</f>
        <v>4138.23</v>
      </c>
      <c r="M378" s="2">
        <f>IFERROR(__xludf.DUMMYFUNCTION("""COMPUTED_VALUE"""),45845.66666666667)</f>
        <v>45845.66667</v>
      </c>
      <c r="N378" s="1">
        <f>IFERROR(__xludf.DUMMYFUNCTION("""COMPUTED_VALUE"""),0.0)</f>
        <v>0</v>
      </c>
    </row>
    <row r="379">
      <c r="A379" s="2">
        <f>IFERROR(__xludf.DUMMYFUNCTION("""COMPUTED_VALUE"""),45846.66666666667)</f>
        <v>45846.66667</v>
      </c>
      <c r="B379" s="1">
        <f>IFERROR(__xludf.DUMMYFUNCTION("""COMPUTED_VALUE"""),4138.29)</f>
        <v>4138.29</v>
      </c>
      <c r="D379" s="2">
        <f>IFERROR(__xludf.DUMMYFUNCTION("""COMPUTED_VALUE"""),45846.66666666667)</f>
        <v>45846.66667</v>
      </c>
      <c r="E379" s="1">
        <f>IFERROR(__xludf.DUMMYFUNCTION("""COMPUTED_VALUE"""),4157.38)</f>
        <v>4157.38</v>
      </c>
      <c r="G379" s="2">
        <f>IFERROR(__xludf.DUMMYFUNCTION("""COMPUTED_VALUE"""),45846.66666666667)</f>
        <v>45846.66667</v>
      </c>
      <c r="H379" s="1">
        <f>IFERROR(__xludf.DUMMYFUNCTION("""COMPUTED_VALUE"""),4137.62)</f>
        <v>4137.62</v>
      </c>
      <c r="J379" s="2">
        <f>IFERROR(__xludf.DUMMYFUNCTION("""COMPUTED_VALUE"""),45846.66666666667)</f>
        <v>45846.66667</v>
      </c>
      <c r="K379" s="1">
        <f>IFERROR(__xludf.DUMMYFUNCTION("""COMPUTED_VALUE"""),4144.77)</f>
        <v>4144.77</v>
      </c>
      <c r="M379" s="2">
        <f>IFERROR(__xludf.DUMMYFUNCTION("""COMPUTED_VALUE"""),45846.66666666667)</f>
        <v>45846.66667</v>
      </c>
      <c r="N379" s="1">
        <f>IFERROR(__xludf.DUMMYFUNCTION("""COMPUTED_VALUE"""),0.0)</f>
        <v>0</v>
      </c>
    </row>
    <row r="380">
      <c r="A380" s="2">
        <f>IFERROR(__xludf.DUMMYFUNCTION("""COMPUTED_VALUE"""),45847.66666666667)</f>
        <v>45847.66667</v>
      </c>
      <c r="B380" s="1">
        <f>IFERROR(__xludf.DUMMYFUNCTION("""COMPUTED_VALUE"""),4144.82)</f>
        <v>4144.82</v>
      </c>
      <c r="D380" s="2">
        <f>IFERROR(__xludf.DUMMYFUNCTION("""COMPUTED_VALUE"""),45847.66666666667)</f>
        <v>45847.66667</v>
      </c>
      <c r="E380" s="1">
        <f>IFERROR(__xludf.DUMMYFUNCTION("""COMPUTED_VALUE"""),4168.84)</f>
        <v>4168.84</v>
      </c>
      <c r="G380" s="2">
        <f>IFERROR(__xludf.DUMMYFUNCTION("""COMPUTED_VALUE"""),45847.66666666667)</f>
        <v>45847.66667</v>
      </c>
      <c r="H380" s="1">
        <f>IFERROR(__xludf.DUMMYFUNCTION("""COMPUTED_VALUE"""),4138.37)</f>
        <v>4138.37</v>
      </c>
      <c r="J380" s="2">
        <f>IFERROR(__xludf.DUMMYFUNCTION("""COMPUTED_VALUE"""),45847.66666666667)</f>
        <v>45847.66667</v>
      </c>
      <c r="K380" s="1">
        <f>IFERROR(__xludf.DUMMYFUNCTION("""COMPUTED_VALUE"""),4167.74)</f>
        <v>4167.74</v>
      </c>
      <c r="M380" s="2">
        <f>IFERROR(__xludf.DUMMYFUNCTION("""COMPUTED_VALUE"""),45847.66666666667)</f>
        <v>45847.66667</v>
      </c>
      <c r="N380" s="1">
        <f>IFERROR(__xludf.DUMMYFUNCTION("""COMPUTED_VALUE"""),0.0)</f>
        <v>0</v>
      </c>
    </row>
    <row r="381">
      <c r="A381" s="2">
        <f>IFERROR(__xludf.DUMMYFUNCTION("""COMPUTED_VALUE"""),45848.66666666667)</f>
        <v>45848.66667</v>
      </c>
      <c r="B381" s="1">
        <f>IFERROR(__xludf.DUMMYFUNCTION("""COMPUTED_VALUE"""),4167.95)</f>
        <v>4167.95</v>
      </c>
      <c r="D381" s="2">
        <f>IFERROR(__xludf.DUMMYFUNCTION("""COMPUTED_VALUE"""),45848.66666666667)</f>
        <v>45848.66667</v>
      </c>
      <c r="E381" s="1">
        <f>IFERROR(__xludf.DUMMYFUNCTION("""COMPUTED_VALUE"""),4201.27)</f>
        <v>4201.27</v>
      </c>
      <c r="G381" s="2">
        <f>IFERROR(__xludf.DUMMYFUNCTION("""COMPUTED_VALUE"""),45848.66666666667)</f>
        <v>45848.66667</v>
      </c>
      <c r="H381" s="1">
        <f>IFERROR(__xludf.DUMMYFUNCTION("""COMPUTED_VALUE"""),4163.36)</f>
        <v>4163.36</v>
      </c>
      <c r="J381" s="2">
        <f>IFERROR(__xludf.DUMMYFUNCTION("""COMPUTED_VALUE"""),45848.66666666667)</f>
        <v>45848.66667</v>
      </c>
      <c r="K381" s="1">
        <f>IFERROR(__xludf.DUMMYFUNCTION("""COMPUTED_VALUE"""),4184.46)</f>
        <v>4184.46</v>
      </c>
      <c r="M381" s="2">
        <f>IFERROR(__xludf.DUMMYFUNCTION("""COMPUTED_VALUE"""),45848.66666666667)</f>
        <v>45848.66667</v>
      </c>
      <c r="N381" s="1">
        <f>IFERROR(__xludf.DUMMYFUNCTION("""COMPUTED_VALUE"""),0.0)</f>
        <v>0</v>
      </c>
    </row>
    <row r="382">
      <c r="A382" s="2">
        <f>IFERROR(__xludf.DUMMYFUNCTION("""COMPUTED_VALUE"""),45849.66666666667)</f>
        <v>45849.66667</v>
      </c>
      <c r="B382" s="1">
        <f>IFERROR(__xludf.DUMMYFUNCTION("""COMPUTED_VALUE"""),4184.54)</f>
        <v>4184.54</v>
      </c>
      <c r="D382" s="2">
        <f>IFERROR(__xludf.DUMMYFUNCTION("""COMPUTED_VALUE"""),45849.66666666667)</f>
        <v>45849.66667</v>
      </c>
      <c r="E382" s="1">
        <f>IFERROR(__xludf.DUMMYFUNCTION("""COMPUTED_VALUE"""),4184.54)</f>
        <v>4184.54</v>
      </c>
      <c r="G382" s="2">
        <f>IFERROR(__xludf.DUMMYFUNCTION("""COMPUTED_VALUE"""),45849.66666666667)</f>
        <v>45849.66667</v>
      </c>
      <c r="H382" s="1">
        <f>IFERROR(__xludf.DUMMYFUNCTION("""COMPUTED_VALUE"""),4146.29)</f>
        <v>4146.29</v>
      </c>
      <c r="J382" s="2">
        <f>IFERROR(__xludf.DUMMYFUNCTION("""COMPUTED_VALUE"""),45849.66666666667)</f>
        <v>45849.66667</v>
      </c>
      <c r="K382" s="1">
        <f>IFERROR(__xludf.DUMMYFUNCTION("""COMPUTED_VALUE"""),4151.31)</f>
        <v>4151.31</v>
      </c>
      <c r="M382" s="2">
        <f>IFERROR(__xludf.DUMMYFUNCTION("""COMPUTED_VALUE"""),45849.66666666667)</f>
        <v>45849.66667</v>
      </c>
      <c r="N382" s="1">
        <f>IFERROR(__xludf.DUMMYFUNCTION("""COMPUTED_VALUE"""),0.0)</f>
        <v>0</v>
      </c>
    </row>
    <row r="383">
      <c r="A383" s="2">
        <f>IFERROR(__xludf.DUMMYFUNCTION("""COMPUTED_VALUE"""),45852.66666666667)</f>
        <v>45852.66667</v>
      </c>
      <c r="B383" s="1">
        <f>IFERROR(__xludf.DUMMYFUNCTION("""COMPUTED_VALUE"""),4151.34)</f>
        <v>4151.34</v>
      </c>
      <c r="D383" s="2">
        <f>IFERROR(__xludf.DUMMYFUNCTION("""COMPUTED_VALUE"""),45852.66666666667)</f>
        <v>45852.66667</v>
      </c>
      <c r="E383" s="1">
        <f>IFERROR(__xludf.DUMMYFUNCTION("""COMPUTED_VALUE"""),4169.53)</f>
        <v>4169.53</v>
      </c>
      <c r="G383" s="2">
        <f>IFERROR(__xludf.DUMMYFUNCTION("""COMPUTED_VALUE"""),45852.66666666667)</f>
        <v>45852.66667</v>
      </c>
      <c r="H383" s="1">
        <f>IFERROR(__xludf.DUMMYFUNCTION("""COMPUTED_VALUE"""),4142.44)</f>
        <v>4142.44</v>
      </c>
      <c r="J383" s="2">
        <f>IFERROR(__xludf.DUMMYFUNCTION("""COMPUTED_VALUE"""),45852.66666666667)</f>
        <v>45852.66667</v>
      </c>
      <c r="K383" s="1">
        <f>IFERROR(__xludf.DUMMYFUNCTION("""COMPUTED_VALUE"""),4167.49)</f>
        <v>4167.49</v>
      </c>
      <c r="M383" s="2">
        <f>IFERROR(__xludf.DUMMYFUNCTION("""COMPUTED_VALUE"""),45852.66666666667)</f>
        <v>45852.66667</v>
      </c>
      <c r="N383" s="1">
        <f>IFERROR(__xludf.DUMMYFUNCTION("""COMPUTED_VALUE"""),0.0)</f>
        <v>0</v>
      </c>
    </row>
    <row r="384">
      <c r="A384" s="2">
        <f>IFERROR(__xludf.DUMMYFUNCTION("""COMPUTED_VALUE"""),45853.66666666667)</f>
        <v>45853.66667</v>
      </c>
      <c r="B384" s="1">
        <f>IFERROR(__xludf.DUMMYFUNCTION("""COMPUTED_VALUE"""),4167.59)</f>
        <v>4167.59</v>
      </c>
      <c r="D384" s="2">
        <f>IFERROR(__xludf.DUMMYFUNCTION("""COMPUTED_VALUE"""),45853.66666666667)</f>
        <v>45853.66667</v>
      </c>
      <c r="E384" s="1">
        <f>IFERROR(__xludf.DUMMYFUNCTION("""COMPUTED_VALUE"""),4177.69)</f>
        <v>4177.69</v>
      </c>
      <c r="G384" s="2">
        <f>IFERROR(__xludf.DUMMYFUNCTION("""COMPUTED_VALUE"""),45853.66666666667)</f>
        <v>45853.66667</v>
      </c>
      <c r="H384" s="1">
        <f>IFERROR(__xludf.DUMMYFUNCTION("""COMPUTED_VALUE"""),4105.32)</f>
        <v>4105.32</v>
      </c>
      <c r="J384" s="2">
        <f>IFERROR(__xludf.DUMMYFUNCTION("""COMPUTED_VALUE"""),45853.66666666667)</f>
        <v>45853.66667</v>
      </c>
      <c r="K384" s="1">
        <f>IFERROR(__xludf.DUMMYFUNCTION("""COMPUTED_VALUE"""),4105.89)</f>
        <v>4105.89</v>
      </c>
      <c r="M384" s="2">
        <f>IFERROR(__xludf.DUMMYFUNCTION("""COMPUTED_VALUE"""),45853.66666666667)</f>
        <v>45853.66667</v>
      </c>
      <c r="N384" s="1">
        <f>IFERROR(__xludf.DUMMYFUNCTION("""COMPUTED_VALUE"""),0.0)</f>
        <v>0</v>
      </c>
    </row>
    <row r="385">
      <c r="A385" s="2">
        <f>IFERROR(__xludf.DUMMYFUNCTION("""COMPUTED_VALUE"""),45854.66666666667)</f>
        <v>45854.66667</v>
      </c>
      <c r="B385" s="1">
        <f>IFERROR(__xludf.DUMMYFUNCTION("""COMPUTED_VALUE"""),4105.92)</f>
        <v>4105.92</v>
      </c>
      <c r="D385" s="2">
        <f>IFERROR(__xludf.DUMMYFUNCTION("""COMPUTED_VALUE"""),45854.66666666667)</f>
        <v>45854.66667</v>
      </c>
      <c r="E385" s="1">
        <f>IFERROR(__xludf.DUMMYFUNCTION("""COMPUTED_VALUE"""),4133.13)</f>
        <v>4133.13</v>
      </c>
      <c r="G385" s="2">
        <f>IFERROR(__xludf.DUMMYFUNCTION("""COMPUTED_VALUE"""),45854.66666666667)</f>
        <v>45854.66667</v>
      </c>
      <c r="H385" s="1">
        <f>IFERROR(__xludf.DUMMYFUNCTION("""COMPUTED_VALUE"""),4072.93)</f>
        <v>4072.93</v>
      </c>
      <c r="J385" s="2">
        <f>IFERROR(__xludf.DUMMYFUNCTION("""COMPUTED_VALUE"""),45854.66666666667)</f>
        <v>45854.66667</v>
      </c>
      <c r="K385" s="1">
        <f>IFERROR(__xludf.DUMMYFUNCTION("""COMPUTED_VALUE"""),4128.34)</f>
        <v>4128.34</v>
      </c>
      <c r="M385" s="2">
        <f>IFERROR(__xludf.DUMMYFUNCTION("""COMPUTED_VALUE"""),45854.66666666667)</f>
        <v>45854.66667</v>
      </c>
      <c r="N385" s="1">
        <f>IFERROR(__xludf.DUMMYFUNCTION("""COMPUTED_VALUE"""),0.0)</f>
        <v>0</v>
      </c>
    </row>
    <row r="386">
      <c r="A386" s="2">
        <f>IFERROR(__xludf.DUMMYFUNCTION("""COMPUTED_VALUE"""),45855.66666666667)</f>
        <v>45855.66667</v>
      </c>
      <c r="B386" s="1">
        <f>IFERROR(__xludf.DUMMYFUNCTION("""COMPUTED_VALUE"""),4128.33)</f>
        <v>4128.33</v>
      </c>
      <c r="D386" s="2">
        <f>IFERROR(__xludf.DUMMYFUNCTION("""COMPUTED_VALUE"""),45855.66666666667)</f>
        <v>45855.66667</v>
      </c>
      <c r="E386" s="1">
        <f>IFERROR(__xludf.DUMMYFUNCTION("""COMPUTED_VALUE"""),4175.3)</f>
        <v>4175.3</v>
      </c>
      <c r="G386" s="2">
        <f>IFERROR(__xludf.DUMMYFUNCTION("""COMPUTED_VALUE"""),45855.66666666667)</f>
        <v>45855.66667</v>
      </c>
      <c r="H386" s="1">
        <f>IFERROR(__xludf.DUMMYFUNCTION("""COMPUTED_VALUE"""),4128.33)</f>
        <v>4128.33</v>
      </c>
      <c r="J386" s="2">
        <f>IFERROR(__xludf.DUMMYFUNCTION("""COMPUTED_VALUE"""),45855.66666666667)</f>
        <v>45855.66667</v>
      </c>
      <c r="K386" s="1">
        <f>IFERROR(__xludf.DUMMYFUNCTION("""COMPUTED_VALUE"""),4168.66)</f>
        <v>4168.66</v>
      </c>
      <c r="M386" s="2">
        <f>IFERROR(__xludf.DUMMYFUNCTION("""COMPUTED_VALUE"""),45855.66666666667)</f>
        <v>45855.66667</v>
      </c>
      <c r="N386" s="1">
        <f>IFERROR(__xludf.DUMMYFUNCTION("""COMPUTED_VALUE"""),0.0)</f>
        <v>0</v>
      </c>
    </row>
    <row r="387">
      <c r="A387" s="2">
        <f>IFERROR(__xludf.DUMMYFUNCTION("""COMPUTED_VALUE"""),45856.66666666667)</f>
        <v>45856.66667</v>
      </c>
      <c r="B387" s="1">
        <f>IFERROR(__xludf.DUMMYFUNCTION("""COMPUTED_VALUE"""),4168.73)</f>
        <v>4168.73</v>
      </c>
      <c r="D387" s="2">
        <f>IFERROR(__xludf.DUMMYFUNCTION("""COMPUTED_VALUE"""),45856.66666666667)</f>
        <v>45856.66667</v>
      </c>
      <c r="E387" s="1">
        <f>IFERROR(__xludf.DUMMYFUNCTION("""COMPUTED_VALUE"""),4191.95)</f>
        <v>4191.95</v>
      </c>
      <c r="G387" s="2">
        <f>IFERROR(__xludf.DUMMYFUNCTION("""COMPUTED_VALUE"""),45856.66666666667)</f>
        <v>45856.66667</v>
      </c>
      <c r="H387" s="1">
        <f>IFERROR(__xludf.DUMMYFUNCTION("""COMPUTED_VALUE"""),4165.17)</f>
        <v>4165.17</v>
      </c>
      <c r="J387" s="2">
        <f>IFERROR(__xludf.DUMMYFUNCTION("""COMPUTED_VALUE"""),45856.66666666667)</f>
        <v>45856.66667</v>
      </c>
      <c r="K387" s="1">
        <f>IFERROR(__xludf.DUMMYFUNCTION("""COMPUTED_VALUE"""),4177.82)</f>
        <v>4177.82</v>
      </c>
      <c r="M387" s="2">
        <f>IFERROR(__xludf.DUMMYFUNCTION("""COMPUTED_VALUE"""),45856.66666666667)</f>
        <v>45856.66667</v>
      </c>
      <c r="N387" s="1">
        <f>IFERROR(__xludf.DUMMYFUNCTION("""COMPUTED_VALUE"""),0.0)</f>
        <v>0</v>
      </c>
    </row>
    <row r="388">
      <c r="A388" s="2">
        <f>IFERROR(__xludf.DUMMYFUNCTION("""COMPUTED_VALUE"""),45859.66666666667)</f>
        <v>45859.66667</v>
      </c>
      <c r="B388" s="1">
        <f>IFERROR(__xludf.DUMMYFUNCTION("""COMPUTED_VALUE"""),4178.27)</f>
        <v>4178.27</v>
      </c>
      <c r="D388" s="2">
        <f>IFERROR(__xludf.DUMMYFUNCTION("""COMPUTED_VALUE"""),45859.66666666667)</f>
        <v>45859.66667</v>
      </c>
      <c r="E388" s="1">
        <f>IFERROR(__xludf.DUMMYFUNCTION("""COMPUTED_VALUE"""),4193.67)</f>
        <v>4193.67</v>
      </c>
      <c r="G388" s="2">
        <f>IFERROR(__xludf.DUMMYFUNCTION("""COMPUTED_VALUE"""),45859.66666666667)</f>
        <v>45859.66667</v>
      </c>
      <c r="H388" s="1">
        <f>IFERROR(__xludf.DUMMYFUNCTION("""COMPUTED_VALUE"""),4154.81)</f>
        <v>4154.81</v>
      </c>
      <c r="J388" s="2">
        <f>IFERROR(__xludf.DUMMYFUNCTION("""COMPUTED_VALUE"""),45859.66666666667)</f>
        <v>45859.66667</v>
      </c>
      <c r="K388" s="1">
        <f>IFERROR(__xludf.DUMMYFUNCTION("""COMPUTED_VALUE"""),4154.84)</f>
        <v>4154.84</v>
      </c>
      <c r="M388" s="2">
        <f>IFERROR(__xludf.DUMMYFUNCTION("""COMPUTED_VALUE"""),45859.66666666667)</f>
        <v>45859.66667</v>
      </c>
      <c r="N388" s="1">
        <f>IFERROR(__xludf.DUMMYFUNCTION("""COMPUTED_VALUE"""),0.0)</f>
        <v>0</v>
      </c>
    </row>
    <row r="389">
      <c r="A389" s="2">
        <f>IFERROR(__xludf.DUMMYFUNCTION("""COMPUTED_VALUE"""),45860.66666666667)</f>
        <v>45860.66667</v>
      </c>
      <c r="B389" s="1">
        <f>IFERROR(__xludf.DUMMYFUNCTION("""COMPUTED_VALUE"""),4154.86)</f>
        <v>4154.86</v>
      </c>
      <c r="D389" s="2">
        <f>IFERROR(__xludf.DUMMYFUNCTION("""COMPUTED_VALUE"""),45860.66666666667)</f>
        <v>45860.66667</v>
      </c>
      <c r="E389" s="1">
        <f>IFERROR(__xludf.DUMMYFUNCTION("""COMPUTED_VALUE"""),4205.16)</f>
        <v>4205.16</v>
      </c>
      <c r="G389" s="2">
        <f>IFERROR(__xludf.DUMMYFUNCTION("""COMPUTED_VALUE"""),45860.66666666667)</f>
        <v>45860.66667</v>
      </c>
      <c r="H389" s="1">
        <f>IFERROR(__xludf.DUMMYFUNCTION("""COMPUTED_VALUE"""),4154.86)</f>
        <v>4154.86</v>
      </c>
      <c r="J389" s="2">
        <f>IFERROR(__xludf.DUMMYFUNCTION("""COMPUTED_VALUE"""),45860.66666666667)</f>
        <v>45860.66667</v>
      </c>
      <c r="K389" s="1">
        <f>IFERROR(__xludf.DUMMYFUNCTION("""COMPUTED_VALUE"""),4199.62)</f>
        <v>4199.62</v>
      </c>
      <c r="M389" s="2">
        <f>IFERROR(__xludf.DUMMYFUNCTION("""COMPUTED_VALUE"""),45860.66666666667)</f>
        <v>45860.66667</v>
      </c>
      <c r="N389" s="1">
        <f>IFERROR(__xludf.DUMMYFUNCTION("""COMPUTED_VALUE"""),0.0)</f>
        <v>0</v>
      </c>
    </row>
    <row r="390">
      <c r="A390" s="2">
        <f>IFERROR(__xludf.DUMMYFUNCTION("""COMPUTED_VALUE"""),45861.66666666667)</f>
        <v>45861.66667</v>
      </c>
      <c r="B390" s="1">
        <f>IFERROR(__xludf.DUMMYFUNCTION("""COMPUTED_VALUE"""),4199.68)</f>
        <v>4199.68</v>
      </c>
      <c r="D390" s="2">
        <f>IFERROR(__xludf.DUMMYFUNCTION("""COMPUTED_VALUE"""),45861.66666666667)</f>
        <v>45861.66667</v>
      </c>
      <c r="E390" s="1">
        <f>IFERROR(__xludf.DUMMYFUNCTION("""COMPUTED_VALUE"""),4236.24)</f>
        <v>4236.24</v>
      </c>
      <c r="G390" s="2">
        <f>IFERROR(__xludf.DUMMYFUNCTION("""COMPUTED_VALUE"""),45861.66666666667)</f>
        <v>45861.66667</v>
      </c>
      <c r="H390" s="1">
        <f>IFERROR(__xludf.DUMMYFUNCTION("""COMPUTED_VALUE"""),4199.68)</f>
        <v>4199.68</v>
      </c>
      <c r="J390" s="2">
        <f>IFERROR(__xludf.DUMMYFUNCTION("""COMPUTED_VALUE"""),45861.66666666667)</f>
        <v>45861.66667</v>
      </c>
      <c r="K390" s="1">
        <f>IFERROR(__xludf.DUMMYFUNCTION("""COMPUTED_VALUE"""),4234.93)</f>
        <v>4234.93</v>
      </c>
      <c r="M390" s="2">
        <f>IFERROR(__xludf.DUMMYFUNCTION("""COMPUTED_VALUE"""),45861.66666666667)</f>
        <v>45861.66667</v>
      </c>
      <c r="N390" s="1">
        <f>IFERROR(__xludf.DUMMYFUNCTION("""COMPUTED_VALUE"""),0.0)</f>
        <v>0</v>
      </c>
    </row>
    <row r="391">
      <c r="A391" s="2">
        <f>IFERROR(__xludf.DUMMYFUNCTION("""COMPUTED_VALUE"""),45862.66666666667)</f>
        <v>45862.66667</v>
      </c>
      <c r="B391" s="1">
        <f>IFERROR(__xludf.DUMMYFUNCTION("""COMPUTED_VALUE"""),4234.94)</f>
        <v>4234.94</v>
      </c>
      <c r="D391" s="2">
        <f>IFERROR(__xludf.DUMMYFUNCTION("""COMPUTED_VALUE"""),45862.66666666667)</f>
        <v>45862.66667</v>
      </c>
      <c r="E391" s="1">
        <f>IFERROR(__xludf.DUMMYFUNCTION("""COMPUTED_VALUE"""),4236.62)</f>
        <v>4236.62</v>
      </c>
      <c r="G391" s="2">
        <f>IFERROR(__xludf.DUMMYFUNCTION("""COMPUTED_VALUE"""),45862.66666666667)</f>
        <v>45862.66667</v>
      </c>
      <c r="H391" s="1">
        <f>IFERROR(__xludf.DUMMYFUNCTION("""COMPUTED_VALUE"""),4215.19)</f>
        <v>4215.19</v>
      </c>
      <c r="J391" s="2">
        <f>IFERROR(__xludf.DUMMYFUNCTION("""COMPUTED_VALUE"""),45862.66666666667)</f>
        <v>45862.66667</v>
      </c>
      <c r="K391" s="1">
        <f>IFERROR(__xludf.DUMMYFUNCTION("""COMPUTED_VALUE"""),4215.69)</f>
        <v>4215.69</v>
      </c>
      <c r="M391" s="2">
        <f>IFERROR(__xludf.DUMMYFUNCTION("""COMPUTED_VALUE"""),45862.66666666667)</f>
        <v>45862.66667</v>
      </c>
      <c r="N391" s="1">
        <f>IFERROR(__xludf.DUMMYFUNCTION("""COMPUTED_VALUE"""),0.0)</f>
        <v>0</v>
      </c>
    </row>
    <row r="392">
      <c r="A392" s="2">
        <f>IFERROR(__xludf.DUMMYFUNCTION("""COMPUTED_VALUE"""),45863.66666666667)</f>
        <v>45863.66667</v>
      </c>
      <c r="B392" s="1">
        <f>IFERROR(__xludf.DUMMYFUNCTION("""COMPUTED_VALUE"""),4215.75)</f>
        <v>4215.75</v>
      </c>
      <c r="D392" s="2">
        <f>IFERROR(__xludf.DUMMYFUNCTION("""COMPUTED_VALUE"""),45863.66666666667)</f>
        <v>45863.66667</v>
      </c>
      <c r="E392" s="1">
        <f>IFERROR(__xludf.DUMMYFUNCTION("""COMPUTED_VALUE"""),4247.23)</f>
        <v>4247.23</v>
      </c>
      <c r="G392" s="2">
        <f>IFERROR(__xludf.DUMMYFUNCTION("""COMPUTED_VALUE"""),45863.66666666667)</f>
        <v>45863.66667</v>
      </c>
      <c r="H392" s="1">
        <f>IFERROR(__xludf.DUMMYFUNCTION("""COMPUTED_VALUE"""),4211.72)</f>
        <v>4211.72</v>
      </c>
      <c r="J392" s="2">
        <f>IFERROR(__xludf.DUMMYFUNCTION("""COMPUTED_VALUE"""),45863.66666666667)</f>
        <v>45863.66667</v>
      </c>
      <c r="K392" s="1">
        <f>IFERROR(__xludf.DUMMYFUNCTION("""COMPUTED_VALUE"""),4245.22)</f>
        <v>4245.22</v>
      </c>
      <c r="M392" s="2">
        <f>IFERROR(__xludf.DUMMYFUNCTION("""COMPUTED_VALUE"""),45863.66666666667)</f>
        <v>45863.66667</v>
      </c>
      <c r="N392" s="1">
        <f>IFERROR(__xludf.DUMMYFUNCTION("""COMPUTED_VALUE"""),0.0)</f>
        <v>0</v>
      </c>
    </row>
    <row r="393">
      <c r="A393" s="2">
        <f>IFERROR(__xludf.DUMMYFUNCTION("""COMPUTED_VALUE"""),45866.66666666667)</f>
        <v>45866.66667</v>
      </c>
      <c r="B393" s="1">
        <f>IFERROR(__xludf.DUMMYFUNCTION("""COMPUTED_VALUE"""),4245.23)</f>
        <v>4245.23</v>
      </c>
      <c r="D393" s="2">
        <f>IFERROR(__xludf.DUMMYFUNCTION("""COMPUTED_VALUE"""),45866.66666666667)</f>
        <v>45866.66667</v>
      </c>
      <c r="E393" s="1">
        <f>IFERROR(__xludf.DUMMYFUNCTION("""COMPUTED_VALUE"""),4250.37)</f>
        <v>4250.37</v>
      </c>
      <c r="G393" s="2">
        <f>IFERROR(__xludf.DUMMYFUNCTION("""COMPUTED_VALUE"""),45866.66666666667)</f>
        <v>45866.66667</v>
      </c>
      <c r="H393" s="1">
        <f>IFERROR(__xludf.DUMMYFUNCTION("""COMPUTED_VALUE"""),4223.27)</f>
        <v>4223.27</v>
      </c>
      <c r="J393" s="2">
        <f>IFERROR(__xludf.DUMMYFUNCTION("""COMPUTED_VALUE"""),45866.66666666667)</f>
        <v>45866.66667</v>
      </c>
      <c r="K393" s="1">
        <f>IFERROR(__xludf.DUMMYFUNCTION("""COMPUTED_VALUE"""),4227.61)</f>
        <v>4227.61</v>
      </c>
      <c r="M393" s="2">
        <f>IFERROR(__xludf.DUMMYFUNCTION("""COMPUTED_VALUE"""),45866.66666666667)</f>
        <v>45866.66667</v>
      </c>
      <c r="N393" s="1">
        <f>IFERROR(__xludf.DUMMYFUNCTION("""COMPUTED_VALUE"""),0.0)</f>
        <v>0</v>
      </c>
    </row>
    <row r="394">
      <c r="A394" s="2">
        <f>IFERROR(__xludf.DUMMYFUNCTION("""COMPUTED_VALUE"""),45867.66666666667)</f>
        <v>45867.66667</v>
      </c>
      <c r="B394" s="1">
        <f>IFERROR(__xludf.DUMMYFUNCTION("""COMPUTED_VALUE"""),4227.68)</f>
        <v>4227.68</v>
      </c>
      <c r="D394" s="2">
        <f>IFERROR(__xludf.DUMMYFUNCTION("""COMPUTED_VALUE"""),45867.66666666667)</f>
        <v>45867.66667</v>
      </c>
      <c r="E394" s="1">
        <f>IFERROR(__xludf.DUMMYFUNCTION("""COMPUTED_VALUE"""),4244.1)</f>
        <v>4244.1</v>
      </c>
      <c r="G394" s="2">
        <f>IFERROR(__xludf.DUMMYFUNCTION("""COMPUTED_VALUE"""),45867.66666666667)</f>
        <v>45867.66667</v>
      </c>
      <c r="H394" s="1">
        <f>IFERROR(__xludf.DUMMYFUNCTION("""COMPUTED_VALUE"""),4207.35)</f>
        <v>4207.35</v>
      </c>
      <c r="J394" s="2">
        <f>IFERROR(__xludf.DUMMYFUNCTION("""COMPUTED_VALUE"""),45867.66666666667)</f>
        <v>45867.66667</v>
      </c>
      <c r="K394" s="1">
        <f>IFERROR(__xludf.DUMMYFUNCTION("""COMPUTED_VALUE"""),4217.74)</f>
        <v>4217.74</v>
      </c>
      <c r="M394" s="2">
        <f>IFERROR(__xludf.DUMMYFUNCTION("""COMPUTED_VALUE"""),45867.66666666667)</f>
        <v>45867.66667</v>
      </c>
      <c r="N394" s="1">
        <f>IFERROR(__xludf.DUMMYFUNCTION("""COMPUTED_VALUE"""),0.0)</f>
        <v>0</v>
      </c>
    </row>
    <row r="395">
      <c r="A395" s="2">
        <f>IFERROR(__xludf.DUMMYFUNCTION("""COMPUTED_VALUE"""),45868.66666666667)</f>
        <v>45868.66667</v>
      </c>
      <c r="B395" s="1">
        <f>IFERROR(__xludf.DUMMYFUNCTION("""COMPUTED_VALUE"""),4217.83)</f>
        <v>4217.83</v>
      </c>
      <c r="D395" s="2">
        <f>IFERROR(__xludf.DUMMYFUNCTION("""COMPUTED_VALUE"""),45868.66666666667)</f>
        <v>45868.66667</v>
      </c>
      <c r="E395" s="1">
        <f>IFERROR(__xludf.DUMMYFUNCTION("""COMPUTED_VALUE"""),4239.48)</f>
        <v>4239.48</v>
      </c>
      <c r="G395" s="2">
        <f>IFERROR(__xludf.DUMMYFUNCTION("""COMPUTED_VALUE"""),45868.66666666667)</f>
        <v>45868.66667</v>
      </c>
      <c r="H395" s="1">
        <f>IFERROR(__xludf.DUMMYFUNCTION("""COMPUTED_VALUE"""),4181.04)</f>
        <v>4181.04</v>
      </c>
      <c r="J395" s="2">
        <f>IFERROR(__xludf.DUMMYFUNCTION("""COMPUTED_VALUE"""),45868.66666666667)</f>
        <v>45868.66667</v>
      </c>
      <c r="K395" s="1">
        <f>IFERROR(__xludf.DUMMYFUNCTION("""COMPUTED_VALUE"""),4200.14)</f>
        <v>4200.14</v>
      </c>
      <c r="M395" s="2">
        <f>IFERROR(__xludf.DUMMYFUNCTION("""COMPUTED_VALUE"""),45868.66666666667)</f>
        <v>45868.66667</v>
      </c>
      <c r="N395" s="1">
        <f>IFERROR(__xludf.DUMMYFUNCTION("""COMPUTED_VALUE"""),0.0)</f>
        <v>0</v>
      </c>
    </row>
    <row r="396">
      <c r="A396" s="2">
        <f>IFERROR(__xludf.DUMMYFUNCTION("""COMPUTED_VALUE"""),45869.66666666667)</f>
        <v>45869.66667</v>
      </c>
      <c r="B396" s="1">
        <f>IFERROR(__xludf.DUMMYFUNCTION("""COMPUTED_VALUE"""),4200.66)</f>
        <v>4200.66</v>
      </c>
      <c r="D396" s="2">
        <f>IFERROR(__xludf.DUMMYFUNCTION("""COMPUTED_VALUE"""),45869.66666666667)</f>
        <v>45869.66667</v>
      </c>
      <c r="E396" s="1">
        <f>IFERROR(__xludf.DUMMYFUNCTION("""COMPUTED_VALUE"""),4221.16)</f>
        <v>4221.16</v>
      </c>
      <c r="G396" s="2">
        <f>IFERROR(__xludf.DUMMYFUNCTION("""COMPUTED_VALUE"""),45869.66666666667)</f>
        <v>45869.66667</v>
      </c>
      <c r="H396" s="1">
        <f>IFERROR(__xludf.DUMMYFUNCTION("""COMPUTED_VALUE"""),4167.04)</f>
        <v>4167.04</v>
      </c>
      <c r="J396" s="2">
        <f>IFERROR(__xludf.DUMMYFUNCTION("""COMPUTED_VALUE"""),45869.66666666667)</f>
        <v>45869.66667</v>
      </c>
      <c r="K396" s="1">
        <f>IFERROR(__xludf.DUMMYFUNCTION("""COMPUTED_VALUE"""),4173.78)</f>
        <v>4173.78</v>
      </c>
      <c r="M396" s="2">
        <f>IFERROR(__xludf.DUMMYFUNCTION("""COMPUTED_VALUE"""),45869.66666666667)</f>
        <v>45869.66667</v>
      </c>
      <c r="N396" s="1">
        <f>IFERROR(__xludf.DUMMYFUNCTION("""COMPUTED_VALUE"""),0.0)</f>
        <v>0</v>
      </c>
    </row>
    <row r="397">
      <c r="A397" s="2">
        <f>IFERROR(__xludf.DUMMYFUNCTION("""COMPUTED_VALUE"""),45870.66666666667)</f>
        <v>45870.66667</v>
      </c>
      <c r="B397" s="1">
        <f>IFERROR(__xludf.DUMMYFUNCTION("""COMPUTED_VALUE"""),4174.16)</f>
        <v>4174.16</v>
      </c>
      <c r="D397" s="2">
        <f>IFERROR(__xludf.DUMMYFUNCTION("""COMPUTED_VALUE"""),45870.66666666667)</f>
        <v>45870.66667</v>
      </c>
      <c r="E397" s="1">
        <f>IFERROR(__xludf.DUMMYFUNCTION("""COMPUTED_VALUE"""),4174.16)</f>
        <v>4174.16</v>
      </c>
      <c r="G397" s="2">
        <f>IFERROR(__xludf.DUMMYFUNCTION("""COMPUTED_VALUE"""),45870.66666666667)</f>
        <v>45870.66667</v>
      </c>
      <c r="H397" s="1">
        <f>IFERROR(__xludf.DUMMYFUNCTION("""COMPUTED_VALUE"""),4069.85)</f>
        <v>4069.85</v>
      </c>
      <c r="J397" s="2">
        <f>IFERROR(__xludf.DUMMYFUNCTION("""COMPUTED_VALUE"""),45870.66666666667)</f>
        <v>45870.66667</v>
      </c>
      <c r="K397" s="1">
        <f>IFERROR(__xludf.DUMMYFUNCTION("""COMPUTED_VALUE"""),4114.54)</f>
        <v>4114.54</v>
      </c>
      <c r="M397" s="2">
        <f>IFERROR(__xludf.DUMMYFUNCTION("""COMPUTED_VALUE"""),45870.66666666667)</f>
        <v>45870.66667</v>
      </c>
      <c r="N397" s="1">
        <f>IFERROR(__xludf.DUMMYFUNCTION("""COMPUTED_VALUE"""),0.0)</f>
        <v>0</v>
      </c>
    </row>
    <row r="398">
      <c r="A398" s="2">
        <f>IFERROR(__xludf.DUMMYFUNCTION("""COMPUTED_VALUE"""),45873.66666666667)</f>
        <v>45873.66667</v>
      </c>
      <c r="B398" s="1">
        <f>IFERROR(__xludf.DUMMYFUNCTION("""COMPUTED_VALUE"""),4114.77)</f>
        <v>4114.77</v>
      </c>
      <c r="D398" s="2">
        <f>IFERROR(__xludf.DUMMYFUNCTION("""COMPUTED_VALUE"""),45873.66666666667)</f>
        <v>45873.66667</v>
      </c>
      <c r="E398" s="1">
        <f>IFERROR(__xludf.DUMMYFUNCTION("""COMPUTED_VALUE"""),4179.16)</f>
        <v>4179.16</v>
      </c>
      <c r="G398" s="2">
        <f>IFERROR(__xludf.DUMMYFUNCTION("""COMPUTED_VALUE"""),45873.66666666667)</f>
        <v>45873.66667</v>
      </c>
      <c r="H398" s="1">
        <f>IFERROR(__xludf.DUMMYFUNCTION("""COMPUTED_VALUE"""),4114.77)</f>
        <v>4114.77</v>
      </c>
      <c r="J398" s="2">
        <f>IFERROR(__xludf.DUMMYFUNCTION("""COMPUTED_VALUE"""),45873.66666666667)</f>
        <v>45873.66667</v>
      </c>
      <c r="K398" s="1">
        <f>IFERROR(__xludf.DUMMYFUNCTION("""COMPUTED_VALUE"""),4177.87)</f>
        <v>4177.87</v>
      </c>
      <c r="M398" s="2">
        <f>IFERROR(__xludf.DUMMYFUNCTION("""COMPUTED_VALUE"""),45873.66666666667)</f>
        <v>45873.66667</v>
      </c>
      <c r="N398" s="1">
        <f>IFERROR(__xludf.DUMMYFUNCTION("""COMPUTED_VALUE"""),0.0)</f>
        <v>0</v>
      </c>
    </row>
    <row r="399">
      <c r="A399" s="2">
        <f>IFERROR(__xludf.DUMMYFUNCTION("""COMPUTED_VALUE"""),45874.66666666667)</f>
        <v>45874.66667</v>
      </c>
      <c r="B399" s="1">
        <f>IFERROR(__xludf.DUMMYFUNCTION("""COMPUTED_VALUE"""),4178.04)</f>
        <v>4178.04</v>
      </c>
      <c r="D399" s="2">
        <f>IFERROR(__xludf.DUMMYFUNCTION("""COMPUTED_VALUE"""),45874.66666666667)</f>
        <v>45874.66667</v>
      </c>
      <c r="E399" s="1">
        <f>IFERROR(__xludf.DUMMYFUNCTION("""COMPUTED_VALUE"""),4185.37)</f>
        <v>4185.37</v>
      </c>
      <c r="G399" s="2">
        <f>IFERROR(__xludf.DUMMYFUNCTION("""COMPUTED_VALUE"""),45874.66666666667)</f>
        <v>45874.66667</v>
      </c>
      <c r="H399" s="1">
        <f>IFERROR(__xludf.DUMMYFUNCTION("""COMPUTED_VALUE"""),4142.02)</f>
        <v>4142.02</v>
      </c>
      <c r="J399" s="2">
        <f>IFERROR(__xludf.DUMMYFUNCTION("""COMPUTED_VALUE"""),45874.66666666667)</f>
        <v>45874.66667</v>
      </c>
      <c r="K399" s="1">
        <f>IFERROR(__xludf.DUMMYFUNCTION("""COMPUTED_VALUE"""),4164.73)</f>
        <v>4164.73</v>
      </c>
      <c r="M399" s="2">
        <f>IFERROR(__xludf.DUMMYFUNCTION("""COMPUTED_VALUE"""),45874.66666666667)</f>
        <v>45874.66667</v>
      </c>
      <c r="N399" s="1">
        <f>IFERROR(__xludf.DUMMYFUNCTION("""COMPUTED_VALUE"""),0.0)</f>
        <v>0</v>
      </c>
    </row>
    <row r="400">
      <c r="A400" s="2">
        <f>IFERROR(__xludf.DUMMYFUNCTION("""COMPUTED_VALUE"""),45875.66666666667)</f>
        <v>45875.66667</v>
      </c>
      <c r="B400" s="1">
        <f>IFERROR(__xludf.DUMMYFUNCTION("""COMPUTED_VALUE"""),4164.77)</f>
        <v>4164.77</v>
      </c>
      <c r="D400" s="2">
        <f>IFERROR(__xludf.DUMMYFUNCTION("""COMPUTED_VALUE"""),45875.66666666667)</f>
        <v>45875.66667</v>
      </c>
      <c r="E400" s="1">
        <f>IFERROR(__xludf.DUMMYFUNCTION("""COMPUTED_VALUE"""),4170.7)</f>
        <v>4170.7</v>
      </c>
      <c r="G400" s="2">
        <f>IFERROR(__xludf.DUMMYFUNCTION("""COMPUTED_VALUE"""),45875.66666666667)</f>
        <v>45875.66667</v>
      </c>
      <c r="H400" s="1">
        <f>IFERROR(__xludf.DUMMYFUNCTION("""COMPUTED_VALUE"""),4144.47)</f>
        <v>4144.47</v>
      </c>
      <c r="J400" s="2">
        <f>IFERROR(__xludf.DUMMYFUNCTION("""COMPUTED_VALUE"""),45875.66666666667)</f>
        <v>45875.66667</v>
      </c>
      <c r="K400" s="1">
        <f>IFERROR(__xludf.DUMMYFUNCTION("""COMPUTED_VALUE"""),4158.34)</f>
        <v>4158.34</v>
      </c>
      <c r="M400" s="2">
        <f>IFERROR(__xludf.DUMMYFUNCTION("""COMPUTED_VALUE"""),45875.66666666667)</f>
        <v>45875.66667</v>
      </c>
      <c r="N400" s="1">
        <f>IFERROR(__xludf.DUMMYFUNCTION("""COMPUTED_VALUE"""),0.0)</f>
        <v>0</v>
      </c>
    </row>
    <row r="401">
      <c r="A401" s="2">
        <f>IFERROR(__xludf.DUMMYFUNCTION("""COMPUTED_VALUE"""),45876.66666666667)</f>
        <v>45876.66667</v>
      </c>
      <c r="B401" s="1">
        <f>IFERROR(__xludf.DUMMYFUNCTION("""COMPUTED_VALUE"""),4158.5)</f>
        <v>4158.5</v>
      </c>
      <c r="D401" s="2">
        <f>IFERROR(__xludf.DUMMYFUNCTION("""COMPUTED_VALUE"""),45876.66666666667)</f>
        <v>45876.66667</v>
      </c>
      <c r="E401" s="1">
        <f>IFERROR(__xludf.DUMMYFUNCTION("""COMPUTED_VALUE"""),4194.9)</f>
        <v>4194.9</v>
      </c>
      <c r="G401" s="2">
        <f>IFERROR(__xludf.DUMMYFUNCTION("""COMPUTED_VALUE"""),45876.66666666667)</f>
        <v>45876.66667</v>
      </c>
      <c r="H401" s="1">
        <f>IFERROR(__xludf.DUMMYFUNCTION("""COMPUTED_VALUE"""),4135.81)</f>
        <v>4135.81</v>
      </c>
      <c r="J401" s="2">
        <f>IFERROR(__xludf.DUMMYFUNCTION("""COMPUTED_VALUE"""),45876.66666666667)</f>
        <v>45876.66667</v>
      </c>
      <c r="K401" s="1">
        <f>IFERROR(__xludf.DUMMYFUNCTION("""COMPUTED_VALUE"""),4153.84)</f>
        <v>4153.84</v>
      </c>
      <c r="M401" s="2">
        <f>IFERROR(__xludf.DUMMYFUNCTION("""COMPUTED_VALUE"""),45876.66666666667)</f>
        <v>45876.66667</v>
      </c>
      <c r="N401" s="1">
        <f>IFERROR(__xludf.DUMMYFUNCTION("""COMPUTED_VALUE"""),0.0)</f>
        <v>0</v>
      </c>
    </row>
    <row r="402">
      <c r="A402" s="2">
        <f>IFERROR(__xludf.DUMMYFUNCTION("""COMPUTED_VALUE"""),45877.66666666667)</f>
        <v>45877.66667</v>
      </c>
      <c r="B402" s="1">
        <f>IFERROR(__xludf.DUMMYFUNCTION("""COMPUTED_VALUE"""),4154.4)</f>
        <v>4154.4</v>
      </c>
      <c r="D402" s="2">
        <f>IFERROR(__xludf.DUMMYFUNCTION("""COMPUTED_VALUE"""),45877.66666666667)</f>
        <v>45877.66667</v>
      </c>
      <c r="E402" s="1">
        <f>IFERROR(__xludf.DUMMYFUNCTION("""COMPUTED_VALUE"""),4167.39)</f>
        <v>4167.39</v>
      </c>
      <c r="G402" s="2">
        <f>IFERROR(__xludf.DUMMYFUNCTION("""COMPUTED_VALUE"""),45877.66666666667)</f>
        <v>45877.66667</v>
      </c>
      <c r="H402" s="1">
        <f>IFERROR(__xludf.DUMMYFUNCTION("""COMPUTED_VALUE"""),4140.1)</f>
        <v>4140.1</v>
      </c>
      <c r="J402" s="2">
        <f>IFERROR(__xludf.DUMMYFUNCTION("""COMPUTED_VALUE"""),45877.66666666667)</f>
        <v>45877.66667</v>
      </c>
      <c r="K402" s="1">
        <f>IFERROR(__xludf.DUMMYFUNCTION("""COMPUTED_VALUE"""),4145.19)</f>
        <v>4145.19</v>
      </c>
      <c r="M402" s="2">
        <f>IFERROR(__xludf.DUMMYFUNCTION("""COMPUTED_VALUE"""),45877.66666666667)</f>
        <v>45877.66667</v>
      </c>
      <c r="N402" s="1">
        <f>IFERROR(__xludf.DUMMYFUNCTION("""COMPUTED_VALUE"""),0.0)</f>
        <v>0</v>
      </c>
    </row>
    <row r="403">
      <c r="A403" s="2">
        <f>IFERROR(__xludf.DUMMYFUNCTION("""COMPUTED_VALUE"""),45880.66666666667)</f>
        <v>45880.66667</v>
      </c>
      <c r="B403" s="1">
        <f>IFERROR(__xludf.DUMMYFUNCTION("""COMPUTED_VALUE"""),4145.63)</f>
        <v>4145.63</v>
      </c>
      <c r="D403" s="2">
        <f>IFERROR(__xludf.DUMMYFUNCTION("""COMPUTED_VALUE"""),45880.66666666667)</f>
        <v>45880.66667</v>
      </c>
      <c r="E403" s="1">
        <f>IFERROR(__xludf.DUMMYFUNCTION("""COMPUTED_VALUE"""),4162.72)</f>
        <v>4162.72</v>
      </c>
      <c r="G403" s="2">
        <f>IFERROR(__xludf.DUMMYFUNCTION("""COMPUTED_VALUE"""),45880.66666666667)</f>
        <v>45880.66667</v>
      </c>
      <c r="H403" s="1">
        <f>IFERROR(__xludf.DUMMYFUNCTION("""COMPUTED_VALUE"""),4126.38)</f>
        <v>4126.38</v>
      </c>
      <c r="J403" s="2">
        <f>IFERROR(__xludf.DUMMYFUNCTION("""COMPUTED_VALUE"""),45880.66666666667)</f>
        <v>45880.66667</v>
      </c>
      <c r="K403" s="1">
        <f>IFERROR(__xludf.DUMMYFUNCTION("""COMPUTED_VALUE"""),4130.62)</f>
        <v>4130.62</v>
      </c>
      <c r="M403" s="2">
        <f>IFERROR(__xludf.DUMMYFUNCTION("""COMPUTED_VALUE"""),45880.66666666667)</f>
        <v>45880.66667</v>
      </c>
      <c r="N403" s="1">
        <f>IFERROR(__xludf.DUMMYFUNCTION("""COMPUTED_VALUE"""),0.0)</f>
        <v>0</v>
      </c>
    </row>
    <row r="404">
      <c r="A404" s="2">
        <f>IFERROR(__xludf.DUMMYFUNCTION("""COMPUTED_VALUE"""),45881.66666666667)</f>
        <v>45881.66667</v>
      </c>
      <c r="B404" s="1">
        <f>IFERROR(__xludf.DUMMYFUNCTION("""COMPUTED_VALUE"""),4130.75)</f>
        <v>4130.75</v>
      </c>
      <c r="D404" s="2">
        <f>IFERROR(__xludf.DUMMYFUNCTION("""COMPUTED_VALUE"""),45881.66666666667)</f>
        <v>45881.66667</v>
      </c>
      <c r="E404" s="1">
        <f>IFERROR(__xludf.DUMMYFUNCTION("""COMPUTED_VALUE"""),4202.32)</f>
        <v>4202.32</v>
      </c>
      <c r="G404" s="2">
        <f>IFERROR(__xludf.DUMMYFUNCTION("""COMPUTED_VALUE"""),45881.66666666667)</f>
        <v>45881.66667</v>
      </c>
      <c r="H404" s="1">
        <f>IFERROR(__xludf.DUMMYFUNCTION("""COMPUTED_VALUE"""),4130.75)</f>
        <v>4130.75</v>
      </c>
      <c r="J404" s="2">
        <f>IFERROR(__xludf.DUMMYFUNCTION("""COMPUTED_VALUE"""),45881.66666666667)</f>
        <v>45881.66667</v>
      </c>
      <c r="K404" s="1">
        <f>IFERROR(__xludf.DUMMYFUNCTION("""COMPUTED_VALUE"""),4201.56)</f>
        <v>4201.56</v>
      </c>
      <c r="M404" s="2">
        <f>IFERROR(__xludf.DUMMYFUNCTION("""COMPUTED_VALUE"""),45881.66666666667)</f>
        <v>45881.66667</v>
      </c>
      <c r="N404" s="1">
        <f>IFERROR(__xludf.DUMMYFUNCTION("""COMPUTED_VALUE"""),0.0)</f>
        <v>0</v>
      </c>
    </row>
    <row r="405">
      <c r="A405" s="2">
        <f>IFERROR(__xludf.DUMMYFUNCTION("""COMPUTED_VALUE"""),45882.66666666667)</f>
        <v>45882.66667</v>
      </c>
      <c r="B405" s="1">
        <f>IFERROR(__xludf.DUMMYFUNCTION("""COMPUTED_VALUE"""),4202.01)</f>
        <v>4202.01</v>
      </c>
      <c r="D405" s="2">
        <f>IFERROR(__xludf.DUMMYFUNCTION("""COMPUTED_VALUE"""),45882.66666666667)</f>
        <v>45882.66667</v>
      </c>
      <c r="E405" s="1">
        <f>IFERROR(__xludf.DUMMYFUNCTION("""COMPUTED_VALUE"""),4259.27)</f>
        <v>4259.27</v>
      </c>
      <c r="G405" s="2">
        <f>IFERROR(__xludf.DUMMYFUNCTION("""COMPUTED_VALUE"""),45882.66666666667)</f>
        <v>45882.66667</v>
      </c>
      <c r="H405" s="1">
        <f>IFERROR(__xludf.DUMMYFUNCTION("""COMPUTED_VALUE"""),4202.01)</f>
        <v>4202.01</v>
      </c>
      <c r="J405" s="2">
        <f>IFERROR(__xludf.DUMMYFUNCTION("""COMPUTED_VALUE"""),45882.66666666667)</f>
        <v>45882.66667</v>
      </c>
      <c r="K405" s="1">
        <f>IFERROR(__xludf.DUMMYFUNCTION("""COMPUTED_VALUE"""),4258.3)</f>
        <v>4258.3</v>
      </c>
      <c r="M405" s="2">
        <f>IFERROR(__xludf.DUMMYFUNCTION("""COMPUTED_VALUE"""),45882.66666666667)</f>
        <v>45882.66667</v>
      </c>
      <c r="N405" s="1">
        <f>IFERROR(__xludf.DUMMYFUNCTION("""COMPUTED_VALUE"""),0.0)</f>
        <v>0</v>
      </c>
    </row>
    <row r="406">
      <c r="A406" s="2">
        <f>IFERROR(__xludf.DUMMYFUNCTION("""COMPUTED_VALUE"""),45883.66666666667)</f>
        <v>45883.66667</v>
      </c>
      <c r="B406" s="1">
        <f>IFERROR(__xludf.DUMMYFUNCTION("""COMPUTED_VALUE"""),4258.81)</f>
        <v>4258.81</v>
      </c>
      <c r="D406" s="2">
        <f>IFERROR(__xludf.DUMMYFUNCTION("""COMPUTED_VALUE"""),45883.66666666667)</f>
        <v>45883.66667</v>
      </c>
      <c r="E406" s="1">
        <f>IFERROR(__xludf.DUMMYFUNCTION("""COMPUTED_VALUE"""),4258.81)</f>
        <v>4258.81</v>
      </c>
      <c r="G406" s="2">
        <f>IFERROR(__xludf.DUMMYFUNCTION("""COMPUTED_VALUE"""),45883.66666666667)</f>
        <v>45883.66667</v>
      </c>
      <c r="H406" s="1">
        <f>IFERROR(__xludf.DUMMYFUNCTION("""COMPUTED_VALUE"""),4198.83)</f>
        <v>4198.83</v>
      </c>
      <c r="J406" s="2">
        <f>IFERROR(__xludf.DUMMYFUNCTION("""COMPUTED_VALUE"""),45883.66666666667)</f>
        <v>45883.66667</v>
      </c>
      <c r="K406" s="1">
        <f>IFERROR(__xludf.DUMMYFUNCTION("""COMPUTED_VALUE"""),4218.85)</f>
        <v>4218.85</v>
      </c>
      <c r="M406" s="2">
        <f>IFERROR(__xludf.DUMMYFUNCTION("""COMPUTED_VALUE"""),45883.66666666667)</f>
        <v>45883.66667</v>
      </c>
      <c r="N406" s="1">
        <f>IFERROR(__xludf.DUMMYFUNCTION("""COMPUTED_VALUE"""),0.0)</f>
        <v>0</v>
      </c>
    </row>
    <row r="407">
      <c r="A407" s="2">
        <f>IFERROR(__xludf.DUMMYFUNCTION("""COMPUTED_VALUE"""),45884.66666666667)</f>
        <v>45884.66667</v>
      </c>
      <c r="B407" s="1">
        <f>IFERROR(__xludf.DUMMYFUNCTION("""COMPUTED_VALUE"""),4219.56)</f>
        <v>4219.56</v>
      </c>
      <c r="D407" s="2">
        <f>IFERROR(__xludf.DUMMYFUNCTION("""COMPUTED_VALUE"""),45884.66666666667)</f>
        <v>45884.66667</v>
      </c>
      <c r="E407" s="1">
        <f>IFERROR(__xludf.DUMMYFUNCTION("""COMPUTED_VALUE"""),4228.58)</f>
        <v>4228.58</v>
      </c>
      <c r="G407" s="2">
        <f>IFERROR(__xludf.DUMMYFUNCTION("""COMPUTED_VALUE"""),45884.66666666667)</f>
        <v>45884.66667</v>
      </c>
      <c r="H407" s="1">
        <f>IFERROR(__xludf.DUMMYFUNCTION("""COMPUTED_VALUE"""),4202.23)</f>
        <v>4202.23</v>
      </c>
      <c r="J407" s="2">
        <f>IFERROR(__xludf.DUMMYFUNCTION("""COMPUTED_VALUE"""),45884.66666666667)</f>
        <v>45884.66667</v>
      </c>
      <c r="K407" s="1">
        <f>IFERROR(__xludf.DUMMYFUNCTION("""COMPUTED_VALUE"""),4206.13)</f>
        <v>4206.13</v>
      </c>
      <c r="M407" s="2">
        <f>IFERROR(__xludf.DUMMYFUNCTION("""COMPUTED_VALUE"""),45884.66666666667)</f>
        <v>45884.66667</v>
      </c>
      <c r="N407" s="1">
        <f>IFERROR(__xludf.DUMMYFUNCTION("""COMPUTED_VALUE"""),0.0)</f>
        <v>0</v>
      </c>
    </row>
    <row r="408">
      <c r="A408" s="2">
        <f>IFERROR(__xludf.DUMMYFUNCTION("""COMPUTED_VALUE"""),45887.66666666667)</f>
        <v>45887.66667</v>
      </c>
      <c r="B408" s="1">
        <f>IFERROR(__xludf.DUMMYFUNCTION("""COMPUTED_VALUE"""),4206.58)</f>
        <v>4206.58</v>
      </c>
      <c r="D408" s="2">
        <f>IFERROR(__xludf.DUMMYFUNCTION("""COMPUTED_VALUE"""),45887.66666666667)</f>
        <v>45887.66667</v>
      </c>
      <c r="E408" s="1">
        <f>IFERROR(__xludf.DUMMYFUNCTION("""COMPUTED_VALUE"""),4219.28)</f>
        <v>4219.28</v>
      </c>
      <c r="G408" s="2">
        <f>IFERROR(__xludf.DUMMYFUNCTION("""COMPUTED_VALUE"""),45887.66666666667)</f>
        <v>45887.66667</v>
      </c>
      <c r="H408" s="1">
        <f>IFERROR(__xludf.DUMMYFUNCTION("""COMPUTED_VALUE"""),4203.15)</f>
        <v>4203.15</v>
      </c>
      <c r="J408" s="2">
        <f>IFERROR(__xludf.DUMMYFUNCTION("""COMPUTED_VALUE"""),45887.66666666667)</f>
        <v>45887.66667</v>
      </c>
      <c r="K408" s="1">
        <f>IFERROR(__xludf.DUMMYFUNCTION("""COMPUTED_VALUE"""),4213.43)</f>
        <v>4213.43</v>
      </c>
      <c r="M408" s="2">
        <f>IFERROR(__xludf.DUMMYFUNCTION("""COMPUTED_VALUE"""),45887.66666666667)</f>
        <v>45887.66667</v>
      </c>
      <c r="N408" s="1">
        <f>IFERROR(__xludf.DUMMYFUNCTION("""COMPUTED_VALUE"""),0.0)</f>
        <v>0</v>
      </c>
    </row>
    <row r="409">
      <c r="A409" s="2">
        <f>IFERROR(__xludf.DUMMYFUNCTION("""COMPUTED_VALUE"""),45888.66666666667)</f>
        <v>45888.66667</v>
      </c>
      <c r="B409" s="1">
        <f>IFERROR(__xludf.DUMMYFUNCTION("""COMPUTED_VALUE"""),4213.76)</f>
        <v>4213.76</v>
      </c>
      <c r="D409" s="2">
        <f>IFERROR(__xludf.DUMMYFUNCTION("""COMPUTED_VALUE"""),45888.66666666667)</f>
        <v>45888.66667</v>
      </c>
      <c r="E409" s="1">
        <f>IFERROR(__xludf.DUMMYFUNCTION("""COMPUTED_VALUE"""),4240.2)</f>
        <v>4240.2</v>
      </c>
      <c r="G409" s="2">
        <f>IFERROR(__xludf.DUMMYFUNCTION("""COMPUTED_VALUE"""),45888.66666666667)</f>
        <v>45888.66667</v>
      </c>
      <c r="H409" s="1">
        <f>IFERROR(__xludf.DUMMYFUNCTION("""COMPUTED_VALUE"""),4204.26)</f>
        <v>4204.26</v>
      </c>
      <c r="J409" s="2">
        <f>IFERROR(__xludf.DUMMYFUNCTION("""COMPUTED_VALUE"""),45888.66666666667)</f>
        <v>45888.66667</v>
      </c>
      <c r="K409" s="1">
        <f>IFERROR(__xludf.DUMMYFUNCTION("""COMPUTED_VALUE"""),4215.15)</f>
        <v>4215.15</v>
      </c>
      <c r="M409" s="2">
        <f>IFERROR(__xludf.DUMMYFUNCTION("""COMPUTED_VALUE"""),45888.66666666667)</f>
        <v>45888.66667</v>
      </c>
      <c r="N409" s="1">
        <f>IFERROR(__xludf.DUMMYFUNCTION("""COMPUTED_VALUE"""),0.0)</f>
        <v>0</v>
      </c>
    </row>
    <row r="410">
      <c r="A410" s="2">
        <f>IFERROR(__xludf.DUMMYFUNCTION("""COMPUTED_VALUE"""),45889.66666666667)</f>
        <v>45889.66667</v>
      </c>
      <c r="B410" s="1">
        <f>IFERROR(__xludf.DUMMYFUNCTION("""COMPUTED_VALUE"""),4215.38)</f>
        <v>4215.38</v>
      </c>
      <c r="D410" s="2">
        <f>IFERROR(__xludf.DUMMYFUNCTION("""COMPUTED_VALUE"""),45889.66666666667)</f>
        <v>45889.66667</v>
      </c>
      <c r="E410" s="1">
        <f>IFERROR(__xludf.DUMMYFUNCTION("""COMPUTED_VALUE"""),4215.38)</f>
        <v>4215.38</v>
      </c>
      <c r="G410" s="2">
        <f>IFERROR(__xludf.DUMMYFUNCTION("""COMPUTED_VALUE"""),45889.66666666667)</f>
        <v>45889.66667</v>
      </c>
      <c r="H410" s="1">
        <f>IFERROR(__xludf.DUMMYFUNCTION("""COMPUTED_VALUE"""),4181.43)</f>
        <v>4181.43</v>
      </c>
      <c r="J410" s="2">
        <f>IFERROR(__xludf.DUMMYFUNCTION("""COMPUTED_VALUE"""),45889.66666666667)</f>
        <v>45889.66667</v>
      </c>
      <c r="K410" s="1">
        <f>IFERROR(__xludf.DUMMYFUNCTION("""COMPUTED_VALUE"""),4206.34)</f>
        <v>4206.34</v>
      </c>
      <c r="M410" s="2">
        <f>IFERROR(__xludf.DUMMYFUNCTION("""COMPUTED_VALUE"""),45889.66666666667)</f>
        <v>45889.66667</v>
      </c>
      <c r="N410" s="1">
        <f>IFERROR(__xludf.DUMMYFUNCTION("""COMPUTED_VALUE"""),0.0)</f>
        <v>0</v>
      </c>
    </row>
    <row r="411">
      <c r="A411" s="2">
        <f>IFERROR(__xludf.DUMMYFUNCTION("""COMPUTED_VALUE"""),45890.66666666667)</f>
        <v>45890.66667</v>
      </c>
      <c r="B411" s="1">
        <f>IFERROR(__xludf.DUMMYFUNCTION("""COMPUTED_VALUE"""),4206.51)</f>
        <v>4206.51</v>
      </c>
      <c r="D411" s="2">
        <f>IFERROR(__xludf.DUMMYFUNCTION("""COMPUTED_VALUE"""),45890.66666666667)</f>
        <v>45890.66667</v>
      </c>
      <c r="E411" s="1">
        <f>IFERROR(__xludf.DUMMYFUNCTION("""COMPUTED_VALUE"""),4206.51)</f>
        <v>4206.51</v>
      </c>
      <c r="G411" s="2">
        <f>IFERROR(__xludf.DUMMYFUNCTION("""COMPUTED_VALUE"""),45890.66666666667)</f>
        <v>45890.66667</v>
      </c>
      <c r="H411" s="1">
        <f>IFERROR(__xludf.DUMMYFUNCTION("""COMPUTED_VALUE"""),4181.45)</f>
        <v>4181.45</v>
      </c>
      <c r="J411" s="2">
        <f>IFERROR(__xludf.DUMMYFUNCTION("""COMPUTED_VALUE"""),45890.66666666667)</f>
        <v>45890.66667</v>
      </c>
      <c r="K411" s="1">
        <f>IFERROR(__xludf.DUMMYFUNCTION("""COMPUTED_VALUE"""),4197.4)</f>
        <v>4197.4</v>
      </c>
      <c r="M411" s="2">
        <f>IFERROR(__xludf.DUMMYFUNCTION("""COMPUTED_VALUE"""),45890.66666666667)</f>
        <v>45890.66667</v>
      </c>
      <c r="N411" s="1">
        <f>IFERROR(__xludf.DUMMYFUNCTION("""COMPUTED_VALUE"""),0.0)</f>
        <v>0</v>
      </c>
    </row>
    <row r="412">
      <c r="A412" s="2">
        <f>IFERROR(__xludf.DUMMYFUNCTION("""COMPUTED_VALUE"""),45891.66666666667)</f>
        <v>45891.66667</v>
      </c>
      <c r="B412" s="1">
        <f>IFERROR(__xludf.DUMMYFUNCTION("""COMPUTED_VALUE"""),4197.75)</f>
        <v>4197.75</v>
      </c>
      <c r="D412" s="2">
        <f>IFERROR(__xludf.DUMMYFUNCTION("""COMPUTED_VALUE"""),45891.66666666667)</f>
        <v>45891.66667</v>
      </c>
      <c r="E412" s="1">
        <f>IFERROR(__xludf.DUMMYFUNCTION("""COMPUTED_VALUE"""),4307.14)</f>
        <v>4307.14</v>
      </c>
      <c r="G412" s="2">
        <f>IFERROR(__xludf.DUMMYFUNCTION("""COMPUTED_VALUE"""),45891.66666666667)</f>
        <v>45891.66667</v>
      </c>
      <c r="H412" s="1">
        <f>IFERROR(__xludf.DUMMYFUNCTION("""COMPUTED_VALUE"""),4197.75)</f>
        <v>4197.75</v>
      </c>
      <c r="J412" s="2">
        <f>IFERROR(__xludf.DUMMYFUNCTION("""COMPUTED_VALUE"""),45891.66666666667)</f>
        <v>45891.66667</v>
      </c>
      <c r="K412" s="1">
        <f>IFERROR(__xludf.DUMMYFUNCTION("""COMPUTED_VALUE"""),4296.34)</f>
        <v>4296.34</v>
      </c>
      <c r="M412" s="2">
        <f>IFERROR(__xludf.DUMMYFUNCTION("""COMPUTED_VALUE"""),45891.66666666667)</f>
        <v>45891.66667</v>
      </c>
      <c r="N412" s="1">
        <f>IFERROR(__xludf.DUMMYFUNCTION("""COMPUTED_VALUE"""),0.0)</f>
        <v>0</v>
      </c>
    </row>
    <row r="413">
      <c r="A413" s="2">
        <f>IFERROR(__xludf.DUMMYFUNCTION("""COMPUTED_VALUE"""),45894.66666666667)</f>
        <v>45894.66667</v>
      </c>
      <c r="B413" s="1">
        <f>IFERROR(__xludf.DUMMYFUNCTION("""COMPUTED_VALUE"""),4296.64)</f>
        <v>4296.64</v>
      </c>
      <c r="D413" s="2">
        <f>IFERROR(__xludf.DUMMYFUNCTION("""COMPUTED_VALUE"""),45894.66666666667)</f>
        <v>45894.66667</v>
      </c>
      <c r="E413" s="1">
        <f>IFERROR(__xludf.DUMMYFUNCTION("""COMPUTED_VALUE"""),4296.64)</f>
        <v>4296.64</v>
      </c>
      <c r="G413" s="2">
        <f>IFERROR(__xludf.DUMMYFUNCTION("""COMPUTED_VALUE"""),45894.66666666667)</f>
        <v>45894.66667</v>
      </c>
      <c r="H413" s="1">
        <f>IFERROR(__xludf.DUMMYFUNCTION("""COMPUTED_VALUE"""),4263.44)</f>
        <v>4263.44</v>
      </c>
      <c r="J413" s="2">
        <f>IFERROR(__xludf.DUMMYFUNCTION("""COMPUTED_VALUE"""),45894.66666666667)</f>
        <v>45894.66667</v>
      </c>
      <c r="K413" s="1">
        <f>IFERROR(__xludf.DUMMYFUNCTION("""COMPUTED_VALUE"""),4263.82)</f>
        <v>4263.82</v>
      </c>
      <c r="M413" s="2">
        <f>IFERROR(__xludf.DUMMYFUNCTION("""COMPUTED_VALUE"""),45894.66666666667)</f>
        <v>45894.66667</v>
      </c>
      <c r="N413" s="1">
        <f>IFERROR(__xludf.DUMMYFUNCTION("""COMPUTED_VALUE"""),0.0)</f>
        <v>0</v>
      </c>
    </row>
    <row r="414">
      <c r="A414" s="2">
        <f>IFERROR(__xludf.DUMMYFUNCTION("""COMPUTED_VALUE"""),45895.66666666667)</f>
        <v>45895.66667</v>
      </c>
      <c r="B414" s="1">
        <f>IFERROR(__xludf.DUMMYFUNCTION("""COMPUTED_VALUE"""),4263.87)</f>
        <v>4263.87</v>
      </c>
      <c r="D414" s="2">
        <f>IFERROR(__xludf.DUMMYFUNCTION("""COMPUTED_VALUE"""),45895.66666666667)</f>
        <v>45895.66667</v>
      </c>
      <c r="E414" s="1">
        <f>IFERROR(__xludf.DUMMYFUNCTION("""COMPUTED_VALUE"""),4278.57)</f>
        <v>4278.57</v>
      </c>
      <c r="G414" s="2">
        <f>IFERROR(__xludf.DUMMYFUNCTION("""COMPUTED_VALUE"""),45895.66666666667)</f>
        <v>45895.66667</v>
      </c>
      <c r="H414" s="1">
        <f>IFERROR(__xludf.DUMMYFUNCTION("""COMPUTED_VALUE"""),4262.67)</f>
        <v>4262.67</v>
      </c>
      <c r="J414" s="2">
        <f>IFERROR(__xludf.DUMMYFUNCTION("""COMPUTED_VALUE"""),45895.66666666667)</f>
        <v>45895.66667</v>
      </c>
      <c r="K414" s="1">
        <f>IFERROR(__xludf.DUMMYFUNCTION("""COMPUTED_VALUE"""),4275.73)</f>
        <v>4275.73</v>
      </c>
      <c r="M414" s="2">
        <f>IFERROR(__xludf.DUMMYFUNCTION("""COMPUTED_VALUE"""),45895.66666666667)</f>
        <v>45895.66667</v>
      </c>
      <c r="N414" s="1">
        <f>IFERROR(__xludf.DUMMYFUNCTION("""COMPUTED_VALUE"""),0.0)</f>
        <v>0</v>
      </c>
    </row>
    <row r="415">
      <c r="A415" s="2">
        <f>IFERROR(__xludf.DUMMYFUNCTION("""COMPUTED_VALUE"""),45896.66666666667)</f>
        <v>45896.66667</v>
      </c>
      <c r="B415" s="1">
        <f>IFERROR(__xludf.DUMMYFUNCTION("""COMPUTED_VALUE"""),4275.76)</f>
        <v>4275.76</v>
      </c>
      <c r="D415" s="2">
        <f>IFERROR(__xludf.DUMMYFUNCTION("""COMPUTED_VALUE"""),45896.66666666667)</f>
        <v>45896.66667</v>
      </c>
      <c r="E415" s="1">
        <f>IFERROR(__xludf.DUMMYFUNCTION("""COMPUTED_VALUE"""),4302.73)</f>
        <v>4302.73</v>
      </c>
      <c r="G415" s="2">
        <f>IFERROR(__xludf.DUMMYFUNCTION("""COMPUTED_VALUE"""),45896.66666666667)</f>
        <v>45896.66667</v>
      </c>
      <c r="H415" s="1">
        <f>IFERROR(__xludf.DUMMYFUNCTION("""COMPUTED_VALUE"""),4271.86)</f>
        <v>4271.86</v>
      </c>
      <c r="J415" s="2">
        <f>IFERROR(__xludf.DUMMYFUNCTION("""COMPUTED_VALUE"""),45896.66666666667)</f>
        <v>45896.66667</v>
      </c>
      <c r="K415" s="1">
        <f>IFERROR(__xludf.DUMMYFUNCTION("""COMPUTED_VALUE"""),4296.06)</f>
        <v>4296.06</v>
      </c>
      <c r="M415" s="2">
        <f>IFERROR(__xludf.DUMMYFUNCTION("""COMPUTED_VALUE"""),45896.66666666667)</f>
        <v>45896.66667</v>
      </c>
      <c r="N415" s="1">
        <f>IFERROR(__xludf.DUMMYFUNCTION("""COMPUTED_VALUE"""),0.0)</f>
        <v>0</v>
      </c>
    </row>
    <row r="416">
      <c r="A416" s="2">
        <f>IFERROR(__xludf.DUMMYFUNCTION("""COMPUTED_VALUE"""),45897.66666666667)</f>
        <v>45897.66667</v>
      </c>
      <c r="B416" s="1">
        <f>IFERROR(__xludf.DUMMYFUNCTION("""COMPUTED_VALUE"""),4296.15)</f>
        <v>4296.15</v>
      </c>
      <c r="D416" s="2">
        <f>IFERROR(__xludf.DUMMYFUNCTION("""COMPUTED_VALUE"""),45897.66666666667)</f>
        <v>45897.66667</v>
      </c>
      <c r="E416" s="1">
        <f>IFERROR(__xludf.DUMMYFUNCTION("""COMPUTED_VALUE"""),4308.98)</f>
        <v>4308.98</v>
      </c>
      <c r="G416" s="2">
        <f>IFERROR(__xludf.DUMMYFUNCTION("""COMPUTED_VALUE"""),45897.66666666667)</f>
        <v>45897.66667</v>
      </c>
      <c r="H416" s="1">
        <f>IFERROR(__xludf.DUMMYFUNCTION("""COMPUTED_VALUE"""),4287.09)</f>
        <v>4287.09</v>
      </c>
      <c r="J416" s="2">
        <f>IFERROR(__xludf.DUMMYFUNCTION("""COMPUTED_VALUE"""),45897.66666666667)</f>
        <v>45897.66667</v>
      </c>
      <c r="K416" s="1">
        <f>IFERROR(__xludf.DUMMYFUNCTION("""COMPUTED_VALUE"""),4305.23)</f>
        <v>4305.23</v>
      </c>
      <c r="M416" s="2">
        <f>IFERROR(__xludf.DUMMYFUNCTION("""COMPUTED_VALUE"""),45897.66666666667)</f>
        <v>45897.66667</v>
      </c>
      <c r="N416" s="1">
        <f>IFERROR(__xludf.DUMMYFUNCTION("""COMPUTED_VALUE"""),0.0)</f>
        <v>0</v>
      </c>
    </row>
    <row r="417">
      <c r="A417" s="2">
        <f>IFERROR(__xludf.DUMMYFUNCTION("""COMPUTED_VALUE"""),45898.66666666667)</f>
        <v>45898.66667</v>
      </c>
      <c r="B417" s="1">
        <f>IFERROR(__xludf.DUMMYFUNCTION("""COMPUTED_VALUE"""),4306.07)</f>
        <v>4306.07</v>
      </c>
      <c r="D417" s="2">
        <f>IFERROR(__xludf.DUMMYFUNCTION("""COMPUTED_VALUE"""),45898.66666666667)</f>
        <v>45898.66667</v>
      </c>
      <c r="E417" s="1">
        <f>IFERROR(__xludf.DUMMYFUNCTION("""COMPUTED_VALUE"""),4312.35)</f>
        <v>4312.35</v>
      </c>
      <c r="G417" s="2">
        <f>IFERROR(__xludf.DUMMYFUNCTION("""COMPUTED_VALUE"""),45898.66666666667)</f>
        <v>45898.66667</v>
      </c>
      <c r="H417" s="1">
        <f>IFERROR(__xludf.DUMMYFUNCTION("""COMPUTED_VALUE"""),4280.13)</f>
        <v>4280.13</v>
      </c>
      <c r="J417" s="2">
        <f>IFERROR(__xludf.DUMMYFUNCTION("""COMPUTED_VALUE"""),45898.66666666667)</f>
        <v>45898.66667</v>
      </c>
      <c r="K417" s="1">
        <f>IFERROR(__xludf.DUMMYFUNCTION("""COMPUTED_VALUE"""),4291.23)</f>
        <v>4291.23</v>
      </c>
      <c r="M417" s="2">
        <f>IFERROR(__xludf.DUMMYFUNCTION("""COMPUTED_VALUE"""),45898.66666666667)</f>
        <v>45898.66667</v>
      </c>
      <c r="N417" s="1">
        <f>IFERROR(__xludf.DUMMYFUNCTION("""COMPUTED_VALUE"""),0.0)</f>
        <v>0</v>
      </c>
    </row>
    <row r="418">
      <c r="A418" s="2">
        <f>IFERROR(__xludf.DUMMYFUNCTION("""COMPUTED_VALUE"""),45902.66666666667)</f>
        <v>45902.66667</v>
      </c>
      <c r="B418" s="1">
        <f>IFERROR(__xludf.DUMMYFUNCTION("""COMPUTED_VALUE"""),4292.03)</f>
        <v>4292.03</v>
      </c>
      <c r="D418" s="2">
        <f>IFERROR(__xludf.DUMMYFUNCTION("""COMPUTED_VALUE"""),45902.66666666667)</f>
        <v>45902.66667</v>
      </c>
      <c r="E418" s="1">
        <f>IFERROR(__xludf.DUMMYFUNCTION("""COMPUTED_VALUE"""),4292.03)</f>
        <v>4292.03</v>
      </c>
      <c r="G418" s="2">
        <f>IFERROR(__xludf.DUMMYFUNCTION("""COMPUTED_VALUE"""),45902.66666666667)</f>
        <v>45902.66667</v>
      </c>
      <c r="H418" s="1">
        <f>IFERROR(__xludf.DUMMYFUNCTION("""COMPUTED_VALUE"""),4233.76)</f>
        <v>4233.76</v>
      </c>
      <c r="J418" s="2">
        <f>IFERROR(__xludf.DUMMYFUNCTION("""COMPUTED_VALUE"""),45902.66666666667)</f>
        <v>45902.66667</v>
      </c>
      <c r="K418" s="1">
        <f>IFERROR(__xludf.DUMMYFUNCTION("""COMPUTED_VALUE"""),4264.21)</f>
        <v>4264.21</v>
      </c>
      <c r="M418" s="2">
        <f>IFERROR(__xludf.DUMMYFUNCTION("""COMPUTED_VALUE"""),45902.66666666667)</f>
        <v>45902.66667</v>
      </c>
      <c r="N418" s="1">
        <f>IFERROR(__xludf.DUMMYFUNCTION("""COMPUTED_VALUE"""),0.0)</f>
        <v>0</v>
      </c>
    </row>
    <row r="419">
      <c r="A419" s="2">
        <f>IFERROR(__xludf.DUMMYFUNCTION("""COMPUTED_VALUE"""),45903.66666666667)</f>
        <v>45903.66667</v>
      </c>
      <c r="B419" s="1">
        <f>IFERROR(__xludf.DUMMYFUNCTION("""COMPUTED_VALUE"""),4264.47)</f>
        <v>4264.47</v>
      </c>
      <c r="D419" s="2">
        <f>IFERROR(__xludf.DUMMYFUNCTION("""COMPUTED_VALUE"""),45903.66666666667)</f>
        <v>45903.66667</v>
      </c>
      <c r="E419" s="1">
        <f>IFERROR(__xludf.DUMMYFUNCTION("""COMPUTED_VALUE"""),4274.92)</f>
        <v>4274.92</v>
      </c>
      <c r="G419" s="2">
        <f>IFERROR(__xludf.DUMMYFUNCTION("""COMPUTED_VALUE"""),45903.66666666667)</f>
        <v>45903.66667</v>
      </c>
      <c r="H419" s="1">
        <f>IFERROR(__xludf.DUMMYFUNCTION("""COMPUTED_VALUE"""),4237.94)</f>
        <v>4237.94</v>
      </c>
      <c r="J419" s="2">
        <f>IFERROR(__xludf.DUMMYFUNCTION("""COMPUTED_VALUE"""),45903.66666666667)</f>
        <v>45903.66667</v>
      </c>
      <c r="K419" s="1">
        <f>IFERROR(__xludf.DUMMYFUNCTION("""COMPUTED_VALUE"""),4256.98)</f>
        <v>4256.98</v>
      </c>
      <c r="M419" s="2">
        <f>IFERROR(__xludf.DUMMYFUNCTION("""COMPUTED_VALUE"""),45903.66666666667)</f>
        <v>45903.66667</v>
      </c>
      <c r="N419" s="1">
        <f>IFERROR(__xludf.DUMMYFUNCTION("""COMPUTED_VALUE"""),0.0)</f>
        <v>0</v>
      </c>
    </row>
    <row r="420">
      <c r="A420" s="2">
        <f>IFERROR(__xludf.DUMMYFUNCTION("""COMPUTED_VALUE"""),45904.66666666667)</f>
        <v>45904.66667</v>
      </c>
      <c r="B420" s="1">
        <f>IFERROR(__xludf.DUMMYFUNCTION("""COMPUTED_VALUE"""),4257.17)</f>
        <v>4257.17</v>
      </c>
      <c r="D420" s="2">
        <f>IFERROR(__xludf.DUMMYFUNCTION("""COMPUTED_VALUE"""),45904.66666666667)</f>
        <v>45904.66667</v>
      </c>
      <c r="E420" s="1">
        <f>IFERROR(__xludf.DUMMYFUNCTION("""COMPUTED_VALUE"""),4298.17)</f>
        <v>4298.17</v>
      </c>
      <c r="G420" s="2">
        <f>IFERROR(__xludf.DUMMYFUNCTION("""COMPUTED_VALUE"""),45904.66666666667)</f>
        <v>45904.66667</v>
      </c>
      <c r="H420" s="1">
        <f>IFERROR(__xludf.DUMMYFUNCTION("""COMPUTED_VALUE"""),4256.85)</f>
        <v>4256.85</v>
      </c>
      <c r="J420" s="2">
        <f>IFERROR(__xludf.DUMMYFUNCTION("""COMPUTED_VALUE"""),45904.66666666667)</f>
        <v>45904.66667</v>
      </c>
      <c r="K420" s="1">
        <f>IFERROR(__xludf.DUMMYFUNCTION("""COMPUTED_VALUE"""),4297.51)</f>
        <v>4297.51</v>
      </c>
      <c r="M420" s="2">
        <f>IFERROR(__xludf.DUMMYFUNCTION("""COMPUTED_VALUE"""),45904.66666666667)</f>
        <v>45904.66667</v>
      </c>
      <c r="N420" s="1">
        <f>IFERROR(__xludf.DUMMYFUNCTION("""COMPUTED_VALUE"""),0.0)</f>
        <v>0</v>
      </c>
    </row>
    <row r="421">
      <c r="A421" s="2">
        <f>IFERROR(__xludf.DUMMYFUNCTION("""COMPUTED_VALUE"""),45905.66666666667)</f>
        <v>45905.66667</v>
      </c>
      <c r="B421" s="1">
        <f>IFERROR(__xludf.DUMMYFUNCTION("""COMPUTED_VALUE"""),4298.29)</f>
        <v>4298.29</v>
      </c>
      <c r="D421" s="2">
        <f>IFERROR(__xludf.DUMMYFUNCTION("""COMPUTED_VALUE"""),45905.66666666667)</f>
        <v>45905.66667</v>
      </c>
      <c r="E421" s="1">
        <f>IFERROR(__xludf.DUMMYFUNCTION("""COMPUTED_VALUE"""),4338.74)</f>
        <v>4338.74</v>
      </c>
      <c r="G421" s="2">
        <f>IFERROR(__xludf.DUMMYFUNCTION("""COMPUTED_VALUE"""),45905.66666666667)</f>
        <v>45905.66667</v>
      </c>
      <c r="H421" s="1">
        <f>IFERROR(__xludf.DUMMYFUNCTION("""COMPUTED_VALUE"""),4274.87)</f>
        <v>4274.87</v>
      </c>
      <c r="J421" s="2">
        <f>IFERROR(__xludf.DUMMYFUNCTION("""COMPUTED_VALUE"""),45905.66666666667)</f>
        <v>45905.66667</v>
      </c>
      <c r="K421" s="1">
        <f>IFERROR(__xludf.DUMMYFUNCTION("""COMPUTED_VALUE"""),4306.96)</f>
        <v>4306.96</v>
      </c>
      <c r="M421" s="2">
        <f>IFERROR(__xludf.DUMMYFUNCTION("""COMPUTED_VALUE"""),45905.66666666667)</f>
        <v>45905.66667</v>
      </c>
      <c r="N421" s="1">
        <f>IFERROR(__xludf.DUMMYFUNCTION("""COMPUTED_VALUE"""),0.0)</f>
        <v>0</v>
      </c>
    </row>
    <row r="422">
      <c r="A422" s="2">
        <f>IFERROR(__xludf.DUMMYFUNCTION("""COMPUTED_VALUE"""),45908.66666666667)</f>
        <v>45908.66667</v>
      </c>
      <c r="B422" s="1">
        <f>IFERROR(__xludf.DUMMYFUNCTION("""COMPUTED_VALUE"""),4307.03)</f>
        <v>4307.03</v>
      </c>
      <c r="D422" s="2">
        <f>IFERROR(__xludf.DUMMYFUNCTION("""COMPUTED_VALUE"""),45908.66666666667)</f>
        <v>45908.66667</v>
      </c>
      <c r="E422" s="1">
        <f>IFERROR(__xludf.DUMMYFUNCTION("""COMPUTED_VALUE"""),4315.1)</f>
        <v>4315.1</v>
      </c>
      <c r="G422" s="2">
        <f>IFERROR(__xludf.DUMMYFUNCTION("""COMPUTED_VALUE"""),45908.66666666667)</f>
        <v>45908.66667</v>
      </c>
      <c r="H422" s="1">
        <f>IFERROR(__xludf.DUMMYFUNCTION("""COMPUTED_VALUE"""),4284.77)</f>
        <v>4284.77</v>
      </c>
      <c r="J422" s="2">
        <f>IFERROR(__xludf.DUMMYFUNCTION("""COMPUTED_VALUE"""),45908.66666666667)</f>
        <v>45908.66667</v>
      </c>
      <c r="K422" s="1">
        <f>IFERROR(__xludf.DUMMYFUNCTION("""COMPUTED_VALUE"""),4314.2)</f>
        <v>4314.2</v>
      </c>
      <c r="M422" s="2">
        <f>IFERROR(__xludf.DUMMYFUNCTION("""COMPUTED_VALUE"""),45908.66666666667)</f>
        <v>45908.66667</v>
      </c>
      <c r="N422" s="1">
        <f>IFERROR(__xludf.DUMMYFUNCTION("""COMPUTED_VALUE"""),0.0)</f>
        <v>0</v>
      </c>
    </row>
    <row r="423">
      <c r="A423" s="2">
        <f>IFERROR(__xludf.DUMMYFUNCTION("""COMPUTED_VALUE"""),45909.66666666667)</f>
        <v>45909.66667</v>
      </c>
      <c r="B423" s="1">
        <f>IFERROR(__xludf.DUMMYFUNCTION("""COMPUTED_VALUE"""),4314.44)</f>
        <v>4314.44</v>
      </c>
      <c r="D423" s="2">
        <f>IFERROR(__xludf.DUMMYFUNCTION("""COMPUTED_VALUE"""),45909.66666666667)</f>
        <v>45909.66667</v>
      </c>
      <c r="E423" s="1">
        <f>IFERROR(__xludf.DUMMYFUNCTION("""COMPUTED_VALUE"""),4314.44)</f>
        <v>4314.44</v>
      </c>
      <c r="G423" s="2">
        <f>IFERROR(__xludf.DUMMYFUNCTION("""COMPUTED_VALUE"""),45909.66666666667)</f>
        <v>45909.66667</v>
      </c>
      <c r="H423" s="1">
        <f>IFERROR(__xludf.DUMMYFUNCTION("""COMPUTED_VALUE"""),4283.53)</f>
        <v>4283.53</v>
      </c>
      <c r="J423" s="2">
        <f>IFERROR(__xludf.DUMMYFUNCTION("""COMPUTED_VALUE"""),45909.66666666667)</f>
        <v>45909.66667</v>
      </c>
      <c r="K423" s="1">
        <f>IFERROR(__xludf.DUMMYFUNCTION("""COMPUTED_VALUE"""),4298.69)</f>
        <v>4298.69</v>
      </c>
      <c r="M423" s="2">
        <f>IFERROR(__xludf.DUMMYFUNCTION("""COMPUTED_VALUE"""),45909.66666666667)</f>
        <v>45909.66667</v>
      </c>
      <c r="N423" s="1">
        <f>IFERROR(__xludf.DUMMYFUNCTION("""COMPUTED_VALUE"""),0.0)</f>
        <v>0</v>
      </c>
    </row>
    <row r="424">
      <c r="A424" s="2">
        <f>IFERROR(__xludf.DUMMYFUNCTION("""COMPUTED_VALUE"""),45910.66666666667)</f>
        <v>45910.66667</v>
      </c>
      <c r="B424" s="1">
        <f>IFERROR(__xludf.DUMMYFUNCTION("""COMPUTED_VALUE"""),4299.04)</f>
        <v>4299.04</v>
      </c>
      <c r="D424" s="2">
        <f>IFERROR(__xludf.DUMMYFUNCTION("""COMPUTED_VALUE"""),45910.66666666667)</f>
        <v>45910.66667</v>
      </c>
      <c r="E424" s="1">
        <f>IFERROR(__xludf.DUMMYFUNCTION("""COMPUTED_VALUE"""),4323.26)</f>
        <v>4323.26</v>
      </c>
      <c r="G424" s="2">
        <f>IFERROR(__xludf.DUMMYFUNCTION("""COMPUTED_VALUE"""),45910.66666666667)</f>
        <v>45910.66667</v>
      </c>
      <c r="H424" s="1">
        <f>IFERROR(__xludf.DUMMYFUNCTION("""COMPUTED_VALUE"""),4283.14)</f>
        <v>4283.14</v>
      </c>
      <c r="J424" s="2">
        <f>IFERROR(__xludf.DUMMYFUNCTION("""COMPUTED_VALUE"""),45910.66666666667)</f>
        <v>45910.66667</v>
      </c>
      <c r="K424" s="1">
        <f>IFERROR(__xludf.DUMMYFUNCTION("""COMPUTED_VALUE"""),4296.92)</f>
        <v>4296.92</v>
      </c>
      <c r="M424" s="2">
        <f>IFERROR(__xludf.DUMMYFUNCTION("""COMPUTED_VALUE"""),45910.66666666667)</f>
        <v>45910.66667</v>
      </c>
      <c r="N424" s="1">
        <f>IFERROR(__xludf.DUMMYFUNCTION("""COMPUTED_VALUE"""),0.0)</f>
        <v>0</v>
      </c>
    </row>
    <row r="425">
      <c r="A425" s="2">
        <f>IFERROR(__xludf.DUMMYFUNCTION("""COMPUTED_VALUE"""),45911.66666666667)</f>
        <v>45911.66667</v>
      </c>
      <c r="B425" s="1">
        <f>IFERROR(__xludf.DUMMYFUNCTION("""COMPUTED_VALUE"""),4297.07)</f>
        <v>4297.07</v>
      </c>
      <c r="D425" s="2">
        <f>IFERROR(__xludf.DUMMYFUNCTION("""COMPUTED_VALUE"""),45911.66666666667)</f>
        <v>45911.66667</v>
      </c>
      <c r="E425" s="1">
        <f>IFERROR(__xludf.DUMMYFUNCTION("""COMPUTED_VALUE"""),4365.79)</f>
        <v>4365.79</v>
      </c>
      <c r="G425" s="2">
        <f>IFERROR(__xludf.DUMMYFUNCTION("""COMPUTED_VALUE"""),45911.66666666667)</f>
        <v>45911.66667</v>
      </c>
      <c r="H425" s="1">
        <f>IFERROR(__xludf.DUMMYFUNCTION("""COMPUTED_VALUE"""),4297.07)</f>
        <v>4297.07</v>
      </c>
      <c r="J425" s="2">
        <f>IFERROR(__xludf.DUMMYFUNCTION("""COMPUTED_VALUE"""),45911.66666666667)</f>
        <v>45911.66667</v>
      </c>
      <c r="K425" s="1">
        <f>IFERROR(__xludf.DUMMYFUNCTION("""COMPUTED_VALUE"""),4362.39)</f>
        <v>4362.39</v>
      </c>
      <c r="M425" s="2">
        <f>IFERROR(__xludf.DUMMYFUNCTION("""COMPUTED_VALUE"""),45911.66666666667)</f>
        <v>45911.66667</v>
      </c>
      <c r="N425" s="1">
        <f>IFERROR(__xludf.DUMMYFUNCTION("""COMPUTED_VALUE"""),0.0)</f>
        <v>0</v>
      </c>
    </row>
    <row r="426">
      <c r="A426" s="2">
        <f>IFERROR(__xludf.DUMMYFUNCTION("""COMPUTED_VALUE"""),45912.66666666667)</f>
        <v>45912.66667</v>
      </c>
      <c r="B426" s="1">
        <f>IFERROR(__xludf.DUMMYFUNCTION("""COMPUTED_VALUE"""),4362.79)</f>
        <v>4362.79</v>
      </c>
      <c r="D426" s="2">
        <f>IFERROR(__xludf.DUMMYFUNCTION("""COMPUTED_VALUE"""),45912.66666666667)</f>
        <v>45912.66667</v>
      </c>
      <c r="E426" s="1">
        <f>IFERROR(__xludf.DUMMYFUNCTION("""COMPUTED_VALUE"""),4362.79)</f>
        <v>4362.79</v>
      </c>
      <c r="G426" s="2">
        <f>IFERROR(__xludf.DUMMYFUNCTION("""COMPUTED_VALUE"""),45912.66666666667)</f>
        <v>45912.66667</v>
      </c>
      <c r="H426" s="1">
        <f>IFERROR(__xludf.DUMMYFUNCTION("""COMPUTED_VALUE"""),4325.31)</f>
        <v>4325.31</v>
      </c>
      <c r="J426" s="2">
        <f>IFERROR(__xludf.DUMMYFUNCTION("""COMPUTED_VALUE"""),45912.66666666667)</f>
        <v>45912.66667</v>
      </c>
      <c r="K426" s="1">
        <f>IFERROR(__xludf.DUMMYFUNCTION("""COMPUTED_VALUE"""),4325.52)</f>
        <v>4325.52</v>
      </c>
      <c r="M426" s="2">
        <f>IFERROR(__xludf.DUMMYFUNCTION("""COMPUTED_VALUE"""),45912.66666666667)</f>
        <v>45912.66667</v>
      </c>
      <c r="N426" s="1">
        <f>IFERROR(__xludf.DUMMYFUNCTION("""COMPUTED_VALUE"""),0.0)</f>
        <v>0</v>
      </c>
    </row>
    <row r="427">
      <c r="A427" s="2">
        <f>IFERROR(__xludf.DUMMYFUNCTION("""COMPUTED_VALUE"""),45915.66666666667)</f>
        <v>45915.66667</v>
      </c>
      <c r="B427" s="1">
        <f>IFERROR(__xludf.DUMMYFUNCTION("""COMPUTED_VALUE"""),4326.74)</f>
        <v>4326.74</v>
      </c>
      <c r="D427" s="2">
        <f>IFERROR(__xludf.DUMMYFUNCTION("""COMPUTED_VALUE"""),45915.66666666667)</f>
        <v>45915.66667</v>
      </c>
      <c r="E427" s="1">
        <f>IFERROR(__xludf.DUMMYFUNCTION("""COMPUTED_VALUE"""),4346.77)</f>
        <v>4346.77</v>
      </c>
      <c r="G427" s="2">
        <f>IFERROR(__xludf.DUMMYFUNCTION("""COMPUTED_VALUE"""),45915.66666666667)</f>
        <v>45915.66667</v>
      </c>
      <c r="H427" s="1">
        <f>IFERROR(__xludf.DUMMYFUNCTION("""COMPUTED_VALUE"""),4320.04)</f>
        <v>4320.04</v>
      </c>
      <c r="J427" s="2">
        <f>IFERROR(__xludf.DUMMYFUNCTION("""COMPUTED_VALUE"""),45915.66666666667)</f>
        <v>45915.66667</v>
      </c>
      <c r="K427" s="1">
        <f>IFERROR(__xludf.DUMMYFUNCTION("""COMPUTED_VALUE"""),4322.23)</f>
        <v>4322.23</v>
      </c>
      <c r="M427" s="2">
        <f>IFERROR(__xludf.DUMMYFUNCTION("""COMPUTED_VALUE"""),45915.66666666667)</f>
        <v>45915.66667</v>
      </c>
      <c r="N427" s="1">
        <f>IFERROR(__xludf.DUMMYFUNCTION("""COMPUTED_VALUE"""),0.0)</f>
        <v>0</v>
      </c>
    </row>
    <row r="428">
      <c r="A428" s="2">
        <f>IFERROR(__xludf.DUMMYFUNCTION("""COMPUTED_VALUE"""),45916.66666666667)</f>
        <v>45916.66667</v>
      </c>
      <c r="B428" s="1">
        <f>IFERROR(__xludf.DUMMYFUNCTION("""COMPUTED_VALUE"""),4322.54)</f>
        <v>4322.54</v>
      </c>
      <c r="D428" s="2">
        <f>IFERROR(__xludf.DUMMYFUNCTION("""COMPUTED_VALUE"""),45916.66666666667)</f>
        <v>45916.66667</v>
      </c>
      <c r="E428" s="1">
        <f>IFERROR(__xludf.DUMMYFUNCTION("""COMPUTED_VALUE"""),4327.17)</f>
        <v>4327.17</v>
      </c>
      <c r="G428" s="2">
        <f>IFERROR(__xludf.DUMMYFUNCTION("""COMPUTED_VALUE"""),45916.66666666667)</f>
        <v>45916.66667</v>
      </c>
      <c r="H428" s="1">
        <f>IFERROR(__xludf.DUMMYFUNCTION("""COMPUTED_VALUE"""),4295.43)</f>
        <v>4295.43</v>
      </c>
      <c r="J428" s="2">
        <f>IFERROR(__xludf.DUMMYFUNCTION("""COMPUTED_VALUE"""),45916.66666666667)</f>
        <v>45916.66667</v>
      </c>
      <c r="K428" s="1">
        <f>IFERROR(__xludf.DUMMYFUNCTION("""COMPUTED_VALUE"""),4311.32)</f>
        <v>4311.32</v>
      </c>
      <c r="M428" s="2">
        <f>IFERROR(__xludf.DUMMYFUNCTION("""COMPUTED_VALUE"""),45916.66666666667)</f>
        <v>45916.66667</v>
      </c>
      <c r="N428" s="1">
        <f>IFERROR(__xludf.DUMMYFUNCTION("""COMPUTED_VALUE"""),0.0)</f>
        <v>0</v>
      </c>
    </row>
    <row r="429">
      <c r="A429" s="2">
        <f>IFERROR(__xludf.DUMMYFUNCTION("""COMPUTED_VALUE"""),45917.66666666667)</f>
        <v>45917.66667</v>
      </c>
      <c r="B429" s="1">
        <f>IFERROR(__xludf.DUMMYFUNCTION("""COMPUTED_VALUE"""),4311.41)</f>
        <v>4311.41</v>
      </c>
      <c r="D429" s="2">
        <f>IFERROR(__xludf.DUMMYFUNCTION("""COMPUTED_VALUE"""),45917.66666666667)</f>
        <v>45917.66667</v>
      </c>
      <c r="E429" s="1">
        <f>IFERROR(__xludf.DUMMYFUNCTION("""COMPUTED_VALUE"""),4365.36)</f>
        <v>4365.36</v>
      </c>
      <c r="G429" s="2">
        <f>IFERROR(__xludf.DUMMYFUNCTION("""COMPUTED_VALUE"""),45917.66666666667)</f>
        <v>45917.66667</v>
      </c>
      <c r="H429" s="1">
        <f>IFERROR(__xludf.DUMMYFUNCTION("""COMPUTED_VALUE"""),4286.69)</f>
        <v>4286.69</v>
      </c>
      <c r="J429" s="2">
        <f>IFERROR(__xludf.DUMMYFUNCTION("""COMPUTED_VALUE"""),45917.66666666667)</f>
        <v>45917.66667</v>
      </c>
      <c r="K429" s="1">
        <f>IFERROR(__xludf.DUMMYFUNCTION("""COMPUTED_VALUE"""),4310.71)</f>
        <v>4310.71</v>
      </c>
      <c r="M429" s="2">
        <f>IFERROR(__xludf.DUMMYFUNCTION("""COMPUTED_VALUE"""),45917.66666666667)</f>
        <v>45917.66667</v>
      </c>
      <c r="N429" s="1">
        <f>IFERROR(__xludf.DUMMYFUNCTION("""COMPUTED_VALUE"""),0.0)</f>
        <v>0</v>
      </c>
    </row>
    <row r="430">
      <c r="A430" s="2">
        <f>IFERROR(__xludf.DUMMYFUNCTION("""COMPUTED_VALUE"""),45918.66666666667)</f>
        <v>45918.66667</v>
      </c>
      <c r="B430" s="1">
        <f>IFERROR(__xludf.DUMMYFUNCTION("""COMPUTED_VALUE"""),4310.95)</f>
        <v>4310.95</v>
      </c>
      <c r="D430" s="2">
        <f>IFERROR(__xludf.DUMMYFUNCTION("""COMPUTED_VALUE"""),45918.66666666667)</f>
        <v>45918.66667</v>
      </c>
      <c r="E430" s="1">
        <f>IFERROR(__xludf.DUMMYFUNCTION("""COMPUTED_VALUE"""),4363.9)</f>
        <v>4363.9</v>
      </c>
      <c r="G430" s="2">
        <f>IFERROR(__xludf.DUMMYFUNCTION("""COMPUTED_VALUE"""),45918.66666666667)</f>
        <v>45918.66667</v>
      </c>
      <c r="H430" s="1">
        <f>IFERROR(__xludf.DUMMYFUNCTION("""COMPUTED_VALUE"""),4310.95)</f>
        <v>4310.95</v>
      </c>
      <c r="J430" s="2">
        <f>IFERROR(__xludf.DUMMYFUNCTION("""COMPUTED_VALUE"""),45918.66666666667)</f>
        <v>45918.66667</v>
      </c>
      <c r="K430" s="1">
        <f>IFERROR(__xludf.DUMMYFUNCTION("""COMPUTED_VALUE"""),4355.46)</f>
        <v>4355.46</v>
      </c>
      <c r="M430" s="2">
        <f>IFERROR(__xludf.DUMMYFUNCTION("""COMPUTED_VALUE"""),45918.66666666667)</f>
        <v>45918.66667</v>
      </c>
      <c r="N430" s="1">
        <f>IFERROR(__xludf.DUMMYFUNCTION("""COMPUTED_VALUE"""),0.0)</f>
        <v>0</v>
      </c>
    </row>
    <row r="431">
      <c r="A431" s="2">
        <f>IFERROR(__xludf.DUMMYFUNCTION("""COMPUTED_VALUE"""),45919.66666666667)</f>
        <v>45919.66667</v>
      </c>
      <c r="B431" s="1">
        <f>IFERROR(__xludf.DUMMYFUNCTION("""COMPUTED_VALUE"""),4355.55)</f>
        <v>4355.55</v>
      </c>
      <c r="D431" s="2">
        <f>IFERROR(__xludf.DUMMYFUNCTION("""COMPUTED_VALUE"""),45919.66666666667)</f>
        <v>45919.66667</v>
      </c>
      <c r="E431" s="1">
        <f>IFERROR(__xludf.DUMMYFUNCTION("""COMPUTED_VALUE"""),4363.31)</f>
        <v>4363.31</v>
      </c>
      <c r="G431" s="2">
        <f>IFERROR(__xludf.DUMMYFUNCTION("""COMPUTED_VALUE"""),45919.66666666667)</f>
        <v>45919.66667</v>
      </c>
      <c r="H431" s="1">
        <f>IFERROR(__xludf.DUMMYFUNCTION("""COMPUTED_VALUE"""),4326.52)</f>
        <v>4326.52</v>
      </c>
      <c r="J431" s="2">
        <f>IFERROR(__xludf.DUMMYFUNCTION("""COMPUTED_VALUE"""),45919.66666666667)</f>
        <v>45919.66667</v>
      </c>
      <c r="K431" s="1">
        <f>IFERROR(__xludf.DUMMYFUNCTION("""COMPUTED_VALUE"""),4340.79)</f>
        <v>4340.79</v>
      </c>
      <c r="M431" s="2">
        <f>IFERROR(__xludf.DUMMYFUNCTION("""COMPUTED_VALUE"""),45919.66666666667)</f>
        <v>45919.66667</v>
      </c>
      <c r="N431" s="1">
        <f>IFERROR(__xludf.DUMMYFUNCTION("""COMPUTED_VALUE"""),0.0)</f>
        <v>0</v>
      </c>
    </row>
    <row r="432">
      <c r="A432" s="2">
        <f>IFERROR(__xludf.DUMMYFUNCTION("""COMPUTED_VALUE"""),45922.66666666667)</f>
        <v>45922.66667</v>
      </c>
      <c r="B432" s="1">
        <f>IFERROR(__xludf.DUMMYFUNCTION("""COMPUTED_VALUE"""),4340.97)</f>
        <v>4340.97</v>
      </c>
      <c r="D432" s="2">
        <f>IFERROR(__xludf.DUMMYFUNCTION("""COMPUTED_VALUE"""),45922.66666666667)</f>
        <v>45922.66667</v>
      </c>
      <c r="E432" s="1">
        <f>IFERROR(__xludf.DUMMYFUNCTION("""COMPUTED_VALUE"""),4351.17)</f>
        <v>4351.17</v>
      </c>
      <c r="G432" s="2">
        <f>IFERROR(__xludf.DUMMYFUNCTION("""COMPUTED_VALUE"""),45922.66666666667)</f>
        <v>45922.66667</v>
      </c>
      <c r="H432" s="1">
        <f>IFERROR(__xludf.DUMMYFUNCTION("""COMPUTED_VALUE"""),4316.81)</f>
        <v>4316.81</v>
      </c>
      <c r="J432" s="2">
        <f>IFERROR(__xludf.DUMMYFUNCTION("""COMPUTED_VALUE"""),45922.66666666667)</f>
        <v>45922.66667</v>
      </c>
      <c r="K432" s="1">
        <f>IFERROR(__xludf.DUMMYFUNCTION("""COMPUTED_VALUE"""),4345.62)</f>
        <v>4345.62</v>
      </c>
      <c r="M432" s="2">
        <f>IFERROR(__xludf.DUMMYFUNCTION("""COMPUTED_VALUE"""),45922.66666666667)</f>
        <v>45922.66667</v>
      </c>
      <c r="N432" s="1">
        <f>IFERROR(__xludf.DUMMYFUNCTION("""COMPUTED_VALUE"""),0.0)</f>
        <v>0</v>
      </c>
    </row>
    <row r="433">
      <c r="A433" s="2">
        <f>IFERROR(__xludf.DUMMYFUNCTION("""COMPUTED_VALUE"""),45923.66666666667)</f>
        <v>45923.66667</v>
      </c>
      <c r="B433" s="1">
        <f>IFERROR(__xludf.DUMMYFUNCTION("""COMPUTED_VALUE"""),4345.63)</f>
        <v>4345.63</v>
      </c>
      <c r="D433" s="2">
        <f>IFERROR(__xludf.DUMMYFUNCTION("""COMPUTED_VALUE"""),45923.66666666667)</f>
        <v>45923.66667</v>
      </c>
      <c r="E433" s="1">
        <f>IFERROR(__xludf.DUMMYFUNCTION("""COMPUTED_VALUE"""),4375.4)</f>
        <v>4375.4</v>
      </c>
      <c r="G433" s="2">
        <f>IFERROR(__xludf.DUMMYFUNCTION("""COMPUTED_VALUE"""),45923.66666666667)</f>
        <v>45923.66667</v>
      </c>
      <c r="H433" s="1">
        <f>IFERROR(__xludf.DUMMYFUNCTION("""COMPUTED_VALUE"""),4338.23)</f>
        <v>4338.23</v>
      </c>
      <c r="J433" s="2">
        <f>IFERROR(__xludf.DUMMYFUNCTION("""COMPUTED_VALUE"""),45923.66666666667)</f>
        <v>45923.66667</v>
      </c>
      <c r="K433" s="1">
        <f>IFERROR(__xludf.DUMMYFUNCTION("""COMPUTED_VALUE"""),4343.42)</f>
        <v>4343.42</v>
      </c>
      <c r="M433" s="2">
        <f>IFERROR(__xludf.DUMMYFUNCTION("""COMPUTED_VALUE"""),45923.66666666667)</f>
        <v>45923.66667</v>
      </c>
      <c r="N433" s="1">
        <f>IFERROR(__xludf.DUMMYFUNCTION("""COMPUTED_VALUE"""),0.0)</f>
        <v>0</v>
      </c>
    </row>
    <row r="434">
      <c r="A434" s="2">
        <f>IFERROR(__xludf.DUMMYFUNCTION("""COMPUTED_VALUE"""),45924.66666666667)</f>
        <v>45924.66667</v>
      </c>
      <c r="B434" s="1">
        <f>IFERROR(__xludf.DUMMYFUNCTION("""COMPUTED_VALUE"""),4343.42)</f>
        <v>4343.42</v>
      </c>
      <c r="D434" s="2">
        <f>IFERROR(__xludf.DUMMYFUNCTION("""COMPUTED_VALUE"""),45924.66666666667)</f>
        <v>45924.66667</v>
      </c>
      <c r="E434" s="1">
        <f>IFERROR(__xludf.DUMMYFUNCTION("""COMPUTED_VALUE"""),4354.18)</f>
        <v>4354.18</v>
      </c>
      <c r="G434" s="2">
        <f>IFERROR(__xludf.DUMMYFUNCTION("""COMPUTED_VALUE"""),45924.66666666667)</f>
        <v>45924.66667</v>
      </c>
      <c r="H434" s="1">
        <f>IFERROR(__xludf.DUMMYFUNCTION("""COMPUTED_VALUE"""),4318.71)</f>
        <v>4318.71</v>
      </c>
      <c r="J434" s="2">
        <f>IFERROR(__xludf.DUMMYFUNCTION("""COMPUTED_VALUE"""),45924.66666666667)</f>
        <v>45924.66667</v>
      </c>
      <c r="K434" s="1">
        <f>IFERROR(__xludf.DUMMYFUNCTION("""COMPUTED_VALUE"""),4319.03)</f>
        <v>4319.03</v>
      </c>
      <c r="M434" s="2">
        <f>IFERROR(__xludf.DUMMYFUNCTION("""COMPUTED_VALUE"""),45924.66666666667)</f>
        <v>45924.66667</v>
      </c>
      <c r="N434" s="1">
        <f>IFERROR(__xludf.DUMMYFUNCTION("""COMPUTED_VALUE"""),0.0)</f>
        <v>0</v>
      </c>
    </row>
    <row r="435">
      <c r="A435" s="2">
        <f>IFERROR(__xludf.DUMMYFUNCTION("""COMPUTED_VALUE"""),45925.66666666667)</f>
        <v>45925.66667</v>
      </c>
      <c r="B435" s="1">
        <f>IFERROR(__xludf.DUMMYFUNCTION("""COMPUTED_VALUE"""),4319.23)</f>
        <v>4319.23</v>
      </c>
      <c r="D435" s="2">
        <f>IFERROR(__xludf.DUMMYFUNCTION("""COMPUTED_VALUE"""),45925.66666666667)</f>
        <v>45925.66667</v>
      </c>
      <c r="E435" s="1">
        <f>IFERROR(__xludf.DUMMYFUNCTION("""COMPUTED_VALUE"""),4319.23)</f>
        <v>4319.23</v>
      </c>
      <c r="G435" s="2">
        <f>IFERROR(__xludf.DUMMYFUNCTION("""COMPUTED_VALUE"""),45925.66666666667)</f>
        <v>45925.66667</v>
      </c>
      <c r="H435" s="1">
        <f>IFERROR(__xludf.DUMMYFUNCTION("""COMPUTED_VALUE"""),4266.35)</f>
        <v>4266.35</v>
      </c>
      <c r="J435" s="2">
        <f>IFERROR(__xludf.DUMMYFUNCTION("""COMPUTED_VALUE"""),45925.66666666667)</f>
        <v>45925.66667</v>
      </c>
      <c r="K435" s="1">
        <f>IFERROR(__xludf.DUMMYFUNCTION("""COMPUTED_VALUE"""),4282.98)</f>
        <v>4282.98</v>
      </c>
      <c r="M435" s="2">
        <f>IFERROR(__xludf.DUMMYFUNCTION("""COMPUTED_VALUE"""),45925.66666666667)</f>
        <v>45925.66667</v>
      </c>
      <c r="N435" s="1">
        <f>IFERROR(__xludf.DUMMYFUNCTION("""COMPUTED_VALUE"""),0.0)</f>
        <v>0</v>
      </c>
    </row>
    <row r="436">
      <c r="A436" s="2">
        <f>IFERROR(__xludf.DUMMYFUNCTION("""COMPUTED_VALUE"""),45926.66666666667)</f>
        <v>45926.66667</v>
      </c>
      <c r="B436" s="1">
        <f>IFERROR(__xludf.DUMMYFUNCTION("""COMPUTED_VALUE"""),4283.19)</f>
        <v>4283.19</v>
      </c>
      <c r="D436" s="2">
        <f>IFERROR(__xludf.DUMMYFUNCTION("""COMPUTED_VALUE"""),45926.66666666667)</f>
        <v>45926.66667</v>
      </c>
      <c r="E436" s="1">
        <f>IFERROR(__xludf.DUMMYFUNCTION("""COMPUTED_VALUE"""),4329.76)</f>
        <v>4329.76</v>
      </c>
      <c r="G436" s="2">
        <f>IFERROR(__xludf.DUMMYFUNCTION("""COMPUTED_VALUE"""),45926.66666666667)</f>
        <v>45926.66667</v>
      </c>
      <c r="H436" s="1">
        <f>IFERROR(__xludf.DUMMYFUNCTION("""COMPUTED_VALUE"""),4283.19)</f>
        <v>4283.19</v>
      </c>
      <c r="J436" s="2">
        <f>IFERROR(__xludf.DUMMYFUNCTION("""COMPUTED_VALUE"""),45926.66666666667)</f>
        <v>45926.66667</v>
      </c>
      <c r="K436" s="1">
        <f>IFERROR(__xludf.DUMMYFUNCTION("""COMPUTED_VALUE"""),4328.05)</f>
        <v>4328.05</v>
      </c>
      <c r="M436" s="2">
        <f>IFERROR(__xludf.DUMMYFUNCTION("""COMPUTED_VALUE"""),45926.66666666667)</f>
        <v>45926.66667</v>
      </c>
      <c r="N436" s="1">
        <f>IFERROR(__xludf.DUMMYFUNCTION("""COMPUTED_VALUE"""),0.0)</f>
        <v>0</v>
      </c>
    </row>
  </sheetData>
  <drawing r:id="rId1"/>
</worksheet>
</file>