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IFERROR(__xludf.DUMMYFUNCTION("GOOGLEFINANCE(""CRSPXM1"",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IFERROR(__xludf.DUMMYFUNCTION("GOOGLEFINANCE(""CRSPXM1"",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IFERROR(__xludf.DUMMYFUNCTION("GOOGLEFINANCE(""CRSPXM1"",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IFERROR(__xludf.DUMMYFUNCTION("GOOGLEFINANCE(""CRSPXM1"",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IFERROR(__xludf.DUMMYFUNCTION("GOOGLEFINANCE(""CRSPXM1"",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IFERROR(__xludf.DUMMYFUNCTION("""COMPUTED_VALUE"""),3465.71)</f>
        <v>3465.71</v>
      </c>
      <c r="D2" s="2">
        <f>IFERROR(__xludf.DUMMYFUNCTION("""COMPUTED_VALUE"""),45293.66666666667)</f>
        <v>45293.66667</v>
      </c>
      <c r="E2" s="1">
        <f>IFERROR(__xludf.DUMMYFUNCTION("""COMPUTED_VALUE"""),3465.71)</f>
        <v>3465.71</v>
      </c>
      <c r="G2" s="2">
        <f>IFERROR(__xludf.DUMMYFUNCTION("""COMPUTED_VALUE"""),45293.66666666667)</f>
        <v>45293.66667</v>
      </c>
      <c r="H2" s="1">
        <f>IFERROR(__xludf.DUMMYFUNCTION("""COMPUTED_VALUE"""),3429.12)</f>
        <v>3429.12</v>
      </c>
      <c r="J2" s="2">
        <f>IFERROR(__xludf.DUMMYFUNCTION("""COMPUTED_VALUE"""),45293.66666666667)</f>
        <v>45293.66667</v>
      </c>
      <c r="K2" s="1">
        <f>IFERROR(__xludf.DUMMYFUNCTION("""COMPUTED_VALUE"""),3443.46)</f>
        <v>3443.46</v>
      </c>
      <c r="M2" s="2">
        <f>IFERROR(__xludf.DUMMYFUNCTION("""COMPUTED_VALUE"""),45293.66666666667)</f>
        <v>45293.66667</v>
      </c>
      <c r="N2" s="1">
        <f>IFERROR(__xludf.DUMMYFUNCTION("""COMPUTED_VALUE"""),0.0)</f>
        <v>0</v>
      </c>
    </row>
    <row r="3">
      <c r="A3" s="2">
        <f>IFERROR(__xludf.DUMMYFUNCTION("""COMPUTED_VALUE"""),45294.66666666667)</f>
        <v>45294.66667</v>
      </c>
      <c r="B3" s="1">
        <f>IFERROR(__xludf.DUMMYFUNCTION("""COMPUTED_VALUE"""),3443.46)</f>
        <v>3443.46</v>
      </c>
      <c r="D3" s="2">
        <f>IFERROR(__xludf.DUMMYFUNCTION("""COMPUTED_VALUE"""),45294.66666666667)</f>
        <v>45294.66667</v>
      </c>
      <c r="E3" s="1">
        <f>IFERROR(__xludf.DUMMYFUNCTION("""COMPUTED_VALUE"""),3443.46)</f>
        <v>3443.46</v>
      </c>
      <c r="G3" s="2">
        <f>IFERROR(__xludf.DUMMYFUNCTION("""COMPUTED_VALUE"""),45294.66666666667)</f>
        <v>45294.66667</v>
      </c>
      <c r="H3" s="1">
        <f>IFERROR(__xludf.DUMMYFUNCTION("""COMPUTED_VALUE"""),3405.91)</f>
        <v>3405.91</v>
      </c>
      <c r="J3" s="2">
        <f>IFERROR(__xludf.DUMMYFUNCTION("""COMPUTED_VALUE"""),45294.66666666667)</f>
        <v>45294.66667</v>
      </c>
      <c r="K3" s="1">
        <f>IFERROR(__xludf.DUMMYFUNCTION("""COMPUTED_VALUE"""),3409.04)</f>
        <v>3409.04</v>
      </c>
      <c r="M3" s="2">
        <f>IFERROR(__xludf.DUMMYFUNCTION("""COMPUTED_VALUE"""),45294.66666666667)</f>
        <v>45294.66667</v>
      </c>
      <c r="N3" s="1">
        <f>IFERROR(__xludf.DUMMYFUNCTION("""COMPUTED_VALUE"""),0.0)</f>
        <v>0</v>
      </c>
    </row>
    <row r="4">
      <c r="A4" s="2">
        <f>IFERROR(__xludf.DUMMYFUNCTION("""COMPUTED_VALUE"""),45295.66666666667)</f>
        <v>45295.66667</v>
      </c>
      <c r="B4" s="1">
        <f>IFERROR(__xludf.DUMMYFUNCTION("""COMPUTED_VALUE"""),3409.04)</f>
        <v>3409.04</v>
      </c>
      <c r="D4" s="2">
        <f>IFERROR(__xludf.DUMMYFUNCTION("""COMPUTED_VALUE"""),45295.66666666667)</f>
        <v>45295.66667</v>
      </c>
      <c r="E4" s="1">
        <f>IFERROR(__xludf.DUMMYFUNCTION("""COMPUTED_VALUE"""),3425.35)</f>
        <v>3425.35</v>
      </c>
      <c r="G4" s="2">
        <f>IFERROR(__xludf.DUMMYFUNCTION("""COMPUTED_VALUE"""),45295.66666666667)</f>
        <v>45295.66667</v>
      </c>
      <c r="H4" s="1">
        <f>IFERROR(__xludf.DUMMYFUNCTION("""COMPUTED_VALUE"""),3397.99)</f>
        <v>3397.99</v>
      </c>
      <c r="J4" s="2">
        <f>IFERROR(__xludf.DUMMYFUNCTION("""COMPUTED_VALUE"""),45295.66666666667)</f>
        <v>45295.66667</v>
      </c>
      <c r="K4" s="1">
        <f>IFERROR(__xludf.DUMMYFUNCTION("""COMPUTED_VALUE"""),3398.74)</f>
        <v>3398.74</v>
      </c>
      <c r="M4" s="2">
        <f>IFERROR(__xludf.DUMMYFUNCTION("""COMPUTED_VALUE"""),45295.66666666667)</f>
        <v>45295.66667</v>
      </c>
      <c r="N4" s="1">
        <f>IFERROR(__xludf.DUMMYFUNCTION("""COMPUTED_VALUE"""),0.0)</f>
        <v>0</v>
      </c>
    </row>
    <row r="5">
      <c r="A5" s="2">
        <f>IFERROR(__xludf.DUMMYFUNCTION("""COMPUTED_VALUE"""),45296.66666666667)</f>
        <v>45296.66667</v>
      </c>
      <c r="B5" s="1">
        <f>IFERROR(__xludf.DUMMYFUNCTION("""COMPUTED_VALUE"""),3398.74)</f>
        <v>3398.74</v>
      </c>
      <c r="D5" s="2">
        <f>IFERROR(__xludf.DUMMYFUNCTION("""COMPUTED_VALUE"""),45296.66666666667)</f>
        <v>45296.66667</v>
      </c>
      <c r="E5" s="1">
        <f>IFERROR(__xludf.DUMMYFUNCTION("""COMPUTED_VALUE"""),3422.63)</f>
        <v>3422.63</v>
      </c>
      <c r="G5" s="2">
        <f>IFERROR(__xludf.DUMMYFUNCTION("""COMPUTED_VALUE"""),45296.66666666667)</f>
        <v>45296.66667</v>
      </c>
      <c r="H5" s="1">
        <f>IFERROR(__xludf.DUMMYFUNCTION("""COMPUTED_VALUE"""),3395.11)</f>
        <v>3395.11</v>
      </c>
      <c r="J5" s="2">
        <f>IFERROR(__xludf.DUMMYFUNCTION("""COMPUTED_VALUE"""),45296.66666666667)</f>
        <v>45296.66667</v>
      </c>
      <c r="K5" s="1">
        <f>IFERROR(__xludf.DUMMYFUNCTION("""COMPUTED_VALUE"""),3404.77)</f>
        <v>3404.77</v>
      </c>
      <c r="M5" s="2">
        <f>IFERROR(__xludf.DUMMYFUNCTION("""COMPUTED_VALUE"""),45296.66666666667)</f>
        <v>45296.66667</v>
      </c>
      <c r="N5" s="1">
        <f>IFERROR(__xludf.DUMMYFUNCTION("""COMPUTED_VALUE"""),0.0)</f>
        <v>0</v>
      </c>
    </row>
    <row r="6">
      <c r="A6" s="2">
        <f>IFERROR(__xludf.DUMMYFUNCTION("""COMPUTED_VALUE"""),45299.66666666667)</f>
        <v>45299.66667</v>
      </c>
      <c r="B6" s="1">
        <f>IFERROR(__xludf.DUMMYFUNCTION("""COMPUTED_VALUE"""),3404.77)</f>
        <v>3404.77</v>
      </c>
      <c r="D6" s="2">
        <f>IFERROR(__xludf.DUMMYFUNCTION("""COMPUTED_VALUE"""),45299.66666666667)</f>
        <v>45299.66667</v>
      </c>
      <c r="E6" s="1">
        <f>IFERROR(__xludf.DUMMYFUNCTION("""COMPUTED_VALUE"""),3455.16)</f>
        <v>3455.16</v>
      </c>
      <c r="G6" s="2">
        <f>IFERROR(__xludf.DUMMYFUNCTION("""COMPUTED_VALUE"""),45299.66666666667)</f>
        <v>45299.66667</v>
      </c>
      <c r="H6" s="1">
        <f>IFERROR(__xludf.DUMMYFUNCTION("""COMPUTED_VALUE"""),3404.77)</f>
        <v>3404.77</v>
      </c>
      <c r="J6" s="2">
        <f>IFERROR(__xludf.DUMMYFUNCTION("""COMPUTED_VALUE"""),45299.66666666667)</f>
        <v>45299.66667</v>
      </c>
      <c r="K6" s="1">
        <f>IFERROR(__xludf.DUMMYFUNCTION("""COMPUTED_VALUE"""),3454.65)</f>
        <v>3454.65</v>
      </c>
      <c r="M6" s="2">
        <f>IFERROR(__xludf.DUMMYFUNCTION("""COMPUTED_VALUE"""),45299.66666666667)</f>
        <v>45299.66667</v>
      </c>
      <c r="N6" s="1">
        <f>IFERROR(__xludf.DUMMYFUNCTION("""COMPUTED_VALUE"""),0.0)</f>
        <v>0</v>
      </c>
    </row>
    <row r="7">
      <c r="A7" s="2">
        <f>IFERROR(__xludf.DUMMYFUNCTION("""COMPUTED_VALUE"""),45300.66666666667)</f>
        <v>45300.66667</v>
      </c>
      <c r="B7" s="1">
        <f>IFERROR(__xludf.DUMMYFUNCTION("""COMPUTED_VALUE"""),3454.65)</f>
        <v>3454.65</v>
      </c>
      <c r="D7" s="2">
        <f>IFERROR(__xludf.DUMMYFUNCTION("""COMPUTED_VALUE"""),45300.66666666667)</f>
        <v>45300.66667</v>
      </c>
      <c r="E7" s="1">
        <f>IFERROR(__xludf.DUMMYFUNCTION("""COMPUTED_VALUE"""),3454.65)</f>
        <v>3454.65</v>
      </c>
      <c r="G7" s="2">
        <f>IFERROR(__xludf.DUMMYFUNCTION("""COMPUTED_VALUE"""),45300.66666666667)</f>
        <v>45300.66667</v>
      </c>
      <c r="H7" s="1">
        <f>IFERROR(__xludf.DUMMYFUNCTION("""COMPUTED_VALUE"""),3429.5)</f>
        <v>3429.5</v>
      </c>
      <c r="J7" s="2">
        <f>IFERROR(__xludf.DUMMYFUNCTION("""COMPUTED_VALUE"""),45300.66666666667)</f>
        <v>45300.66667</v>
      </c>
      <c r="K7" s="1">
        <f>IFERROR(__xludf.DUMMYFUNCTION("""COMPUTED_VALUE"""),3447.74)</f>
        <v>3447.74</v>
      </c>
      <c r="M7" s="2">
        <f>IFERROR(__xludf.DUMMYFUNCTION("""COMPUTED_VALUE"""),45300.66666666667)</f>
        <v>45300.66667</v>
      </c>
      <c r="N7" s="1">
        <f>IFERROR(__xludf.DUMMYFUNCTION("""COMPUTED_VALUE"""),0.0)</f>
        <v>0</v>
      </c>
    </row>
    <row r="8">
      <c r="A8" s="2">
        <f>IFERROR(__xludf.DUMMYFUNCTION("""COMPUTED_VALUE"""),45301.66666666667)</f>
        <v>45301.66667</v>
      </c>
      <c r="B8" s="1">
        <f>IFERROR(__xludf.DUMMYFUNCTION("""COMPUTED_VALUE"""),3447.74)</f>
        <v>3447.74</v>
      </c>
      <c r="D8" s="2">
        <f>IFERROR(__xludf.DUMMYFUNCTION("""COMPUTED_VALUE"""),45301.66666666667)</f>
        <v>45301.66667</v>
      </c>
      <c r="E8" s="1">
        <f>IFERROR(__xludf.DUMMYFUNCTION("""COMPUTED_VALUE"""),3471.13)</f>
        <v>3471.13</v>
      </c>
      <c r="G8" s="2">
        <f>IFERROR(__xludf.DUMMYFUNCTION("""COMPUTED_VALUE"""),45301.66666666667)</f>
        <v>45301.66667</v>
      </c>
      <c r="H8" s="1">
        <f>IFERROR(__xludf.DUMMYFUNCTION("""COMPUTED_VALUE"""),3445.55)</f>
        <v>3445.55</v>
      </c>
      <c r="J8" s="2">
        <f>IFERROR(__xludf.DUMMYFUNCTION("""COMPUTED_VALUE"""),45301.66666666667)</f>
        <v>45301.66667</v>
      </c>
      <c r="K8" s="1">
        <f>IFERROR(__xludf.DUMMYFUNCTION("""COMPUTED_VALUE"""),3466.06)</f>
        <v>3466.06</v>
      </c>
      <c r="M8" s="2">
        <f>IFERROR(__xludf.DUMMYFUNCTION("""COMPUTED_VALUE"""),45301.66666666667)</f>
        <v>45301.66667</v>
      </c>
      <c r="N8" s="1">
        <f>IFERROR(__xludf.DUMMYFUNCTION("""COMPUTED_VALUE"""),0.0)</f>
        <v>0</v>
      </c>
    </row>
    <row r="9">
      <c r="A9" s="2">
        <f>IFERROR(__xludf.DUMMYFUNCTION("""COMPUTED_VALUE"""),45302.66666666667)</f>
        <v>45302.66667</v>
      </c>
      <c r="B9" s="1">
        <f>IFERROR(__xludf.DUMMYFUNCTION("""COMPUTED_VALUE"""),3466.06)</f>
        <v>3466.06</v>
      </c>
      <c r="D9" s="2">
        <f>IFERROR(__xludf.DUMMYFUNCTION("""COMPUTED_VALUE"""),45302.66666666667)</f>
        <v>45302.66667</v>
      </c>
      <c r="E9" s="1">
        <f>IFERROR(__xludf.DUMMYFUNCTION("""COMPUTED_VALUE"""),3474.94)</f>
        <v>3474.94</v>
      </c>
      <c r="G9" s="2">
        <f>IFERROR(__xludf.DUMMYFUNCTION("""COMPUTED_VALUE"""),45302.66666666667)</f>
        <v>45302.66667</v>
      </c>
      <c r="H9" s="1">
        <f>IFERROR(__xludf.DUMMYFUNCTION("""COMPUTED_VALUE"""),3432.44)</f>
        <v>3432.44</v>
      </c>
      <c r="J9" s="2">
        <f>IFERROR(__xludf.DUMMYFUNCTION("""COMPUTED_VALUE"""),45302.66666666667)</f>
        <v>45302.66667</v>
      </c>
      <c r="K9" s="1">
        <f>IFERROR(__xludf.DUMMYFUNCTION("""COMPUTED_VALUE"""),3462.39)</f>
        <v>3462.39</v>
      </c>
      <c r="M9" s="2">
        <f>IFERROR(__xludf.DUMMYFUNCTION("""COMPUTED_VALUE"""),45302.66666666667)</f>
        <v>45302.66667</v>
      </c>
      <c r="N9" s="1">
        <f>IFERROR(__xludf.DUMMYFUNCTION("""COMPUTED_VALUE"""),0.0)</f>
        <v>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IFERROR(__xludf.DUMMYFUNCTION("""COMPUTED_VALUE"""),3462.39)</f>
        <v>3462.39</v>
      </c>
      <c r="D10" s="2">
        <f>IFERROR(__xludf.DUMMYFUNCTION("""COMPUTED_VALUE"""),45303.66666666667)</f>
        <v>45303.66667</v>
      </c>
      <c r="E10" s="1">
        <f>IFERROR(__xludf.DUMMYFUNCTION("""COMPUTED_VALUE"""),3480.47)</f>
        <v>3480.47</v>
      </c>
      <c r="G10" s="2">
        <f>IFERROR(__xludf.DUMMYFUNCTION("""COMPUTED_VALUE"""),45303.66666666667)</f>
        <v>45303.66667</v>
      </c>
      <c r="H10" s="1">
        <f>IFERROR(__xludf.DUMMYFUNCTION("""COMPUTED_VALUE"""),3454.07)</f>
        <v>3454.07</v>
      </c>
      <c r="J10" s="2">
        <f>IFERROR(__xludf.DUMMYFUNCTION("""COMPUTED_VALUE"""),45303.66666666667)</f>
        <v>45303.66667</v>
      </c>
      <c r="K10" s="1">
        <f>IFERROR(__xludf.DUMMYFUNCTION("""COMPUTED_VALUE"""),3463.6)</f>
        <v>3463.6</v>
      </c>
      <c r="M10" s="2">
        <f>IFERROR(__xludf.DUMMYFUNCTION("""COMPUTED_VALUE"""),45303.66666666667)</f>
        <v>45303.66667</v>
      </c>
      <c r="N10" s="1">
        <f>IFERROR(__xludf.DUMMYFUNCTION("""COMPUTED_VALUE"""),0.0)</f>
        <v>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IFERROR(__xludf.DUMMYFUNCTION("""COMPUTED_VALUE"""),3463.6)</f>
        <v>3463.6</v>
      </c>
      <c r="D11" s="2">
        <f>IFERROR(__xludf.DUMMYFUNCTION("""COMPUTED_VALUE"""),45307.66666666667)</f>
        <v>45307.66667</v>
      </c>
      <c r="E11" s="1">
        <f>IFERROR(__xludf.DUMMYFUNCTION("""COMPUTED_VALUE"""),3463.6)</f>
        <v>3463.6</v>
      </c>
      <c r="G11" s="2">
        <f>IFERROR(__xludf.DUMMYFUNCTION("""COMPUTED_VALUE"""),45307.66666666667)</f>
        <v>45307.66667</v>
      </c>
      <c r="H11" s="1">
        <f>IFERROR(__xludf.DUMMYFUNCTION("""COMPUTED_VALUE"""),3435.12)</f>
        <v>3435.12</v>
      </c>
      <c r="J11" s="2">
        <f>IFERROR(__xludf.DUMMYFUNCTION("""COMPUTED_VALUE"""),45307.66666666667)</f>
        <v>45307.66667</v>
      </c>
      <c r="K11" s="1">
        <f>IFERROR(__xludf.DUMMYFUNCTION("""COMPUTED_VALUE"""),3448.5)</f>
        <v>3448.5</v>
      </c>
      <c r="M11" s="2">
        <f>IFERROR(__xludf.DUMMYFUNCTION("""COMPUTED_VALUE"""),45307.66666666667)</f>
        <v>45307.66667</v>
      </c>
      <c r="N11" s="1">
        <f>IFERROR(__xludf.DUMMYFUNCTION("""COMPUTED_VALUE"""),0.0)</f>
        <v>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IFERROR(__xludf.DUMMYFUNCTION("""COMPUTED_VALUE"""),3448.5)</f>
        <v>3448.5</v>
      </c>
      <c r="D12" s="2">
        <f>IFERROR(__xludf.DUMMYFUNCTION("""COMPUTED_VALUE"""),45308.66666666667)</f>
        <v>45308.66667</v>
      </c>
      <c r="E12" s="1">
        <f>IFERROR(__xludf.DUMMYFUNCTION("""COMPUTED_VALUE"""),3448.5)</f>
        <v>3448.5</v>
      </c>
      <c r="G12" s="2">
        <f>IFERROR(__xludf.DUMMYFUNCTION("""COMPUTED_VALUE"""),45308.66666666667)</f>
        <v>45308.66667</v>
      </c>
      <c r="H12" s="1">
        <f>IFERROR(__xludf.DUMMYFUNCTION("""COMPUTED_VALUE"""),3410.5)</f>
        <v>3410.5</v>
      </c>
      <c r="J12" s="2">
        <f>IFERROR(__xludf.DUMMYFUNCTION("""COMPUTED_VALUE"""),45308.66666666667)</f>
        <v>45308.66667</v>
      </c>
      <c r="K12" s="1">
        <f>IFERROR(__xludf.DUMMYFUNCTION("""COMPUTED_VALUE"""),3428.3)</f>
        <v>3428.3</v>
      </c>
      <c r="M12" s="2">
        <f>IFERROR(__xludf.DUMMYFUNCTION("""COMPUTED_VALUE"""),45308.66666666667)</f>
        <v>45308.66667</v>
      </c>
      <c r="N12" s="1">
        <f>IFERROR(__xludf.DUMMYFUNCTION("""COMPUTED_VALUE"""),0.0)</f>
        <v>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IFERROR(__xludf.DUMMYFUNCTION("""COMPUTED_VALUE"""),3428.3)</f>
        <v>3428.3</v>
      </c>
      <c r="D13" s="2">
        <f>IFERROR(__xludf.DUMMYFUNCTION("""COMPUTED_VALUE"""),45309.66666666667)</f>
        <v>45309.66667</v>
      </c>
      <c r="E13" s="1">
        <f>IFERROR(__xludf.DUMMYFUNCTION("""COMPUTED_VALUE"""),3460.85)</f>
        <v>3460.85</v>
      </c>
      <c r="G13" s="2">
        <f>IFERROR(__xludf.DUMMYFUNCTION("""COMPUTED_VALUE"""),45309.66666666667)</f>
        <v>45309.66667</v>
      </c>
      <c r="H13" s="1">
        <f>IFERROR(__xludf.DUMMYFUNCTION("""COMPUTED_VALUE"""),3427.71)</f>
        <v>3427.71</v>
      </c>
      <c r="J13" s="2">
        <f>IFERROR(__xludf.DUMMYFUNCTION("""COMPUTED_VALUE"""),45309.66666666667)</f>
        <v>45309.66667</v>
      </c>
      <c r="K13" s="1">
        <f>IFERROR(__xludf.DUMMYFUNCTION("""COMPUTED_VALUE"""),3457.76)</f>
        <v>3457.76</v>
      </c>
      <c r="M13" s="2">
        <f>IFERROR(__xludf.DUMMYFUNCTION("""COMPUTED_VALUE"""),45309.66666666667)</f>
        <v>45309.66667</v>
      </c>
      <c r="N13" s="1">
        <f>IFERROR(__xludf.DUMMYFUNCTION("""COMPUTED_VALUE"""),0.0)</f>
        <v>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IFERROR(__xludf.DUMMYFUNCTION("""COMPUTED_VALUE"""),3457.76)</f>
        <v>3457.76</v>
      </c>
      <c r="D14" s="2">
        <f>IFERROR(__xludf.DUMMYFUNCTION("""COMPUTED_VALUE"""),45310.66666666667)</f>
        <v>45310.66667</v>
      </c>
      <c r="E14" s="1">
        <f>IFERROR(__xludf.DUMMYFUNCTION("""COMPUTED_VALUE"""),3500.97)</f>
        <v>3500.97</v>
      </c>
      <c r="G14" s="2">
        <f>IFERROR(__xludf.DUMMYFUNCTION("""COMPUTED_VALUE"""),45310.66666666667)</f>
        <v>45310.66667</v>
      </c>
      <c r="H14" s="1">
        <f>IFERROR(__xludf.DUMMYFUNCTION("""COMPUTED_VALUE"""),3457.76)</f>
        <v>3457.76</v>
      </c>
      <c r="J14" s="2">
        <f>IFERROR(__xludf.DUMMYFUNCTION("""COMPUTED_VALUE"""),45310.66666666667)</f>
        <v>45310.66667</v>
      </c>
      <c r="K14" s="1">
        <f>IFERROR(__xludf.DUMMYFUNCTION("""COMPUTED_VALUE"""),3500.0)</f>
        <v>3500</v>
      </c>
      <c r="M14" s="2">
        <f>IFERROR(__xludf.DUMMYFUNCTION("""COMPUTED_VALUE"""),45310.66666666667)</f>
        <v>45310.66667</v>
      </c>
      <c r="N14" s="1">
        <f>IFERROR(__xludf.DUMMYFUNCTION("""COMPUTED_VALUE"""),0.0)</f>
        <v>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IFERROR(__xludf.DUMMYFUNCTION("""COMPUTED_VALUE"""),3500.0)</f>
        <v>3500</v>
      </c>
      <c r="D15" s="2">
        <f>IFERROR(__xludf.DUMMYFUNCTION("""COMPUTED_VALUE"""),45313.66666666667)</f>
        <v>45313.66667</v>
      </c>
      <c r="E15" s="1">
        <f>IFERROR(__xludf.DUMMYFUNCTION("""COMPUTED_VALUE"""),3525.33)</f>
        <v>3525.33</v>
      </c>
      <c r="G15" s="2">
        <f>IFERROR(__xludf.DUMMYFUNCTION("""COMPUTED_VALUE"""),45313.66666666667)</f>
        <v>45313.66667</v>
      </c>
      <c r="H15" s="1">
        <f>IFERROR(__xludf.DUMMYFUNCTION("""COMPUTED_VALUE"""),3500.0)</f>
        <v>3500</v>
      </c>
      <c r="J15" s="2">
        <f>IFERROR(__xludf.DUMMYFUNCTION("""COMPUTED_VALUE"""),45313.66666666667)</f>
        <v>45313.66667</v>
      </c>
      <c r="K15" s="1">
        <f>IFERROR(__xludf.DUMMYFUNCTION("""COMPUTED_VALUE"""),3512.92)</f>
        <v>3512.92</v>
      </c>
      <c r="M15" s="2">
        <f>IFERROR(__xludf.DUMMYFUNCTION("""COMPUTED_VALUE"""),45313.66666666667)</f>
        <v>45313.66667</v>
      </c>
      <c r="N15" s="1">
        <f>IFERROR(__xludf.DUMMYFUNCTION("""COMPUTED_VALUE"""),0.0)</f>
        <v>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IFERROR(__xludf.DUMMYFUNCTION("""COMPUTED_VALUE"""),3512.92)</f>
        <v>3512.92</v>
      </c>
      <c r="D16" s="2">
        <f>IFERROR(__xludf.DUMMYFUNCTION("""COMPUTED_VALUE"""),45314.66666666667)</f>
        <v>45314.66667</v>
      </c>
      <c r="E16" s="1">
        <f>IFERROR(__xludf.DUMMYFUNCTION("""COMPUTED_VALUE"""),3522.04)</f>
        <v>3522.04</v>
      </c>
      <c r="G16" s="2">
        <f>IFERROR(__xludf.DUMMYFUNCTION("""COMPUTED_VALUE"""),45314.66666666667)</f>
        <v>45314.66667</v>
      </c>
      <c r="H16" s="1">
        <f>IFERROR(__xludf.DUMMYFUNCTION("""COMPUTED_VALUE"""),3506.3)</f>
        <v>3506.3</v>
      </c>
      <c r="J16" s="2">
        <f>IFERROR(__xludf.DUMMYFUNCTION("""COMPUTED_VALUE"""),45314.66666666667)</f>
        <v>45314.66667</v>
      </c>
      <c r="K16" s="1">
        <f>IFERROR(__xludf.DUMMYFUNCTION("""COMPUTED_VALUE"""),3520.6)</f>
        <v>3520.6</v>
      </c>
      <c r="M16" s="2">
        <f>IFERROR(__xludf.DUMMYFUNCTION("""COMPUTED_VALUE"""),45314.66666666667)</f>
        <v>45314.66667</v>
      </c>
      <c r="N16" s="1">
        <f>IFERROR(__xludf.DUMMYFUNCTION("""COMPUTED_VALUE"""),0.0)</f>
        <v>0</v>
      </c>
    </row>
    <row r="17">
      <c r="A17" s="2">
        <f>IFERROR(__xludf.DUMMYFUNCTION("""COMPUTED_VALUE"""),45315.66666666667)</f>
        <v>45315.66667</v>
      </c>
      <c r="B17" s="1">
        <f>IFERROR(__xludf.DUMMYFUNCTION("""COMPUTED_VALUE"""),3520.6)</f>
        <v>3520.6</v>
      </c>
      <c r="D17" s="2">
        <f>IFERROR(__xludf.DUMMYFUNCTION("""COMPUTED_VALUE"""),45315.66666666667)</f>
        <v>45315.66667</v>
      </c>
      <c r="E17" s="1">
        <f>IFERROR(__xludf.DUMMYFUNCTION("""COMPUTED_VALUE"""),3546.7)</f>
        <v>3546.7</v>
      </c>
      <c r="G17" s="2">
        <f>IFERROR(__xludf.DUMMYFUNCTION("""COMPUTED_VALUE"""),45315.66666666667)</f>
        <v>45315.66667</v>
      </c>
      <c r="H17" s="1">
        <f>IFERROR(__xludf.DUMMYFUNCTION("""COMPUTED_VALUE"""),3518.16)</f>
        <v>3518.16</v>
      </c>
      <c r="J17" s="2">
        <f>IFERROR(__xludf.DUMMYFUNCTION("""COMPUTED_VALUE"""),45315.66666666667)</f>
        <v>45315.66667</v>
      </c>
      <c r="K17" s="1">
        <f>IFERROR(__xludf.DUMMYFUNCTION("""COMPUTED_VALUE"""),3519.94)</f>
        <v>3519.94</v>
      </c>
      <c r="M17" s="2">
        <f>IFERROR(__xludf.DUMMYFUNCTION("""COMPUTED_VALUE"""),45315.66666666667)</f>
        <v>45315.66667</v>
      </c>
      <c r="N17" s="1">
        <f>IFERROR(__xludf.DUMMYFUNCTION("""COMPUTED_VALUE"""),0.0)</f>
        <v>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IFERROR(__xludf.DUMMYFUNCTION("""COMPUTED_VALUE"""),3519.94)</f>
        <v>3519.94</v>
      </c>
      <c r="D18" s="2">
        <f>IFERROR(__xludf.DUMMYFUNCTION("""COMPUTED_VALUE"""),45316.66666666667)</f>
        <v>45316.66667</v>
      </c>
      <c r="E18" s="1">
        <f>IFERROR(__xludf.DUMMYFUNCTION("""COMPUTED_VALUE"""),3541.68)</f>
        <v>3541.68</v>
      </c>
      <c r="G18" s="2">
        <f>IFERROR(__xludf.DUMMYFUNCTION("""COMPUTED_VALUE"""),45316.66666666667)</f>
        <v>45316.66667</v>
      </c>
      <c r="H18" s="1">
        <f>IFERROR(__xludf.DUMMYFUNCTION("""COMPUTED_VALUE"""),3519.94)</f>
        <v>3519.94</v>
      </c>
      <c r="J18" s="2">
        <f>IFERROR(__xludf.DUMMYFUNCTION("""COMPUTED_VALUE"""),45316.66666666667)</f>
        <v>45316.66667</v>
      </c>
      <c r="K18" s="1">
        <f>IFERROR(__xludf.DUMMYFUNCTION("""COMPUTED_VALUE"""),3538.03)</f>
        <v>3538.03</v>
      </c>
      <c r="M18" s="2">
        <f>IFERROR(__xludf.DUMMYFUNCTION("""COMPUTED_VALUE"""),45316.66666666667)</f>
        <v>45316.66667</v>
      </c>
      <c r="N18" s="1">
        <f>IFERROR(__xludf.DUMMYFUNCTION("""COMPUTED_VALUE"""),0.0)</f>
        <v>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IFERROR(__xludf.DUMMYFUNCTION("""COMPUTED_VALUE"""),3538.03)</f>
        <v>3538.03</v>
      </c>
      <c r="D19" s="2">
        <f>IFERROR(__xludf.DUMMYFUNCTION("""COMPUTED_VALUE"""),45317.66666666667)</f>
        <v>45317.66667</v>
      </c>
      <c r="E19" s="1">
        <f>IFERROR(__xludf.DUMMYFUNCTION("""COMPUTED_VALUE"""),3548.59)</f>
        <v>3548.59</v>
      </c>
      <c r="G19" s="2">
        <f>IFERROR(__xludf.DUMMYFUNCTION("""COMPUTED_VALUE"""),45317.66666666667)</f>
        <v>45317.66667</v>
      </c>
      <c r="H19" s="1">
        <f>IFERROR(__xludf.DUMMYFUNCTION("""COMPUTED_VALUE"""),3530.92)</f>
        <v>3530.92</v>
      </c>
      <c r="J19" s="2">
        <f>IFERROR(__xludf.DUMMYFUNCTION("""COMPUTED_VALUE"""),45317.66666666667)</f>
        <v>45317.66667</v>
      </c>
      <c r="K19" s="1">
        <f>IFERROR(__xludf.DUMMYFUNCTION("""COMPUTED_VALUE"""),3536.96)</f>
        <v>3536.96</v>
      </c>
      <c r="M19" s="2">
        <f>IFERROR(__xludf.DUMMYFUNCTION("""COMPUTED_VALUE"""),45317.66666666667)</f>
        <v>45317.66667</v>
      </c>
      <c r="N19" s="1">
        <f>IFERROR(__xludf.DUMMYFUNCTION("""COMPUTED_VALUE"""),0.0)</f>
        <v>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IFERROR(__xludf.DUMMYFUNCTION("""COMPUTED_VALUE"""),3536.96)</f>
        <v>3536.96</v>
      </c>
      <c r="D20" s="2">
        <f>IFERROR(__xludf.DUMMYFUNCTION("""COMPUTED_VALUE"""),45320.66666666667)</f>
        <v>45320.66667</v>
      </c>
      <c r="E20" s="1">
        <f>IFERROR(__xludf.DUMMYFUNCTION("""COMPUTED_VALUE"""),3567.77)</f>
        <v>3567.77</v>
      </c>
      <c r="G20" s="2">
        <f>IFERROR(__xludf.DUMMYFUNCTION("""COMPUTED_VALUE"""),45320.66666666667)</f>
        <v>45320.66667</v>
      </c>
      <c r="H20" s="1">
        <f>IFERROR(__xludf.DUMMYFUNCTION("""COMPUTED_VALUE"""),3536.25)</f>
        <v>3536.25</v>
      </c>
      <c r="J20" s="2">
        <f>IFERROR(__xludf.DUMMYFUNCTION("""COMPUTED_VALUE"""),45320.66666666667)</f>
        <v>45320.66667</v>
      </c>
      <c r="K20" s="1">
        <f>IFERROR(__xludf.DUMMYFUNCTION("""COMPUTED_VALUE"""),3567.15)</f>
        <v>3567.15</v>
      </c>
      <c r="M20" s="2">
        <f>IFERROR(__xludf.DUMMYFUNCTION("""COMPUTED_VALUE"""),45320.66666666667)</f>
        <v>45320.66667</v>
      </c>
      <c r="N20" s="1">
        <f>IFERROR(__xludf.DUMMYFUNCTION("""COMPUTED_VALUE"""),0.0)</f>
        <v>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IFERROR(__xludf.DUMMYFUNCTION("""COMPUTED_VALUE"""),3567.15)</f>
        <v>3567.15</v>
      </c>
      <c r="D21" s="2">
        <f>IFERROR(__xludf.DUMMYFUNCTION("""COMPUTED_VALUE"""),45321.66666666667)</f>
        <v>45321.66667</v>
      </c>
      <c r="E21" s="1">
        <f>IFERROR(__xludf.DUMMYFUNCTION("""COMPUTED_VALUE"""),3567.97)</f>
        <v>3567.97</v>
      </c>
      <c r="G21" s="2">
        <f>IFERROR(__xludf.DUMMYFUNCTION("""COMPUTED_VALUE"""),45321.66666666667)</f>
        <v>45321.66667</v>
      </c>
      <c r="H21" s="1">
        <f>IFERROR(__xludf.DUMMYFUNCTION("""COMPUTED_VALUE"""),3556.63)</f>
        <v>3556.63</v>
      </c>
      <c r="J21" s="2">
        <f>IFERROR(__xludf.DUMMYFUNCTION("""COMPUTED_VALUE"""),45321.66666666667)</f>
        <v>45321.66667</v>
      </c>
      <c r="K21" s="1">
        <f>IFERROR(__xludf.DUMMYFUNCTION("""COMPUTED_VALUE"""),3562.68)</f>
        <v>3562.68</v>
      </c>
      <c r="M21" s="2">
        <f>IFERROR(__xludf.DUMMYFUNCTION("""COMPUTED_VALUE"""),45321.66666666667)</f>
        <v>45321.66667</v>
      </c>
      <c r="N21" s="1">
        <f>IFERROR(__xludf.DUMMYFUNCTION("""COMPUTED_VALUE"""),0.0)</f>
        <v>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IFERROR(__xludf.DUMMYFUNCTION("""COMPUTED_VALUE"""),3562.68)</f>
        <v>3562.68</v>
      </c>
      <c r="D22" s="2">
        <f>IFERROR(__xludf.DUMMYFUNCTION("""COMPUTED_VALUE"""),45322.66666666667)</f>
        <v>45322.66667</v>
      </c>
      <c r="E22" s="1">
        <f>IFERROR(__xludf.DUMMYFUNCTION("""COMPUTED_VALUE"""),3562.68)</f>
        <v>3562.68</v>
      </c>
      <c r="G22" s="2">
        <f>IFERROR(__xludf.DUMMYFUNCTION("""COMPUTED_VALUE"""),45322.66666666667)</f>
        <v>45322.66667</v>
      </c>
      <c r="H22" s="1">
        <f>IFERROR(__xludf.DUMMYFUNCTION("""COMPUTED_VALUE"""),3502.53)</f>
        <v>3502.53</v>
      </c>
      <c r="J22" s="2">
        <f>IFERROR(__xludf.DUMMYFUNCTION("""COMPUTED_VALUE"""),45322.66666666667)</f>
        <v>45322.66667</v>
      </c>
      <c r="K22" s="1">
        <f>IFERROR(__xludf.DUMMYFUNCTION("""COMPUTED_VALUE"""),3503.3)</f>
        <v>3503.3</v>
      </c>
      <c r="M22" s="2">
        <f>IFERROR(__xludf.DUMMYFUNCTION("""COMPUTED_VALUE"""),45322.66666666667)</f>
        <v>45322.66667</v>
      </c>
      <c r="N22" s="1">
        <f>IFERROR(__xludf.DUMMYFUNCTION("""COMPUTED_VALUE"""),0.0)</f>
        <v>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IFERROR(__xludf.DUMMYFUNCTION("""COMPUTED_VALUE"""),3503.3)</f>
        <v>3503.3</v>
      </c>
      <c r="D23" s="2">
        <f>IFERROR(__xludf.DUMMYFUNCTION("""COMPUTED_VALUE"""),45323.66666666667)</f>
        <v>45323.66667</v>
      </c>
      <c r="E23" s="1">
        <f>IFERROR(__xludf.DUMMYFUNCTION("""COMPUTED_VALUE"""),3547.56)</f>
        <v>3547.56</v>
      </c>
      <c r="G23" s="2">
        <f>IFERROR(__xludf.DUMMYFUNCTION("""COMPUTED_VALUE"""),45323.66666666667)</f>
        <v>45323.66667</v>
      </c>
      <c r="H23" s="1">
        <f>IFERROR(__xludf.DUMMYFUNCTION("""COMPUTED_VALUE"""),3503.3)</f>
        <v>3503.3</v>
      </c>
      <c r="J23" s="2">
        <f>IFERROR(__xludf.DUMMYFUNCTION("""COMPUTED_VALUE"""),45323.66666666667)</f>
        <v>45323.66667</v>
      </c>
      <c r="K23" s="1">
        <f>IFERROR(__xludf.DUMMYFUNCTION("""COMPUTED_VALUE"""),3547.12)</f>
        <v>3547.12</v>
      </c>
      <c r="M23" s="2">
        <f>IFERROR(__xludf.DUMMYFUNCTION("""COMPUTED_VALUE"""),45323.66666666667)</f>
        <v>45323.66667</v>
      </c>
      <c r="N23" s="1">
        <f>IFERROR(__xludf.DUMMYFUNCTION("""COMPUTED_VALUE"""),0.0)</f>
        <v>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IFERROR(__xludf.DUMMYFUNCTION("""COMPUTED_VALUE"""),3547.12)</f>
        <v>3547.12</v>
      </c>
      <c r="D24" s="2">
        <f>IFERROR(__xludf.DUMMYFUNCTION("""COMPUTED_VALUE"""),45324.66666666667)</f>
        <v>45324.66667</v>
      </c>
      <c r="E24" s="1">
        <f>IFERROR(__xludf.DUMMYFUNCTION("""COMPUTED_VALUE"""),3592.72)</f>
        <v>3592.72</v>
      </c>
      <c r="G24" s="2">
        <f>IFERROR(__xludf.DUMMYFUNCTION("""COMPUTED_VALUE"""),45324.66666666667)</f>
        <v>45324.66667</v>
      </c>
      <c r="H24" s="1">
        <f>IFERROR(__xludf.DUMMYFUNCTION("""COMPUTED_VALUE"""),3539.19)</f>
        <v>3539.19</v>
      </c>
      <c r="J24" s="2">
        <f>IFERROR(__xludf.DUMMYFUNCTION("""COMPUTED_VALUE"""),45324.66666666667)</f>
        <v>45324.66667</v>
      </c>
      <c r="K24" s="1">
        <f>IFERROR(__xludf.DUMMYFUNCTION("""COMPUTED_VALUE"""),3581.25)</f>
        <v>3581.25</v>
      </c>
      <c r="M24" s="2">
        <f>IFERROR(__xludf.DUMMYFUNCTION("""COMPUTED_VALUE"""),45324.66666666667)</f>
        <v>45324.66667</v>
      </c>
      <c r="N24" s="1">
        <f>IFERROR(__xludf.DUMMYFUNCTION("""COMPUTED_VALUE"""),0.0)</f>
        <v>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IFERROR(__xludf.DUMMYFUNCTION("""COMPUTED_VALUE"""),3581.25)</f>
        <v>3581.25</v>
      </c>
      <c r="D25" s="2">
        <f>IFERROR(__xludf.DUMMYFUNCTION("""COMPUTED_VALUE"""),45327.66666666667)</f>
        <v>45327.66667</v>
      </c>
      <c r="E25" s="1">
        <f>IFERROR(__xludf.DUMMYFUNCTION("""COMPUTED_VALUE"""),3581.25)</f>
        <v>3581.25</v>
      </c>
      <c r="G25" s="2">
        <f>IFERROR(__xludf.DUMMYFUNCTION("""COMPUTED_VALUE"""),45327.66666666667)</f>
        <v>45327.66667</v>
      </c>
      <c r="H25" s="1">
        <f>IFERROR(__xludf.DUMMYFUNCTION("""COMPUTED_VALUE"""),3546.76)</f>
        <v>3546.76</v>
      </c>
      <c r="J25" s="2">
        <f>IFERROR(__xludf.DUMMYFUNCTION("""COMPUTED_VALUE"""),45327.66666666667)</f>
        <v>45327.66667</v>
      </c>
      <c r="K25" s="1">
        <f>IFERROR(__xludf.DUMMYFUNCTION("""COMPUTED_VALUE"""),3565.34)</f>
        <v>3565.34</v>
      </c>
      <c r="M25" s="2">
        <f>IFERROR(__xludf.DUMMYFUNCTION("""COMPUTED_VALUE"""),45327.66666666667)</f>
        <v>45327.66667</v>
      </c>
      <c r="N25" s="1">
        <f>IFERROR(__xludf.DUMMYFUNCTION("""COMPUTED_VALUE"""),0.0)</f>
        <v>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IFERROR(__xludf.DUMMYFUNCTION("""COMPUTED_VALUE"""),3565.34)</f>
        <v>3565.34</v>
      </c>
      <c r="D26" s="2">
        <f>IFERROR(__xludf.DUMMYFUNCTION("""COMPUTED_VALUE"""),45328.66666666667)</f>
        <v>45328.66667</v>
      </c>
      <c r="E26" s="1">
        <f>IFERROR(__xludf.DUMMYFUNCTION("""COMPUTED_VALUE"""),3577.79)</f>
        <v>3577.79</v>
      </c>
      <c r="G26" s="2">
        <f>IFERROR(__xludf.DUMMYFUNCTION("""COMPUTED_VALUE"""),45328.66666666667)</f>
        <v>45328.66667</v>
      </c>
      <c r="H26" s="1">
        <f>IFERROR(__xludf.DUMMYFUNCTION("""COMPUTED_VALUE"""),3562.06)</f>
        <v>3562.06</v>
      </c>
      <c r="J26" s="2">
        <f>IFERROR(__xludf.DUMMYFUNCTION("""COMPUTED_VALUE"""),45328.66666666667)</f>
        <v>45328.66667</v>
      </c>
      <c r="K26" s="1">
        <f>IFERROR(__xludf.DUMMYFUNCTION("""COMPUTED_VALUE"""),3576.44)</f>
        <v>3576.44</v>
      </c>
      <c r="M26" s="2">
        <f>IFERROR(__xludf.DUMMYFUNCTION("""COMPUTED_VALUE"""),45328.66666666667)</f>
        <v>45328.66667</v>
      </c>
      <c r="N26" s="1">
        <f>IFERROR(__xludf.DUMMYFUNCTION("""COMPUTED_VALUE"""),0.0)</f>
        <v>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IFERROR(__xludf.DUMMYFUNCTION("""COMPUTED_VALUE"""),3576.44)</f>
        <v>3576.44</v>
      </c>
      <c r="D27" s="2">
        <f>IFERROR(__xludf.DUMMYFUNCTION("""COMPUTED_VALUE"""),45329.66666666667)</f>
        <v>45329.66667</v>
      </c>
      <c r="E27" s="1">
        <f>IFERROR(__xludf.DUMMYFUNCTION("""COMPUTED_VALUE"""),3608.84)</f>
        <v>3608.84</v>
      </c>
      <c r="G27" s="2">
        <f>IFERROR(__xludf.DUMMYFUNCTION("""COMPUTED_VALUE"""),45329.66666666667)</f>
        <v>45329.66667</v>
      </c>
      <c r="H27" s="1">
        <f>IFERROR(__xludf.DUMMYFUNCTION("""COMPUTED_VALUE"""),3576.44)</f>
        <v>3576.44</v>
      </c>
      <c r="J27" s="2">
        <f>IFERROR(__xludf.DUMMYFUNCTION("""COMPUTED_VALUE"""),45329.66666666667)</f>
        <v>45329.66667</v>
      </c>
      <c r="K27" s="1">
        <f>IFERROR(__xludf.DUMMYFUNCTION("""COMPUTED_VALUE"""),3604.35)</f>
        <v>3604.35</v>
      </c>
      <c r="M27" s="2">
        <f>IFERROR(__xludf.DUMMYFUNCTION("""COMPUTED_VALUE"""),45329.66666666667)</f>
        <v>45329.66667</v>
      </c>
      <c r="N27" s="1">
        <f>IFERROR(__xludf.DUMMYFUNCTION("""COMPUTED_VALUE"""),0.0)</f>
        <v>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IFERROR(__xludf.DUMMYFUNCTION("""COMPUTED_VALUE"""),3604.35)</f>
        <v>3604.35</v>
      </c>
      <c r="D28" s="2">
        <f>IFERROR(__xludf.DUMMYFUNCTION("""COMPUTED_VALUE"""),45330.66666666667)</f>
        <v>45330.66667</v>
      </c>
      <c r="E28" s="1">
        <f>IFERROR(__xludf.DUMMYFUNCTION("""COMPUTED_VALUE"""),3613.31)</f>
        <v>3613.31</v>
      </c>
      <c r="G28" s="2">
        <f>IFERROR(__xludf.DUMMYFUNCTION("""COMPUTED_VALUE"""),45330.66666666667)</f>
        <v>45330.66667</v>
      </c>
      <c r="H28" s="1">
        <f>IFERROR(__xludf.DUMMYFUNCTION("""COMPUTED_VALUE"""),3601.65)</f>
        <v>3601.65</v>
      </c>
      <c r="J28" s="2">
        <f>IFERROR(__xludf.DUMMYFUNCTION("""COMPUTED_VALUE"""),45330.66666666667)</f>
        <v>45330.66667</v>
      </c>
      <c r="K28" s="1">
        <f>IFERROR(__xludf.DUMMYFUNCTION("""COMPUTED_VALUE"""),3611.48)</f>
        <v>3611.48</v>
      </c>
      <c r="M28" s="2">
        <f>IFERROR(__xludf.DUMMYFUNCTION("""COMPUTED_VALUE"""),45330.66666666667)</f>
        <v>45330.66667</v>
      </c>
      <c r="N28" s="1">
        <f>IFERROR(__xludf.DUMMYFUNCTION("""COMPUTED_VALUE"""),0.0)</f>
        <v>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IFERROR(__xludf.DUMMYFUNCTION("""COMPUTED_VALUE"""),3611.48)</f>
        <v>3611.48</v>
      </c>
      <c r="D29" s="2">
        <f>IFERROR(__xludf.DUMMYFUNCTION("""COMPUTED_VALUE"""),45331.66666666667)</f>
        <v>45331.66667</v>
      </c>
      <c r="E29" s="1">
        <f>IFERROR(__xludf.DUMMYFUNCTION("""COMPUTED_VALUE"""),3636.91)</f>
        <v>3636.91</v>
      </c>
      <c r="G29" s="2">
        <f>IFERROR(__xludf.DUMMYFUNCTION("""COMPUTED_VALUE"""),45331.66666666667)</f>
        <v>45331.66667</v>
      </c>
      <c r="H29" s="1">
        <f>IFERROR(__xludf.DUMMYFUNCTION("""COMPUTED_VALUE"""),3611.48)</f>
        <v>3611.48</v>
      </c>
      <c r="J29" s="2">
        <f>IFERROR(__xludf.DUMMYFUNCTION("""COMPUTED_VALUE"""),45331.66666666667)</f>
        <v>45331.66667</v>
      </c>
      <c r="K29" s="1">
        <f>IFERROR(__xludf.DUMMYFUNCTION("""COMPUTED_VALUE"""),3634.15)</f>
        <v>3634.15</v>
      </c>
      <c r="M29" s="2">
        <f>IFERROR(__xludf.DUMMYFUNCTION("""COMPUTED_VALUE"""),45331.66666666667)</f>
        <v>45331.66667</v>
      </c>
      <c r="N29" s="1">
        <f>IFERROR(__xludf.DUMMYFUNCTION("""COMPUTED_VALUE"""),0.0)</f>
        <v>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IFERROR(__xludf.DUMMYFUNCTION("""COMPUTED_VALUE"""),3634.15)</f>
        <v>3634.15</v>
      </c>
      <c r="D30" s="2">
        <f>IFERROR(__xludf.DUMMYFUNCTION("""COMPUTED_VALUE"""),45334.66666666667)</f>
        <v>45334.66667</v>
      </c>
      <c r="E30" s="1">
        <f>IFERROR(__xludf.DUMMYFUNCTION("""COMPUTED_VALUE"""),3653.1)</f>
        <v>3653.1</v>
      </c>
      <c r="G30" s="2">
        <f>IFERROR(__xludf.DUMMYFUNCTION("""COMPUTED_VALUE"""),45334.66666666667)</f>
        <v>45334.66667</v>
      </c>
      <c r="H30" s="1">
        <f>IFERROR(__xludf.DUMMYFUNCTION("""COMPUTED_VALUE"""),3631.47)</f>
        <v>3631.47</v>
      </c>
      <c r="J30" s="2">
        <f>IFERROR(__xludf.DUMMYFUNCTION("""COMPUTED_VALUE"""),45334.66666666667)</f>
        <v>45334.66667</v>
      </c>
      <c r="K30" s="1">
        <f>IFERROR(__xludf.DUMMYFUNCTION("""COMPUTED_VALUE"""),3634.67)</f>
        <v>3634.67</v>
      </c>
      <c r="M30" s="2">
        <f>IFERROR(__xludf.DUMMYFUNCTION("""COMPUTED_VALUE"""),45334.66666666667)</f>
        <v>45334.66667</v>
      </c>
      <c r="N30" s="1">
        <f>IFERROR(__xludf.DUMMYFUNCTION("""COMPUTED_VALUE"""),0.0)</f>
        <v>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IFERROR(__xludf.DUMMYFUNCTION("""COMPUTED_VALUE"""),3634.67)</f>
        <v>3634.67</v>
      </c>
      <c r="D31" s="2">
        <f>IFERROR(__xludf.DUMMYFUNCTION("""COMPUTED_VALUE"""),45335.66666666667)</f>
        <v>45335.66667</v>
      </c>
      <c r="E31" s="1">
        <f>IFERROR(__xludf.DUMMYFUNCTION("""COMPUTED_VALUE"""),3634.67)</f>
        <v>3634.67</v>
      </c>
      <c r="G31" s="2">
        <f>IFERROR(__xludf.DUMMYFUNCTION("""COMPUTED_VALUE"""),45335.66666666667)</f>
        <v>45335.66667</v>
      </c>
      <c r="H31" s="1">
        <f>IFERROR(__xludf.DUMMYFUNCTION("""COMPUTED_VALUE"""),3555.4)</f>
        <v>3555.4</v>
      </c>
      <c r="J31" s="2">
        <f>IFERROR(__xludf.DUMMYFUNCTION("""COMPUTED_VALUE"""),45335.66666666667)</f>
        <v>45335.66667</v>
      </c>
      <c r="K31" s="1">
        <f>IFERROR(__xludf.DUMMYFUNCTION("""COMPUTED_VALUE"""),3578.94)</f>
        <v>3578.94</v>
      </c>
      <c r="M31" s="2">
        <f>IFERROR(__xludf.DUMMYFUNCTION("""COMPUTED_VALUE"""),45335.66666666667)</f>
        <v>45335.66667</v>
      </c>
      <c r="N31" s="1">
        <f>IFERROR(__xludf.DUMMYFUNCTION("""COMPUTED_VALUE"""),0.0)</f>
        <v>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IFERROR(__xludf.DUMMYFUNCTION("""COMPUTED_VALUE"""),3578.94)</f>
        <v>3578.94</v>
      </c>
      <c r="D32" s="2">
        <f>IFERROR(__xludf.DUMMYFUNCTION("""COMPUTED_VALUE"""),45336.66666666667)</f>
        <v>45336.66667</v>
      </c>
      <c r="E32" s="1">
        <f>IFERROR(__xludf.DUMMYFUNCTION("""COMPUTED_VALUE"""),3619.54)</f>
        <v>3619.54</v>
      </c>
      <c r="G32" s="2">
        <f>IFERROR(__xludf.DUMMYFUNCTION("""COMPUTED_VALUE"""),45336.66666666667)</f>
        <v>45336.66667</v>
      </c>
      <c r="H32" s="1">
        <f>IFERROR(__xludf.DUMMYFUNCTION("""COMPUTED_VALUE"""),3578.94)</f>
        <v>3578.94</v>
      </c>
      <c r="J32" s="2">
        <f>IFERROR(__xludf.DUMMYFUNCTION("""COMPUTED_VALUE"""),45336.66666666667)</f>
        <v>45336.66667</v>
      </c>
      <c r="K32" s="1">
        <f>IFERROR(__xludf.DUMMYFUNCTION("""COMPUTED_VALUE"""),3618.2)</f>
        <v>3618.2</v>
      </c>
      <c r="M32" s="2">
        <f>IFERROR(__xludf.DUMMYFUNCTION("""COMPUTED_VALUE"""),45336.66666666667)</f>
        <v>45336.66667</v>
      </c>
      <c r="N32" s="1">
        <f>IFERROR(__xludf.DUMMYFUNCTION("""COMPUTED_VALUE"""),0.0)</f>
        <v>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IFERROR(__xludf.DUMMYFUNCTION("""COMPUTED_VALUE"""),3618.2)</f>
        <v>3618.2</v>
      </c>
      <c r="D33" s="2">
        <f>IFERROR(__xludf.DUMMYFUNCTION("""COMPUTED_VALUE"""),45337.66666666667)</f>
        <v>45337.66667</v>
      </c>
      <c r="E33" s="1">
        <f>IFERROR(__xludf.DUMMYFUNCTION("""COMPUTED_VALUE"""),3645.08)</f>
        <v>3645.08</v>
      </c>
      <c r="G33" s="2">
        <f>IFERROR(__xludf.DUMMYFUNCTION("""COMPUTED_VALUE"""),45337.66666666667)</f>
        <v>45337.66667</v>
      </c>
      <c r="H33" s="1">
        <f>IFERROR(__xludf.DUMMYFUNCTION("""COMPUTED_VALUE"""),3618.2)</f>
        <v>3618.2</v>
      </c>
      <c r="J33" s="2">
        <f>IFERROR(__xludf.DUMMYFUNCTION("""COMPUTED_VALUE"""),45337.66666666667)</f>
        <v>45337.66667</v>
      </c>
      <c r="K33" s="1">
        <f>IFERROR(__xludf.DUMMYFUNCTION("""COMPUTED_VALUE"""),3643.23)</f>
        <v>3643.23</v>
      </c>
      <c r="M33" s="2">
        <f>IFERROR(__xludf.DUMMYFUNCTION("""COMPUTED_VALUE"""),45337.66666666667)</f>
        <v>45337.66667</v>
      </c>
      <c r="N33" s="1">
        <f>IFERROR(__xludf.DUMMYFUNCTION("""COMPUTED_VALUE"""),0.0)</f>
        <v>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IFERROR(__xludf.DUMMYFUNCTION("""COMPUTED_VALUE"""),3643.23)</f>
        <v>3643.23</v>
      </c>
      <c r="D34" s="2">
        <f>IFERROR(__xludf.DUMMYFUNCTION("""COMPUTED_VALUE"""),45338.66666666667)</f>
        <v>45338.66667</v>
      </c>
      <c r="E34" s="1">
        <f>IFERROR(__xludf.DUMMYFUNCTION("""COMPUTED_VALUE"""),3648.82)</f>
        <v>3648.82</v>
      </c>
      <c r="G34" s="2">
        <f>IFERROR(__xludf.DUMMYFUNCTION("""COMPUTED_VALUE"""),45338.66666666667)</f>
        <v>45338.66667</v>
      </c>
      <c r="H34" s="1">
        <f>IFERROR(__xludf.DUMMYFUNCTION("""COMPUTED_VALUE"""),3620.4)</f>
        <v>3620.4</v>
      </c>
      <c r="J34" s="2">
        <f>IFERROR(__xludf.DUMMYFUNCTION("""COMPUTED_VALUE"""),45338.66666666667)</f>
        <v>45338.66667</v>
      </c>
      <c r="K34" s="1">
        <f>IFERROR(__xludf.DUMMYFUNCTION("""COMPUTED_VALUE"""),3623.93)</f>
        <v>3623.93</v>
      </c>
      <c r="M34" s="2">
        <f>IFERROR(__xludf.DUMMYFUNCTION("""COMPUTED_VALUE"""),45338.66666666667)</f>
        <v>45338.66667</v>
      </c>
      <c r="N34" s="1">
        <f>IFERROR(__xludf.DUMMYFUNCTION("""COMPUTED_VALUE"""),0.0)</f>
        <v>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IFERROR(__xludf.DUMMYFUNCTION("""COMPUTED_VALUE"""),3623.93)</f>
        <v>3623.93</v>
      </c>
      <c r="D35" s="2">
        <f>IFERROR(__xludf.DUMMYFUNCTION("""COMPUTED_VALUE"""),45342.66666666667)</f>
        <v>45342.66667</v>
      </c>
      <c r="E35" s="1">
        <f>IFERROR(__xludf.DUMMYFUNCTION("""COMPUTED_VALUE"""),3623.93)</f>
        <v>3623.93</v>
      </c>
      <c r="G35" s="2">
        <f>IFERROR(__xludf.DUMMYFUNCTION("""COMPUTED_VALUE"""),45342.66666666667)</f>
        <v>45342.66667</v>
      </c>
      <c r="H35" s="1">
        <f>IFERROR(__xludf.DUMMYFUNCTION("""COMPUTED_VALUE"""),3585.45)</f>
        <v>3585.45</v>
      </c>
      <c r="J35" s="2">
        <f>IFERROR(__xludf.DUMMYFUNCTION("""COMPUTED_VALUE"""),45342.66666666667)</f>
        <v>45342.66667</v>
      </c>
      <c r="K35" s="1">
        <f>IFERROR(__xludf.DUMMYFUNCTION("""COMPUTED_VALUE"""),3599.98)</f>
        <v>3599.98</v>
      </c>
      <c r="M35" s="2">
        <f>IFERROR(__xludf.DUMMYFUNCTION("""COMPUTED_VALUE"""),45342.66666666667)</f>
        <v>45342.66667</v>
      </c>
      <c r="N35" s="1">
        <f>IFERROR(__xludf.DUMMYFUNCTION("""COMPUTED_VALUE"""),0.0)</f>
        <v>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IFERROR(__xludf.DUMMYFUNCTION("""COMPUTED_VALUE"""),3599.98)</f>
        <v>3599.98</v>
      </c>
      <c r="D36" s="2">
        <f>IFERROR(__xludf.DUMMYFUNCTION("""COMPUTED_VALUE"""),45343.66666666667)</f>
        <v>45343.66667</v>
      </c>
      <c r="E36" s="1">
        <f>IFERROR(__xludf.DUMMYFUNCTION("""COMPUTED_VALUE"""),3602.28)</f>
        <v>3602.28</v>
      </c>
      <c r="G36" s="2">
        <f>IFERROR(__xludf.DUMMYFUNCTION("""COMPUTED_VALUE"""),45343.66666666667)</f>
        <v>45343.66667</v>
      </c>
      <c r="H36" s="1">
        <f>IFERROR(__xludf.DUMMYFUNCTION("""COMPUTED_VALUE"""),3576.41)</f>
        <v>3576.41</v>
      </c>
      <c r="J36" s="2">
        <f>IFERROR(__xludf.DUMMYFUNCTION("""COMPUTED_VALUE"""),45343.66666666667)</f>
        <v>45343.66667</v>
      </c>
      <c r="K36" s="1">
        <f>IFERROR(__xludf.DUMMYFUNCTION("""COMPUTED_VALUE"""),3601.52)</f>
        <v>3601.52</v>
      </c>
      <c r="M36" s="2">
        <f>IFERROR(__xludf.DUMMYFUNCTION("""COMPUTED_VALUE"""),45343.66666666667)</f>
        <v>45343.66667</v>
      </c>
      <c r="N36" s="1">
        <f>IFERROR(__xludf.DUMMYFUNCTION("""COMPUTED_VALUE"""),0.0)</f>
        <v>0</v>
      </c>
    </row>
    <row r="37">
      <c r="A37" s="2">
        <f>IFERROR(__xludf.DUMMYFUNCTION("""COMPUTED_VALUE"""),45344.66666666667)</f>
        <v>45344.66667</v>
      </c>
      <c r="B37" s="1">
        <f>IFERROR(__xludf.DUMMYFUNCTION("""COMPUTED_VALUE"""),3601.52)</f>
        <v>3601.52</v>
      </c>
      <c r="D37" s="2">
        <f>IFERROR(__xludf.DUMMYFUNCTION("""COMPUTED_VALUE"""),45344.66666666667)</f>
        <v>45344.66667</v>
      </c>
      <c r="E37" s="1">
        <f>IFERROR(__xludf.DUMMYFUNCTION("""COMPUTED_VALUE"""),3678.95)</f>
        <v>3678.95</v>
      </c>
      <c r="G37" s="2">
        <f>IFERROR(__xludf.DUMMYFUNCTION("""COMPUTED_VALUE"""),45344.66666666667)</f>
        <v>45344.66667</v>
      </c>
      <c r="H37" s="1">
        <f>IFERROR(__xludf.DUMMYFUNCTION("""COMPUTED_VALUE"""),3601.52)</f>
        <v>3601.52</v>
      </c>
      <c r="J37" s="2">
        <f>IFERROR(__xludf.DUMMYFUNCTION("""COMPUTED_VALUE"""),45344.66666666667)</f>
        <v>45344.66667</v>
      </c>
      <c r="K37" s="1">
        <f>IFERROR(__xludf.DUMMYFUNCTION("""COMPUTED_VALUE"""),3673.98)</f>
        <v>3673.98</v>
      </c>
      <c r="M37" s="2">
        <f>IFERROR(__xludf.DUMMYFUNCTION("""COMPUTED_VALUE"""),45344.66666666667)</f>
        <v>45344.66667</v>
      </c>
      <c r="N37" s="1">
        <f>IFERROR(__xludf.DUMMYFUNCTION("""COMPUTED_VALUE"""),0.0)</f>
        <v>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IFERROR(__xludf.DUMMYFUNCTION("""COMPUTED_VALUE"""),3673.98)</f>
        <v>3673.98</v>
      </c>
      <c r="D38" s="2">
        <f>IFERROR(__xludf.DUMMYFUNCTION("""COMPUTED_VALUE"""),45345.66666666667)</f>
        <v>45345.66667</v>
      </c>
      <c r="E38" s="1">
        <f>IFERROR(__xludf.DUMMYFUNCTION("""COMPUTED_VALUE"""),3689.79)</f>
        <v>3689.79</v>
      </c>
      <c r="G38" s="2">
        <f>IFERROR(__xludf.DUMMYFUNCTION("""COMPUTED_VALUE"""),45345.66666666667)</f>
        <v>45345.66667</v>
      </c>
      <c r="H38" s="1">
        <f>IFERROR(__xludf.DUMMYFUNCTION("""COMPUTED_VALUE"""),3670.18)</f>
        <v>3670.18</v>
      </c>
      <c r="J38" s="2">
        <f>IFERROR(__xludf.DUMMYFUNCTION("""COMPUTED_VALUE"""),45345.66666666667)</f>
        <v>45345.66667</v>
      </c>
      <c r="K38" s="1">
        <f>IFERROR(__xludf.DUMMYFUNCTION("""COMPUTED_VALUE"""),3676.14)</f>
        <v>3676.14</v>
      </c>
      <c r="M38" s="2">
        <f>IFERROR(__xludf.DUMMYFUNCTION("""COMPUTED_VALUE"""),45345.66666666667)</f>
        <v>45345.66667</v>
      </c>
      <c r="N38" s="1">
        <f>IFERROR(__xludf.DUMMYFUNCTION("""COMPUTED_VALUE"""),0.0)</f>
        <v>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IFERROR(__xludf.DUMMYFUNCTION("""COMPUTED_VALUE"""),3676.14)</f>
        <v>3676.14</v>
      </c>
      <c r="D39" s="2">
        <f>IFERROR(__xludf.DUMMYFUNCTION("""COMPUTED_VALUE"""),45348.66666666667)</f>
        <v>45348.66667</v>
      </c>
      <c r="E39" s="1">
        <f>IFERROR(__xludf.DUMMYFUNCTION("""COMPUTED_VALUE"""),3681.61)</f>
        <v>3681.61</v>
      </c>
      <c r="G39" s="2">
        <f>IFERROR(__xludf.DUMMYFUNCTION("""COMPUTED_VALUE"""),45348.66666666667)</f>
        <v>45348.66667</v>
      </c>
      <c r="H39" s="1">
        <f>IFERROR(__xludf.DUMMYFUNCTION("""COMPUTED_VALUE"""),3664.74)</f>
        <v>3664.74</v>
      </c>
      <c r="J39" s="2">
        <f>IFERROR(__xludf.DUMMYFUNCTION("""COMPUTED_VALUE"""),45348.66666666667)</f>
        <v>45348.66667</v>
      </c>
      <c r="K39" s="1">
        <f>IFERROR(__xludf.DUMMYFUNCTION("""COMPUTED_VALUE"""),3665.2)</f>
        <v>3665.2</v>
      </c>
      <c r="M39" s="2">
        <f>IFERROR(__xludf.DUMMYFUNCTION("""COMPUTED_VALUE"""),45348.66666666667)</f>
        <v>45348.66667</v>
      </c>
      <c r="N39" s="1">
        <f>IFERROR(__xludf.DUMMYFUNCTION("""COMPUTED_VALUE"""),0.0)</f>
        <v>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IFERROR(__xludf.DUMMYFUNCTION("""COMPUTED_VALUE"""),3665.2)</f>
        <v>3665.2</v>
      </c>
      <c r="D40" s="2">
        <f>IFERROR(__xludf.DUMMYFUNCTION("""COMPUTED_VALUE"""),45349.66666666667)</f>
        <v>45349.66667</v>
      </c>
      <c r="E40" s="1">
        <f>IFERROR(__xludf.DUMMYFUNCTION("""COMPUTED_VALUE"""),3675.71)</f>
        <v>3675.71</v>
      </c>
      <c r="G40" s="2">
        <f>IFERROR(__xludf.DUMMYFUNCTION("""COMPUTED_VALUE"""),45349.66666666667)</f>
        <v>45349.66667</v>
      </c>
      <c r="H40" s="1">
        <f>IFERROR(__xludf.DUMMYFUNCTION("""COMPUTED_VALUE"""),3659.54)</f>
        <v>3659.54</v>
      </c>
      <c r="J40" s="2">
        <f>IFERROR(__xludf.DUMMYFUNCTION("""COMPUTED_VALUE"""),45349.66666666667)</f>
        <v>45349.66667</v>
      </c>
      <c r="K40" s="1">
        <f>IFERROR(__xludf.DUMMYFUNCTION("""COMPUTED_VALUE"""),3674.07)</f>
        <v>3674.07</v>
      </c>
      <c r="M40" s="2">
        <f>IFERROR(__xludf.DUMMYFUNCTION("""COMPUTED_VALUE"""),45349.66666666667)</f>
        <v>45349.66667</v>
      </c>
      <c r="N40" s="1">
        <f>IFERROR(__xludf.DUMMYFUNCTION("""COMPUTED_VALUE"""),0.0)</f>
        <v>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IFERROR(__xludf.DUMMYFUNCTION("""COMPUTED_VALUE"""),3674.07)</f>
        <v>3674.07</v>
      </c>
      <c r="D41" s="2">
        <f>IFERROR(__xludf.DUMMYFUNCTION("""COMPUTED_VALUE"""),45350.66666666667)</f>
        <v>45350.66667</v>
      </c>
      <c r="E41" s="1">
        <f>IFERROR(__xludf.DUMMYFUNCTION("""COMPUTED_VALUE"""),3674.07)</f>
        <v>3674.07</v>
      </c>
      <c r="G41" s="2">
        <f>IFERROR(__xludf.DUMMYFUNCTION("""COMPUTED_VALUE"""),45350.66666666667)</f>
        <v>45350.66667</v>
      </c>
      <c r="H41" s="1">
        <f>IFERROR(__xludf.DUMMYFUNCTION("""COMPUTED_VALUE"""),3658.46)</f>
        <v>3658.46</v>
      </c>
      <c r="J41" s="2">
        <f>IFERROR(__xludf.DUMMYFUNCTION("""COMPUTED_VALUE"""),45350.66666666667)</f>
        <v>45350.66667</v>
      </c>
      <c r="K41" s="1">
        <f>IFERROR(__xludf.DUMMYFUNCTION("""COMPUTED_VALUE"""),3667.2)</f>
        <v>3667.2</v>
      </c>
      <c r="M41" s="2">
        <f>IFERROR(__xludf.DUMMYFUNCTION("""COMPUTED_VALUE"""),45350.66666666667)</f>
        <v>45350.66667</v>
      </c>
      <c r="N41" s="1">
        <f>IFERROR(__xludf.DUMMYFUNCTION("""COMPUTED_VALUE"""),0.0)</f>
        <v>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IFERROR(__xludf.DUMMYFUNCTION("""COMPUTED_VALUE"""),3667.2)</f>
        <v>3667.2</v>
      </c>
      <c r="D42" s="2">
        <f>IFERROR(__xludf.DUMMYFUNCTION("""COMPUTED_VALUE"""),45351.66666666667)</f>
        <v>45351.66667</v>
      </c>
      <c r="E42" s="1">
        <f>IFERROR(__xludf.DUMMYFUNCTION("""COMPUTED_VALUE"""),3692.53)</f>
        <v>3692.53</v>
      </c>
      <c r="G42" s="2">
        <f>IFERROR(__xludf.DUMMYFUNCTION("""COMPUTED_VALUE"""),45351.66666666667)</f>
        <v>45351.66667</v>
      </c>
      <c r="H42" s="1">
        <f>IFERROR(__xludf.DUMMYFUNCTION("""COMPUTED_VALUE"""),3662.14)</f>
        <v>3662.14</v>
      </c>
      <c r="J42" s="2">
        <f>IFERROR(__xludf.DUMMYFUNCTION("""COMPUTED_VALUE"""),45351.66666666667)</f>
        <v>45351.66667</v>
      </c>
      <c r="K42" s="1">
        <f>IFERROR(__xludf.DUMMYFUNCTION("""COMPUTED_VALUE"""),3686.6)</f>
        <v>3686.6</v>
      </c>
      <c r="M42" s="2">
        <f>IFERROR(__xludf.DUMMYFUNCTION("""COMPUTED_VALUE"""),45351.66666666667)</f>
        <v>45351.66667</v>
      </c>
      <c r="N42" s="1">
        <f>IFERROR(__xludf.DUMMYFUNCTION("""COMPUTED_VALUE"""),0.0)</f>
        <v>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IFERROR(__xludf.DUMMYFUNCTION("""COMPUTED_VALUE"""),3686.6)</f>
        <v>3686.6</v>
      </c>
      <c r="D43" s="2">
        <f>IFERROR(__xludf.DUMMYFUNCTION("""COMPUTED_VALUE"""),45352.66666666667)</f>
        <v>45352.66667</v>
      </c>
      <c r="E43" s="1">
        <f>IFERROR(__xludf.DUMMYFUNCTION("""COMPUTED_VALUE"""),3717.44)</f>
        <v>3717.44</v>
      </c>
      <c r="G43" s="2">
        <f>IFERROR(__xludf.DUMMYFUNCTION("""COMPUTED_VALUE"""),45352.66666666667)</f>
        <v>45352.66667</v>
      </c>
      <c r="H43" s="1">
        <f>IFERROR(__xludf.DUMMYFUNCTION("""COMPUTED_VALUE"""),3684.22)</f>
        <v>3684.22</v>
      </c>
      <c r="J43" s="2">
        <f>IFERROR(__xludf.DUMMYFUNCTION("""COMPUTED_VALUE"""),45352.66666666667)</f>
        <v>45352.66667</v>
      </c>
      <c r="K43" s="1">
        <f>IFERROR(__xludf.DUMMYFUNCTION("""COMPUTED_VALUE"""),3715.66)</f>
        <v>3715.66</v>
      </c>
      <c r="M43" s="2">
        <f>IFERROR(__xludf.DUMMYFUNCTION("""COMPUTED_VALUE"""),45352.66666666667)</f>
        <v>45352.66667</v>
      </c>
      <c r="N43" s="1">
        <f>IFERROR(__xludf.DUMMYFUNCTION("""COMPUTED_VALUE"""),0.0)</f>
        <v>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IFERROR(__xludf.DUMMYFUNCTION("""COMPUTED_VALUE"""),3715.66)</f>
        <v>3715.66</v>
      </c>
      <c r="D44" s="2">
        <f>IFERROR(__xludf.DUMMYFUNCTION("""COMPUTED_VALUE"""),45355.66666666667)</f>
        <v>45355.66667</v>
      </c>
      <c r="E44" s="1">
        <f>IFERROR(__xludf.DUMMYFUNCTION("""COMPUTED_VALUE"""),3725.52)</f>
        <v>3725.52</v>
      </c>
      <c r="G44" s="2">
        <f>IFERROR(__xludf.DUMMYFUNCTION("""COMPUTED_VALUE"""),45355.66666666667)</f>
        <v>45355.66667</v>
      </c>
      <c r="H44" s="1">
        <f>IFERROR(__xludf.DUMMYFUNCTION("""COMPUTED_VALUE"""),3709.58)</f>
        <v>3709.58</v>
      </c>
      <c r="J44" s="2">
        <f>IFERROR(__xludf.DUMMYFUNCTION("""COMPUTED_VALUE"""),45355.66666666667)</f>
        <v>45355.66667</v>
      </c>
      <c r="K44" s="1">
        <f>IFERROR(__xludf.DUMMYFUNCTION("""COMPUTED_VALUE"""),3711.94)</f>
        <v>3711.94</v>
      </c>
      <c r="M44" s="2">
        <f>IFERROR(__xludf.DUMMYFUNCTION("""COMPUTED_VALUE"""),45355.66666666667)</f>
        <v>45355.66667</v>
      </c>
      <c r="N44" s="1">
        <f>IFERROR(__xludf.DUMMYFUNCTION("""COMPUTED_VALUE"""),0.0)</f>
        <v>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IFERROR(__xludf.DUMMYFUNCTION("""COMPUTED_VALUE"""),3711.94)</f>
        <v>3711.94</v>
      </c>
      <c r="D45" s="2">
        <f>IFERROR(__xludf.DUMMYFUNCTION("""COMPUTED_VALUE"""),45356.66666666667)</f>
        <v>45356.66667</v>
      </c>
      <c r="E45" s="1">
        <f>IFERROR(__xludf.DUMMYFUNCTION("""COMPUTED_VALUE"""),3711.94)</f>
        <v>3711.94</v>
      </c>
      <c r="G45" s="2">
        <f>IFERROR(__xludf.DUMMYFUNCTION("""COMPUTED_VALUE"""),45356.66666666667)</f>
        <v>45356.66667</v>
      </c>
      <c r="H45" s="1">
        <f>IFERROR(__xludf.DUMMYFUNCTION("""COMPUTED_VALUE"""),3657.91)</f>
        <v>3657.91</v>
      </c>
      <c r="J45" s="2">
        <f>IFERROR(__xludf.DUMMYFUNCTION("""COMPUTED_VALUE"""),45356.66666666667)</f>
        <v>45356.66667</v>
      </c>
      <c r="K45" s="1">
        <f>IFERROR(__xludf.DUMMYFUNCTION("""COMPUTED_VALUE"""),3673.14)</f>
        <v>3673.14</v>
      </c>
      <c r="M45" s="2">
        <f>IFERROR(__xludf.DUMMYFUNCTION("""COMPUTED_VALUE"""),45356.66666666667)</f>
        <v>45356.66667</v>
      </c>
      <c r="N45" s="1">
        <f>IFERROR(__xludf.DUMMYFUNCTION("""COMPUTED_VALUE"""),0.0)</f>
        <v>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IFERROR(__xludf.DUMMYFUNCTION("""COMPUTED_VALUE"""),3673.14)</f>
        <v>3673.14</v>
      </c>
      <c r="D46" s="2">
        <f>IFERROR(__xludf.DUMMYFUNCTION("""COMPUTED_VALUE"""),45357.66666666667)</f>
        <v>45357.66667</v>
      </c>
      <c r="E46" s="1">
        <f>IFERROR(__xludf.DUMMYFUNCTION("""COMPUTED_VALUE"""),3709.44)</f>
        <v>3709.44</v>
      </c>
      <c r="G46" s="2">
        <f>IFERROR(__xludf.DUMMYFUNCTION("""COMPUTED_VALUE"""),45357.66666666667)</f>
        <v>45357.66667</v>
      </c>
      <c r="H46" s="1">
        <f>IFERROR(__xludf.DUMMYFUNCTION("""COMPUTED_VALUE"""),3673.14)</f>
        <v>3673.14</v>
      </c>
      <c r="J46" s="2">
        <f>IFERROR(__xludf.DUMMYFUNCTION("""COMPUTED_VALUE"""),45357.66666666667)</f>
        <v>45357.66667</v>
      </c>
      <c r="K46" s="1">
        <f>IFERROR(__xludf.DUMMYFUNCTION("""COMPUTED_VALUE"""),3693.29)</f>
        <v>3693.29</v>
      </c>
      <c r="M46" s="2">
        <f>IFERROR(__xludf.DUMMYFUNCTION("""COMPUTED_VALUE"""),45357.66666666667)</f>
        <v>45357.66667</v>
      </c>
      <c r="N46" s="1">
        <f>IFERROR(__xludf.DUMMYFUNCTION("""COMPUTED_VALUE"""),0.0)</f>
        <v>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IFERROR(__xludf.DUMMYFUNCTION("""COMPUTED_VALUE"""),3693.29)</f>
        <v>3693.29</v>
      </c>
      <c r="D47" s="2">
        <f>IFERROR(__xludf.DUMMYFUNCTION("""COMPUTED_VALUE"""),45358.66666666667)</f>
        <v>45358.66667</v>
      </c>
      <c r="E47" s="1">
        <f>IFERROR(__xludf.DUMMYFUNCTION("""COMPUTED_VALUE"""),3735.99)</f>
        <v>3735.99</v>
      </c>
      <c r="G47" s="2">
        <f>IFERROR(__xludf.DUMMYFUNCTION("""COMPUTED_VALUE"""),45358.66666666667)</f>
        <v>45358.66667</v>
      </c>
      <c r="H47" s="1">
        <f>IFERROR(__xludf.DUMMYFUNCTION("""COMPUTED_VALUE"""),3693.29)</f>
        <v>3693.29</v>
      </c>
      <c r="J47" s="2">
        <f>IFERROR(__xludf.DUMMYFUNCTION("""COMPUTED_VALUE"""),45358.66666666667)</f>
        <v>45358.66667</v>
      </c>
      <c r="K47" s="1">
        <f>IFERROR(__xludf.DUMMYFUNCTION("""COMPUTED_VALUE"""),3730.58)</f>
        <v>3730.58</v>
      </c>
      <c r="M47" s="2">
        <f>IFERROR(__xludf.DUMMYFUNCTION("""COMPUTED_VALUE"""),45358.66666666667)</f>
        <v>45358.66667</v>
      </c>
      <c r="N47" s="1">
        <f>IFERROR(__xludf.DUMMYFUNCTION("""COMPUTED_VALUE"""),0.0)</f>
        <v>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IFERROR(__xludf.DUMMYFUNCTION("""COMPUTED_VALUE"""),3730.58)</f>
        <v>3730.58</v>
      </c>
      <c r="D48" s="2">
        <f>IFERROR(__xludf.DUMMYFUNCTION("""COMPUTED_VALUE"""),45359.66666666667)</f>
        <v>45359.66667</v>
      </c>
      <c r="E48" s="1">
        <f>IFERROR(__xludf.DUMMYFUNCTION("""COMPUTED_VALUE"""),3755.17)</f>
        <v>3755.17</v>
      </c>
      <c r="G48" s="2">
        <f>IFERROR(__xludf.DUMMYFUNCTION("""COMPUTED_VALUE"""),45359.66666666667)</f>
        <v>45359.66667</v>
      </c>
      <c r="H48" s="1">
        <f>IFERROR(__xludf.DUMMYFUNCTION("""COMPUTED_VALUE"""),3702.89)</f>
        <v>3702.89</v>
      </c>
      <c r="J48" s="2">
        <f>IFERROR(__xludf.DUMMYFUNCTION("""COMPUTED_VALUE"""),45359.66666666667)</f>
        <v>45359.66667</v>
      </c>
      <c r="K48" s="1">
        <f>IFERROR(__xludf.DUMMYFUNCTION("""COMPUTED_VALUE"""),3707.61)</f>
        <v>3707.61</v>
      </c>
      <c r="M48" s="2">
        <f>IFERROR(__xludf.DUMMYFUNCTION("""COMPUTED_VALUE"""),45359.66666666667)</f>
        <v>45359.66667</v>
      </c>
      <c r="N48" s="1">
        <f>IFERROR(__xludf.DUMMYFUNCTION("""COMPUTED_VALUE"""),0.0)</f>
        <v>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IFERROR(__xludf.DUMMYFUNCTION("""COMPUTED_VALUE"""),3707.61)</f>
        <v>3707.61</v>
      </c>
      <c r="D49" s="2">
        <f>IFERROR(__xludf.DUMMYFUNCTION("""COMPUTED_VALUE"""),45362.66666666667)</f>
        <v>45362.66667</v>
      </c>
      <c r="E49" s="1">
        <f>IFERROR(__xludf.DUMMYFUNCTION("""COMPUTED_VALUE"""),3707.61)</f>
        <v>3707.61</v>
      </c>
      <c r="G49" s="2">
        <f>IFERROR(__xludf.DUMMYFUNCTION("""COMPUTED_VALUE"""),45362.66666666667)</f>
        <v>45362.66667</v>
      </c>
      <c r="H49" s="1">
        <f>IFERROR(__xludf.DUMMYFUNCTION("""COMPUTED_VALUE"""),3683.17)</f>
        <v>3683.17</v>
      </c>
      <c r="J49" s="2">
        <f>IFERROR(__xludf.DUMMYFUNCTION("""COMPUTED_VALUE"""),45362.66666666667)</f>
        <v>45362.66667</v>
      </c>
      <c r="K49" s="1">
        <f>IFERROR(__xludf.DUMMYFUNCTION("""COMPUTED_VALUE"""),3701.27)</f>
        <v>3701.27</v>
      </c>
      <c r="M49" s="2">
        <f>IFERROR(__xludf.DUMMYFUNCTION("""COMPUTED_VALUE"""),45362.66666666667)</f>
        <v>45362.66667</v>
      </c>
      <c r="N49" s="1">
        <f>IFERROR(__xludf.DUMMYFUNCTION("""COMPUTED_VALUE"""),0.0)</f>
        <v>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IFERROR(__xludf.DUMMYFUNCTION("""COMPUTED_VALUE"""),3701.27)</f>
        <v>3701.27</v>
      </c>
      <c r="D50" s="2">
        <f>IFERROR(__xludf.DUMMYFUNCTION("""COMPUTED_VALUE"""),45363.66666666667)</f>
        <v>45363.66667</v>
      </c>
      <c r="E50" s="1">
        <f>IFERROR(__xludf.DUMMYFUNCTION("""COMPUTED_VALUE"""),3742.01)</f>
        <v>3742.01</v>
      </c>
      <c r="G50" s="2">
        <f>IFERROR(__xludf.DUMMYFUNCTION("""COMPUTED_VALUE"""),45363.66666666667)</f>
        <v>45363.66667</v>
      </c>
      <c r="H50" s="1">
        <f>IFERROR(__xludf.DUMMYFUNCTION("""COMPUTED_VALUE"""),3697.71)</f>
        <v>3697.71</v>
      </c>
      <c r="J50" s="2">
        <f>IFERROR(__xludf.DUMMYFUNCTION("""COMPUTED_VALUE"""),45363.66666666667)</f>
        <v>45363.66667</v>
      </c>
      <c r="K50" s="1">
        <f>IFERROR(__xludf.DUMMYFUNCTION("""COMPUTED_VALUE"""),3738.75)</f>
        <v>3738.75</v>
      </c>
      <c r="M50" s="2">
        <f>IFERROR(__xludf.DUMMYFUNCTION("""COMPUTED_VALUE"""),45363.66666666667)</f>
        <v>45363.66667</v>
      </c>
      <c r="N50" s="1">
        <f>IFERROR(__xludf.DUMMYFUNCTION("""COMPUTED_VALUE"""),0.0)</f>
        <v>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IFERROR(__xludf.DUMMYFUNCTION("""COMPUTED_VALUE"""),3738.75)</f>
        <v>3738.75</v>
      </c>
      <c r="D51" s="2">
        <f>IFERROR(__xludf.DUMMYFUNCTION("""COMPUTED_VALUE"""),45364.66666666667)</f>
        <v>45364.66667</v>
      </c>
      <c r="E51" s="1">
        <f>IFERROR(__xludf.DUMMYFUNCTION("""COMPUTED_VALUE"""),3744.33)</f>
        <v>3744.33</v>
      </c>
      <c r="G51" s="2">
        <f>IFERROR(__xludf.DUMMYFUNCTION("""COMPUTED_VALUE"""),45364.66666666667)</f>
        <v>45364.66667</v>
      </c>
      <c r="H51" s="1">
        <f>IFERROR(__xludf.DUMMYFUNCTION("""COMPUTED_VALUE"""),3725.34)</f>
        <v>3725.34</v>
      </c>
      <c r="J51" s="2">
        <f>IFERROR(__xludf.DUMMYFUNCTION("""COMPUTED_VALUE"""),45364.66666666667)</f>
        <v>45364.66667</v>
      </c>
      <c r="K51" s="1">
        <f>IFERROR(__xludf.DUMMYFUNCTION("""COMPUTED_VALUE"""),3733.59)</f>
        <v>3733.59</v>
      </c>
      <c r="M51" s="2">
        <f>IFERROR(__xludf.DUMMYFUNCTION("""COMPUTED_VALUE"""),45364.66666666667)</f>
        <v>45364.66667</v>
      </c>
      <c r="N51" s="1">
        <f>IFERROR(__xludf.DUMMYFUNCTION("""COMPUTED_VALUE"""),0.0)</f>
        <v>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IFERROR(__xludf.DUMMYFUNCTION("""COMPUTED_VALUE"""),3733.59)</f>
        <v>3733.59</v>
      </c>
      <c r="D52" s="2">
        <f>IFERROR(__xludf.DUMMYFUNCTION("""COMPUTED_VALUE"""),45365.66666666667)</f>
        <v>45365.66667</v>
      </c>
      <c r="E52" s="1">
        <f>IFERROR(__xludf.DUMMYFUNCTION("""COMPUTED_VALUE"""),3740.26)</f>
        <v>3740.26</v>
      </c>
      <c r="G52" s="2">
        <f>IFERROR(__xludf.DUMMYFUNCTION("""COMPUTED_VALUE"""),45365.66666666667)</f>
        <v>45365.66667</v>
      </c>
      <c r="H52" s="1">
        <f>IFERROR(__xludf.DUMMYFUNCTION("""COMPUTED_VALUE"""),3697.87)</f>
        <v>3697.87</v>
      </c>
      <c r="J52" s="2">
        <f>IFERROR(__xludf.DUMMYFUNCTION("""COMPUTED_VALUE"""),45365.66666666667)</f>
        <v>45365.66667</v>
      </c>
      <c r="K52" s="1">
        <f>IFERROR(__xludf.DUMMYFUNCTION("""COMPUTED_VALUE"""),3717.95)</f>
        <v>3717.95</v>
      </c>
      <c r="M52" s="2">
        <f>IFERROR(__xludf.DUMMYFUNCTION("""COMPUTED_VALUE"""),45365.66666666667)</f>
        <v>45365.66667</v>
      </c>
      <c r="N52" s="1">
        <f>IFERROR(__xludf.DUMMYFUNCTION("""COMPUTED_VALUE"""),0.0)</f>
        <v>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IFERROR(__xludf.DUMMYFUNCTION("""COMPUTED_VALUE"""),3717.95)</f>
        <v>3717.95</v>
      </c>
      <c r="D53" s="2">
        <f>IFERROR(__xludf.DUMMYFUNCTION("""COMPUTED_VALUE"""),45366.66666666667)</f>
        <v>45366.66667</v>
      </c>
      <c r="E53" s="1">
        <f>IFERROR(__xludf.DUMMYFUNCTION("""COMPUTED_VALUE"""),3717.95)</f>
        <v>3717.95</v>
      </c>
      <c r="G53" s="2">
        <f>IFERROR(__xludf.DUMMYFUNCTION("""COMPUTED_VALUE"""),45366.66666666667)</f>
        <v>45366.66667</v>
      </c>
      <c r="H53" s="1">
        <f>IFERROR(__xludf.DUMMYFUNCTION("""COMPUTED_VALUE"""),3687.36)</f>
        <v>3687.36</v>
      </c>
      <c r="J53" s="2">
        <f>IFERROR(__xludf.DUMMYFUNCTION("""COMPUTED_VALUE"""),45366.66666666667)</f>
        <v>45366.66667</v>
      </c>
      <c r="K53" s="1">
        <f>IFERROR(__xludf.DUMMYFUNCTION("""COMPUTED_VALUE"""),3696.33)</f>
        <v>3696.33</v>
      </c>
      <c r="M53" s="2">
        <f>IFERROR(__xludf.DUMMYFUNCTION("""COMPUTED_VALUE"""),45366.66666666667)</f>
        <v>45366.66667</v>
      </c>
      <c r="N53" s="1">
        <f>IFERROR(__xludf.DUMMYFUNCTION("""COMPUTED_VALUE"""),0.0)</f>
        <v>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IFERROR(__xludf.DUMMYFUNCTION("""COMPUTED_VALUE"""),3696.33)</f>
        <v>3696.33</v>
      </c>
      <c r="D54" s="2">
        <f>IFERROR(__xludf.DUMMYFUNCTION("""COMPUTED_VALUE"""),45369.66666666667)</f>
        <v>45369.66667</v>
      </c>
      <c r="E54" s="1">
        <f>IFERROR(__xludf.DUMMYFUNCTION("""COMPUTED_VALUE"""),3733.47)</f>
        <v>3733.47</v>
      </c>
      <c r="G54" s="2">
        <f>IFERROR(__xludf.DUMMYFUNCTION("""COMPUTED_VALUE"""),45369.66666666667)</f>
        <v>45369.66667</v>
      </c>
      <c r="H54" s="1">
        <f>IFERROR(__xludf.DUMMYFUNCTION("""COMPUTED_VALUE"""),3696.33)</f>
        <v>3696.33</v>
      </c>
      <c r="J54" s="2">
        <f>IFERROR(__xludf.DUMMYFUNCTION("""COMPUTED_VALUE"""),45369.66666666667)</f>
        <v>45369.66667</v>
      </c>
      <c r="K54" s="1">
        <f>IFERROR(__xludf.DUMMYFUNCTION("""COMPUTED_VALUE"""),3716.29)</f>
        <v>3716.29</v>
      </c>
      <c r="M54" s="2">
        <f>IFERROR(__xludf.DUMMYFUNCTION("""COMPUTED_VALUE"""),45369.66666666667)</f>
        <v>45369.66667</v>
      </c>
      <c r="N54" s="1">
        <f>IFERROR(__xludf.DUMMYFUNCTION("""COMPUTED_VALUE"""),0.0)</f>
        <v>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IFERROR(__xludf.DUMMYFUNCTION("""COMPUTED_VALUE"""),3716.29)</f>
        <v>3716.29</v>
      </c>
      <c r="D55" s="2">
        <f>IFERROR(__xludf.DUMMYFUNCTION("""COMPUTED_VALUE"""),45370.66666666667)</f>
        <v>45370.66667</v>
      </c>
      <c r="E55" s="1">
        <f>IFERROR(__xludf.DUMMYFUNCTION("""COMPUTED_VALUE"""),3738.39)</f>
        <v>3738.39</v>
      </c>
      <c r="G55" s="2">
        <f>IFERROR(__xludf.DUMMYFUNCTION("""COMPUTED_VALUE"""),45370.66666666667)</f>
        <v>45370.66667</v>
      </c>
      <c r="H55" s="1">
        <f>IFERROR(__xludf.DUMMYFUNCTION("""COMPUTED_VALUE"""),3703.29)</f>
        <v>3703.29</v>
      </c>
      <c r="J55" s="2">
        <f>IFERROR(__xludf.DUMMYFUNCTION("""COMPUTED_VALUE"""),45370.66666666667)</f>
        <v>45370.66667</v>
      </c>
      <c r="K55" s="1">
        <f>IFERROR(__xludf.DUMMYFUNCTION("""COMPUTED_VALUE"""),3737.17)</f>
        <v>3737.17</v>
      </c>
      <c r="M55" s="2">
        <f>IFERROR(__xludf.DUMMYFUNCTION("""COMPUTED_VALUE"""),45370.66666666667)</f>
        <v>45370.66667</v>
      </c>
      <c r="N55" s="1">
        <f>IFERROR(__xludf.DUMMYFUNCTION("""COMPUTED_VALUE"""),0.0)</f>
        <v>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IFERROR(__xludf.DUMMYFUNCTION("""COMPUTED_VALUE"""),3737.17)</f>
        <v>3737.17</v>
      </c>
      <c r="D56" s="2">
        <f>IFERROR(__xludf.DUMMYFUNCTION("""COMPUTED_VALUE"""),45371.66666666667)</f>
        <v>45371.66667</v>
      </c>
      <c r="E56" s="1">
        <f>IFERROR(__xludf.DUMMYFUNCTION("""COMPUTED_VALUE"""),3775.69)</f>
        <v>3775.69</v>
      </c>
      <c r="G56" s="2">
        <f>IFERROR(__xludf.DUMMYFUNCTION("""COMPUTED_VALUE"""),45371.66666666667)</f>
        <v>45371.66667</v>
      </c>
      <c r="H56" s="1">
        <f>IFERROR(__xludf.DUMMYFUNCTION("""COMPUTED_VALUE"""),3733.04)</f>
        <v>3733.04</v>
      </c>
      <c r="J56" s="2">
        <f>IFERROR(__xludf.DUMMYFUNCTION("""COMPUTED_VALUE"""),45371.66666666667)</f>
        <v>45371.66667</v>
      </c>
      <c r="K56" s="1">
        <f>IFERROR(__xludf.DUMMYFUNCTION("""COMPUTED_VALUE"""),3773.96)</f>
        <v>3773.96</v>
      </c>
      <c r="M56" s="2">
        <f>IFERROR(__xludf.DUMMYFUNCTION("""COMPUTED_VALUE"""),45371.66666666667)</f>
        <v>45371.66667</v>
      </c>
      <c r="N56" s="1">
        <f>IFERROR(__xludf.DUMMYFUNCTION("""COMPUTED_VALUE"""),0.0)</f>
        <v>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IFERROR(__xludf.DUMMYFUNCTION("""COMPUTED_VALUE"""),3773.96)</f>
        <v>3773.96</v>
      </c>
      <c r="D57" s="2">
        <f>IFERROR(__xludf.DUMMYFUNCTION("""COMPUTED_VALUE"""),45372.66666666667)</f>
        <v>45372.66667</v>
      </c>
      <c r="E57" s="1">
        <f>IFERROR(__xludf.DUMMYFUNCTION("""COMPUTED_VALUE"""),3802.69)</f>
        <v>3802.69</v>
      </c>
      <c r="G57" s="2">
        <f>IFERROR(__xludf.DUMMYFUNCTION("""COMPUTED_VALUE"""),45372.66666666667)</f>
        <v>45372.66667</v>
      </c>
      <c r="H57" s="1">
        <f>IFERROR(__xludf.DUMMYFUNCTION("""COMPUTED_VALUE"""),3773.96)</f>
        <v>3773.96</v>
      </c>
      <c r="J57" s="2">
        <f>IFERROR(__xludf.DUMMYFUNCTION("""COMPUTED_VALUE"""),45372.66666666667)</f>
        <v>45372.66667</v>
      </c>
      <c r="K57" s="1">
        <f>IFERROR(__xludf.DUMMYFUNCTION("""COMPUTED_VALUE"""),3789.19)</f>
        <v>3789.19</v>
      </c>
      <c r="M57" s="2">
        <f>IFERROR(__xludf.DUMMYFUNCTION("""COMPUTED_VALUE"""),45372.66666666667)</f>
        <v>45372.66667</v>
      </c>
      <c r="N57" s="1">
        <f>IFERROR(__xludf.DUMMYFUNCTION("""COMPUTED_VALUE"""),0.0)</f>
        <v>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IFERROR(__xludf.DUMMYFUNCTION("""COMPUTED_VALUE"""),3789.19)</f>
        <v>3789.19</v>
      </c>
      <c r="D58" s="2">
        <f>IFERROR(__xludf.DUMMYFUNCTION("""COMPUTED_VALUE"""),45373.66666666667)</f>
        <v>45373.66667</v>
      </c>
      <c r="E58" s="1">
        <f>IFERROR(__xludf.DUMMYFUNCTION("""COMPUTED_VALUE"""),3790.64)</f>
        <v>3790.64</v>
      </c>
      <c r="G58" s="2">
        <f>IFERROR(__xludf.DUMMYFUNCTION("""COMPUTED_VALUE"""),45373.66666666667)</f>
        <v>45373.66667</v>
      </c>
      <c r="H58" s="1">
        <f>IFERROR(__xludf.DUMMYFUNCTION("""COMPUTED_VALUE"""),3777.33)</f>
        <v>3777.33</v>
      </c>
      <c r="J58" s="2">
        <f>IFERROR(__xludf.DUMMYFUNCTION("""COMPUTED_VALUE"""),45373.66666666667)</f>
        <v>45373.66667</v>
      </c>
      <c r="K58" s="1">
        <f>IFERROR(__xludf.DUMMYFUNCTION("""COMPUTED_VALUE"""),3780.21)</f>
        <v>3780.21</v>
      </c>
      <c r="M58" s="2">
        <f>IFERROR(__xludf.DUMMYFUNCTION("""COMPUTED_VALUE"""),45373.66666666667)</f>
        <v>45373.66667</v>
      </c>
      <c r="N58" s="1">
        <f>IFERROR(__xludf.DUMMYFUNCTION("""COMPUTED_VALUE"""),0.0)</f>
        <v>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IFERROR(__xludf.DUMMYFUNCTION("""COMPUTED_VALUE"""),3780.21)</f>
        <v>3780.21</v>
      </c>
      <c r="D59" s="2">
        <f>IFERROR(__xludf.DUMMYFUNCTION("""COMPUTED_VALUE"""),45376.66666666667)</f>
        <v>45376.66667</v>
      </c>
      <c r="E59" s="1">
        <f>IFERROR(__xludf.DUMMYFUNCTION("""COMPUTED_VALUE"""),3780.21)</f>
        <v>3780.21</v>
      </c>
      <c r="G59" s="2">
        <f>IFERROR(__xludf.DUMMYFUNCTION("""COMPUTED_VALUE"""),45376.66666666667)</f>
        <v>45376.66667</v>
      </c>
      <c r="H59" s="1">
        <f>IFERROR(__xludf.DUMMYFUNCTION("""COMPUTED_VALUE"""),3769.09)</f>
        <v>3769.09</v>
      </c>
      <c r="J59" s="2">
        <f>IFERROR(__xludf.DUMMYFUNCTION("""COMPUTED_VALUE"""),45376.66666666667)</f>
        <v>45376.66667</v>
      </c>
      <c r="K59" s="1">
        <f>IFERROR(__xludf.DUMMYFUNCTION("""COMPUTED_VALUE"""),3770.54)</f>
        <v>3770.54</v>
      </c>
      <c r="M59" s="2">
        <f>IFERROR(__xludf.DUMMYFUNCTION("""COMPUTED_VALUE"""),45376.66666666667)</f>
        <v>45376.66667</v>
      </c>
      <c r="N59" s="1">
        <f>IFERROR(__xludf.DUMMYFUNCTION("""COMPUTED_VALUE"""),0.0)</f>
        <v>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IFERROR(__xludf.DUMMYFUNCTION("""COMPUTED_VALUE"""),3770.54)</f>
        <v>3770.54</v>
      </c>
      <c r="D60" s="2">
        <f>IFERROR(__xludf.DUMMYFUNCTION("""COMPUTED_VALUE"""),45377.66666666667)</f>
        <v>45377.66667</v>
      </c>
      <c r="E60" s="1">
        <f>IFERROR(__xludf.DUMMYFUNCTION("""COMPUTED_VALUE"""),3783.94)</f>
        <v>3783.94</v>
      </c>
      <c r="G60" s="2">
        <f>IFERROR(__xludf.DUMMYFUNCTION("""COMPUTED_VALUE"""),45377.66666666667)</f>
        <v>45377.66667</v>
      </c>
      <c r="H60" s="1">
        <f>IFERROR(__xludf.DUMMYFUNCTION("""COMPUTED_VALUE"""),3761.19)</f>
        <v>3761.19</v>
      </c>
      <c r="J60" s="2">
        <f>IFERROR(__xludf.DUMMYFUNCTION("""COMPUTED_VALUE"""),45377.66666666667)</f>
        <v>45377.66667</v>
      </c>
      <c r="K60" s="1">
        <f>IFERROR(__xludf.DUMMYFUNCTION("""COMPUTED_VALUE"""),3761.48)</f>
        <v>3761.48</v>
      </c>
      <c r="M60" s="2">
        <f>IFERROR(__xludf.DUMMYFUNCTION("""COMPUTED_VALUE"""),45377.66666666667)</f>
        <v>45377.66667</v>
      </c>
      <c r="N60" s="1">
        <f>IFERROR(__xludf.DUMMYFUNCTION("""COMPUTED_VALUE"""),0.0)</f>
        <v>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IFERROR(__xludf.DUMMYFUNCTION("""COMPUTED_VALUE"""),3761.48)</f>
        <v>3761.48</v>
      </c>
      <c r="D61" s="2">
        <f>IFERROR(__xludf.DUMMYFUNCTION("""COMPUTED_VALUE"""),45378.66666666667)</f>
        <v>45378.66667</v>
      </c>
      <c r="E61" s="1">
        <f>IFERROR(__xludf.DUMMYFUNCTION("""COMPUTED_VALUE"""),3796.96)</f>
        <v>3796.96</v>
      </c>
      <c r="G61" s="2">
        <f>IFERROR(__xludf.DUMMYFUNCTION("""COMPUTED_VALUE"""),45378.66666666667)</f>
        <v>45378.66667</v>
      </c>
      <c r="H61" s="1">
        <f>IFERROR(__xludf.DUMMYFUNCTION("""COMPUTED_VALUE"""),3761.48)</f>
        <v>3761.48</v>
      </c>
      <c r="J61" s="2">
        <f>IFERROR(__xludf.DUMMYFUNCTION("""COMPUTED_VALUE"""),45378.66666666667)</f>
        <v>45378.66667</v>
      </c>
      <c r="K61" s="1">
        <f>IFERROR(__xludf.DUMMYFUNCTION("""COMPUTED_VALUE"""),3796.12)</f>
        <v>3796.12</v>
      </c>
      <c r="M61" s="2">
        <f>IFERROR(__xludf.DUMMYFUNCTION("""COMPUTED_VALUE"""),45378.66666666667)</f>
        <v>45378.66667</v>
      </c>
      <c r="N61" s="1">
        <f>IFERROR(__xludf.DUMMYFUNCTION("""COMPUTED_VALUE"""),0.0)</f>
        <v>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IFERROR(__xludf.DUMMYFUNCTION("""COMPUTED_VALUE"""),3796.12)</f>
        <v>3796.12</v>
      </c>
      <c r="D62" s="2">
        <f>IFERROR(__xludf.DUMMYFUNCTION("""COMPUTED_VALUE"""),45379.66666666667)</f>
        <v>45379.66667</v>
      </c>
      <c r="E62" s="1">
        <f>IFERROR(__xludf.DUMMYFUNCTION("""COMPUTED_VALUE"""),3807.7)</f>
        <v>3807.7</v>
      </c>
      <c r="G62" s="2">
        <f>IFERROR(__xludf.DUMMYFUNCTION("""COMPUTED_VALUE"""),45379.66666666667)</f>
        <v>45379.66667</v>
      </c>
      <c r="H62" s="1">
        <f>IFERROR(__xludf.DUMMYFUNCTION("""COMPUTED_VALUE"""),3794.58)</f>
        <v>3794.58</v>
      </c>
      <c r="J62" s="2">
        <f>IFERROR(__xludf.DUMMYFUNCTION("""COMPUTED_VALUE"""),45379.66666666667)</f>
        <v>45379.66667</v>
      </c>
      <c r="K62" s="1">
        <f>IFERROR(__xludf.DUMMYFUNCTION("""COMPUTED_VALUE"""),3800.96)</f>
        <v>3800.96</v>
      </c>
      <c r="M62" s="2">
        <f>IFERROR(__xludf.DUMMYFUNCTION("""COMPUTED_VALUE"""),45379.66666666667)</f>
        <v>45379.66667</v>
      </c>
      <c r="N62" s="1">
        <f>IFERROR(__xludf.DUMMYFUNCTION("""COMPUTED_VALUE"""),0.0)</f>
        <v>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IFERROR(__xludf.DUMMYFUNCTION("""COMPUTED_VALUE"""),3800.96)</f>
        <v>3800.96</v>
      </c>
      <c r="D63" s="2">
        <f>IFERROR(__xludf.DUMMYFUNCTION("""COMPUTED_VALUE"""),45383.66666666667)</f>
        <v>45383.66667</v>
      </c>
      <c r="E63" s="1">
        <f>IFERROR(__xludf.DUMMYFUNCTION("""COMPUTED_VALUE"""),3805.92)</f>
        <v>3805.92</v>
      </c>
      <c r="G63" s="2">
        <f>IFERROR(__xludf.DUMMYFUNCTION("""COMPUTED_VALUE"""),45383.66666666667)</f>
        <v>45383.66667</v>
      </c>
      <c r="H63" s="1">
        <f>IFERROR(__xludf.DUMMYFUNCTION("""COMPUTED_VALUE"""),3781.07)</f>
        <v>3781.07</v>
      </c>
      <c r="J63" s="2">
        <f>IFERROR(__xludf.DUMMYFUNCTION("""COMPUTED_VALUE"""),45383.66666666667)</f>
        <v>45383.66667</v>
      </c>
      <c r="K63" s="1">
        <f>IFERROR(__xludf.DUMMYFUNCTION("""COMPUTED_VALUE"""),3790.39)</f>
        <v>3790.39</v>
      </c>
      <c r="M63" s="2">
        <f>IFERROR(__xludf.DUMMYFUNCTION("""COMPUTED_VALUE"""),45383.66666666667)</f>
        <v>45383.66667</v>
      </c>
      <c r="N63" s="1">
        <f>IFERROR(__xludf.DUMMYFUNCTION("""COMPUTED_VALUE"""),0.0)</f>
        <v>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IFERROR(__xludf.DUMMYFUNCTION("""COMPUTED_VALUE"""),3790.39)</f>
        <v>3790.39</v>
      </c>
      <c r="D64" s="2">
        <f>IFERROR(__xludf.DUMMYFUNCTION("""COMPUTED_VALUE"""),45384.66666666667)</f>
        <v>45384.66667</v>
      </c>
      <c r="E64" s="1">
        <f>IFERROR(__xludf.DUMMYFUNCTION("""COMPUTED_VALUE"""),3790.39)</f>
        <v>3790.39</v>
      </c>
      <c r="G64" s="2">
        <f>IFERROR(__xludf.DUMMYFUNCTION("""COMPUTED_VALUE"""),45384.66666666667)</f>
        <v>45384.66667</v>
      </c>
      <c r="H64" s="1">
        <f>IFERROR(__xludf.DUMMYFUNCTION("""COMPUTED_VALUE"""),3745.2)</f>
        <v>3745.2</v>
      </c>
      <c r="J64" s="2">
        <f>IFERROR(__xludf.DUMMYFUNCTION("""COMPUTED_VALUE"""),45384.66666666667)</f>
        <v>45384.66667</v>
      </c>
      <c r="K64" s="1">
        <f>IFERROR(__xludf.DUMMYFUNCTION("""COMPUTED_VALUE"""),3759.84)</f>
        <v>3759.84</v>
      </c>
      <c r="M64" s="2">
        <f>IFERROR(__xludf.DUMMYFUNCTION("""COMPUTED_VALUE"""),45384.66666666667)</f>
        <v>45384.66667</v>
      </c>
      <c r="N64" s="1">
        <f>IFERROR(__xludf.DUMMYFUNCTION("""COMPUTED_VALUE"""),0.0)</f>
        <v>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IFERROR(__xludf.DUMMYFUNCTION("""COMPUTED_VALUE"""),3759.84)</f>
        <v>3759.84</v>
      </c>
      <c r="D65" s="2">
        <f>IFERROR(__xludf.DUMMYFUNCTION("""COMPUTED_VALUE"""),45385.66666666667)</f>
        <v>45385.66667</v>
      </c>
      <c r="E65" s="1">
        <f>IFERROR(__xludf.DUMMYFUNCTION("""COMPUTED_VALUE"""),3777.13)</f>
        <v>3777.13</v>
      </c>
      <c r="G65" s="2">
        <f>IFERROR(__xludf.DUMMYFUNCTION("""COMPUTED_VALUE"""),45385.66666666667)</f>
        <v>45385.66667</v>
      </c>
      <c r="H65" s="1">
        <f>IFERROR(__xludf.DUMMYFUNCTION("""COMPUTED_VALUE"""),3751.31)</f>
        <v>3751.31</v>
      </c>
      <c r="J65" s="2">
        <f>IFERROR(__xludf.DUMMYFUNCTION("""COMPUTED_VALUE"""),45385.66666666667)</f>
        <v>45385.66667</v>
      </c>
      <c r="K65" s="1">
        <f>IFERROR(__xludf.DUMMYFUNCTION("""COMPUTED_VALUE"""),3765.46)</f>
        <v>3765.46</v>
      </c>
      <c r="M65" s="2">
        <f>IFERROR(__xludf.DUMMYFUNCTION("""COMPUTED_VALUE"""),45385.66666666667)</f>
        <v>45385.66667</v>
      </c>
      <c r="N65" s="1">
        <f>IFERROR(__xludf.DUMMYFUNCTION("""COMPUTED_VALUE"""),0.0)</f>
        <v>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IFERROR(__xludf.DUMMYFUNCTION("""COMPUTED_VALUE"""),3765.46)</f>
        <v>3765.46</v>
      </c>
      <c r="D66" s="2">
        <f>IFERROR(__xludf.DUMMYFUNCTION("""COMPUTED_VALUE"""),45386.66666666667)</f>
        <v>45386.66667</v>
      </c>
      <c r="E66" s="1">
        <f>IFERROR(__xludf.DUMMYFUNCTION("""COMPUTED_VALUE"""),3798.56)</f>
        <v>3798.56</v>
      </c>
      <c r="G66" s="2">
        <f>IFERROR(__xludf.DUMMYFUNCTION("""COMPUTED_VALUE"""),45386.66666666667)</f>
        <v>45386.66667</v>
      </c>
      <c r="H66" s="1">
        <f>IFERROR(__xludf.DUMMYFUNCTION("""COMPUTED_VALUE"""),3719.12)</f>
        <v>3719.12</v>
      </c>
      <c r="J66" s="2">
        <f>IFERROR(__xludf.DUMMYFUNCTION("""COMPUTED_VALUE"""),45386.66666666667)</f>
        <v>45386.66667</v>
      </c>
      <c r="K66" s="1">
        <f>IFERROR(__xludf.DUMMYFUNCTION("""COMPUTED_VALUE"""),3719.97)</f>
        <v>3719.97</v>
      </c>
      <c r="M66" s="2">
        <f>IFERROR(__xludf.DUMMYFUNCTION("""COMPUTED_VALUE"""),45386.66666666667)</f>
        <v>45386.66667</v>
      </c>
      <c r="N66" s="1">
        <f>IFERROR(__xludf.DUMMYFUNCTION("""COMPUTED_VALUE"""),0.0)</f>
        <v>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IFERROR(__xludf.DUMMYFUNCTION("""COMPUTED_VALUE"""),3719.97)</f>
        <v>3719.97</v>
      </c>
      <c r="D67" s="2">
        <f>IFERROR(__xludf.DUMMYFUNCTION("""COMPUTED_VALUE"""),45387.66666666667)</f>
        <v>45387.66667</v>
      </c>
      <c r="E67" s="1">
        <f>IFERROR(__xludf.DUMMYFUNCTION("""COMPUTED_VALUE"""),3772.94)</f>
        <v>3772.94</v>
      </c>
      <c r="G67" s="2">
        <f>IFERROR(__xludf.DUMMYFUNCTION("""COMPUTED_VALUE"""),45387.66666666667)</f>
        <v>45387.66667</v>
      </c>
      <c r="H67" s="1">
        <f>IFERROR(__xludf.DUMMYFUNCTION("""COMPUTED_VALUE"""),3719.97)</f>
        <v>3719.97</v>
      </c>
      <c r="J67" s="2">
        <f>IFERROR(__xludf.DUMMYFUNCTION("""COMPUTED_VALUE"""),45387.66666666667)</f>
        <v>45387.66667</v>
      </c>
      <c r="K67" s="1">
        <f>IFERROR(__xludf.DUMMYFUNCTION("""COMPUTED_VALUE"""),3760.28)</f>
        <v>3760.28</v>
      </c>
      <c r="M67" s="2">
        <f>IFERROR(__xludf.DUMMYFUNCTION("""COMPUTED_VALUE"""),45387.66666666667)</f>
        <v>45387.66667</v>
      </c>
      <c r="N67" s="1">
        <f>IFERROR(__xludf.DUMMYFUNCTION("""COMPUTED_VALUE"""),0.0)</f>
        <v>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IFERROR(__xludf.DUMMYFUNCTION("""COMPUTED_VALUE"""),3761.18)</f>
        <v>3761.18</v>
      </c>
      <c r="D68" s="2">
        <f>IFERROR(__xludf.DUMMYFUNCTION("""COMPUTED_VALUE"""),45390.66666666667)</f>
        <v>45390.66667</v>
      </c>
      <c r="E68" s="1">
        <f>IFERROR(__xludf.DUMMYFUNCTION("""COMPUTED_VALUE"""),3772.12)</f>
        <v>3772.12</v>
      </c>
      <c r="G68" s="2">
        <f>IFERROR(__xludf.DUMMYFUNCTION("""COMPUTED_VALUE"""),45390.66666666667)</f>
        <v>45390.66667</v>
      </c>
      <c r="H68" s="1">
        <f>IFERROR(__xludf.DUMMYFUNCTION("""COMPUTED_VALUE"""),3757.59)</f>
        <v>3757.59</v>
      </c>
      <c r="J68" s="2">
        <f>IFERROR(__xludf.DUMMYFUNCTION("""COMPUTED_VALUE"""),45390.66666666667)</f>
        <v>45390.66667</v>
      </c>
      <c r="K68" s="1">
        <f>IFERROR(__xludf.DUMMYFUNCTION("""COMPUTED_VALUE"""),3761.18)</f>
        <v>3761.18</v>
      </c>
      <c r="M68" s="2">
        <f>IFERROR(__xludf.DUMMYFUNCTION("""COMPUTED_VALUE"""),45390.66666666667)</f>
        <v>45390.66667</v>
      </c>
      <c r="N68" s="1">
        <f>IFERROR(__xludf.DUMMYFUNCTION("""COMPUTED_VALUE"""),0.0)</f>
        <v>0</v>
      </c>
    </row>
    <row r="69">
      <c r="A69" s="2">
        <f>IFERROR(__xludf.DUMMYFUNCTION("""COMPUTED_VALUE"""),45392.66666666667)</f>
        <v>45392.66667</v>
      </c>
      <c r="B69" s="1">
        <f>IFERROR(__xludf.DUMMYFUNCTION("""COMPUTED_VALUE"""),3761.18)</f>
        <v>3761.18</v>
      </c>
      <c r="D69" s="2">
        <f>IFERROR(__xludf.DUMMYFUNCTION("""COMPUTED_VALUE"""),45392.66666666667)</f>
        <v>45392.66667</v>
      </c>
      <c r="E69" s="1">
        <f>IFERROR(__xludf.DUMMYFUNCTION("""COMPUTED_VALUE"""),3766.7)</f>
        <v>3766.7</v>
      </c>
      <c r="G69" s="2">
        <f>IFERROR(__xludf.DUMMYFUNCTION("""COMPUTED_VALUE"""),45392.66666666667)</f>
        <v>45392.66667</v>
      </c>
      <c r="H69" s="1">
        <f>IFERROR(__xludf.DUMMYFUNCTION("""COMPUTED_VALUE"""),3712.08)</f>
        <v>3712.08</v>
      </c>
      <c r="J69" s="2">
        <f>IFERROR(__xludf.DUMMYFUNCTION("""COMPUTED_VALUE"""),45392.66666666667)</f>
        <v>45392.66667</v>
      </c>
      <c r="K69" s="1">
        <f>IFERROR(__xludf.DUMMYFUNCTION("""COMPUTED_VALUE"""),3727.05)</f>
        <v>3727.05</v>
      </c>
      <c r="M69" s="2">
        <f>IFERROR(__xludf.DUMMYFUNCTION("""COMPUTED_VALUE"""),45392.66666666667)</f>
        <v>45392.66667</v>
      </c>
      <c r="N69" s="1">
        <f>IFERROR(__xludf.DUMMYFUNCTION("""COMPUTED_VALUE"""),0.0)</f>
        <v>0</v>
      </c>
    </row>
    <row r="70">
      <c r="A70" s="2">
        <f>IFERROR(__xludf.DUMMYFUNCTION("""COMPUTED_VALUE"""),45393.66666666667)</f>
        <v>45393.66667</v>
      </c>
      <c r="B70" s="1">
        <f>IFERROR(__xludf.DUMMYFUNCTION("""COMPUTED_VALUE"""),3727.05)</f>
        <v>3727.05</v>
      </c>
      <c r="D70" s="2">
        <f>IFERROR(__xludf.DUMMYFUNCTION("""COMPUTED_VALUE"""),45393.66666666667)</f>
        <v>45393.66667</v>
      </c>
      <c r="E70" s="1">
        <f>IFERROR(__xludf.DUMMYFUNCTION("""COMPUTED_VALUE"""),3761.8)</f>
        <v>3761.8</v>
      </c>
      <c r="G70" s="2">
        <f>IFERROR(__xludf.DUMMYFUNCTION("""COMPUTED_VALUE"""),45393.66666666667)</f>
        <v>45393.66667</v>
      </c>
      <c r="H70" s="1">
        <f>IFERROR(__xludf.DUMMYFUNCTION("""COMPUTED_VALUE"""),3711.68)</f>
        <v>3711.68</v>
      </c>
      <c r="J70" s="2">
        <f>IFERROR(__xludf.DUMMYFUNCTION("""COMPUTED_VALUE"""),45393.66666666667)</f>
        <v>45393.66667</v>
      </c>
      <c r="K70" s="1">
        <f>IFERROR(__xludf.DUMMYFUNCTION("""COMPUTED_VALUE"""),3753.27)</f>
        <v>3753.27</v>
      </c>
      <c r="M70" s="2">
        <f>IFERROR(__xludf.DUMMYFUNCTION("""COMPUTED_VALUE"""),45393.66666666667)</f>
        <v>45393.66667</v>
      </c>
      <c r="N70" s="1">
        <f>IFERROR(__xludf.DUMMYFUNCTION("""COMPUTED_VALUE"""),0.0)</f>
        <v>0</v>
      </c>
    </row>
    <row r="71">
      <c r="A71" s="2">
        <f>IFERROR(__xludf.DUMMYFUNCTION("""COMPUTED_VALUE"""),45394.66666666667)</f>
        <v>45394.66667</v>
      </c>
      <c r="B71" s="1">
        <f>IFERROR(__xludf.DUMMYFUNCTION("""COMPUTED_VALUE"""),3753.27)</f>
        <v>3753.27</v>
      </c>
      <c r="D71" s="2">
        <f>IFERROR(__xludf.DUMMYFUNCTION("""COMPUTED_VALUE"""),45394.66666666667)</f>
        <v>45394.66667</v>
      </c>
      <c r="E71" s="1">
        <f>IFERROR(__xludf.DUMMYFUNCTION("""COMPUTED_VALUE"""),3753.27)</f>
        <v>3753.27</v>
      </c>
      <c r="G71" s="2">
        <f>IFERROR(__xludf.DUMMYFUNCTION("""COMPUTED_VALUE"""),45394.66666666667)</f>
        <v>45394.66667</v>
      </c>
      <c r="H71" s="1">
        <f>IFERROR(__xludf.DUMMYFUNCTION("""COMPUTED_VALUE"""),3685.96)</f>
        <v>3685.96</v>
      </c>
      <c r="J71" s="2">
        <f>IFERROR(__xludf.DUMMYFUNCTION("""COMPUTED_VALUE"""),45394.66666666667)</f>
        <v>45394.66667</v>
      </c>
      <c r="K71" s="1">
        <f>IFERROR(__xludf.DUMMYFUNCTION("""COMPUTED_VALUE"""),3696.91)</f>
        <v>3696.91</v>
      </c>
      <c r="M71" s="2">
        <f>IFERROR(__xludf.DUMMYFUNCTION("""COMPUTED_VALUE"""),45394.66666666667)</f>
        <v>45394.66667</v>
      </c>
      <c r="N71" s="1">
        <f>IFERROR(__xludf.DUMMYFUNCTION("""COMPUTED_VALUE"""),0.0)</f>
        <v>0</v>
      </c>
    </row>
    <row r="72">
      <c r="A72" s="2">
        <f>IFERROR(__xludf.DUMMYFUNCTION("""COMPUTED_VALUE"""),45397.66666666667)</f>
        <v>45397.66667</v>
      </c>
      <c r="B72" s="1">
        <f>IFERROR(__xludf.DUMMYFUNCTION("""COMPUTED_VALUE"""),3696.91)</f>
        <v>3696.91</v>
      </c>
      <c r="D72" s="2">
        <f>IFERROR(__xludf.DUMMYFUNCTION("""COMPUTED_VALUE"""),45397.66666666667)</f>
        <v>45397.66667</v>
      </c>
      <c r="E72" s="1">
        <f>IFERROR(__xludf.DUMMYFUNCTION("""COMPUTED_VALUE"""),3728.85)</f>
        <v>3728.85</v>
      </c>
      <c r="G72" s="2">
        <f>IFERROR(__xludf.DUMMYFUNCTION("""COMPUTED_VALUE"""),45397.66666666667)</f>
        <v>45397.66667</v>
      </c>
      <c r="H72" s="1">
        <f>IFERROR(__xludf.DUMMYFUNCTION("""COMPUTED_VALUE"""),3643.65)</f>
        <v>3643.65</v>
      </c>
      <c r="J72" s="2">
        <f>IFERROR(__xludf.DUMMYFUNCTION("""COMPUTED_VALUE"""),45397.66666666667)</f>
        <v>45397.66667</v>
      </c>
      <c r="K72" s="1">
        <f>IFERROR(__xludf.DUMMYFUNCTION("""COMPUTED_VALUE"""),3650.43)</f>
        <v>3650.43</v>
      </c>
      <c r="M72" s="2">
        <f>IFERROR(__xludf.DUMMYFUNCTION("""COMPUTED_VALUE"""),45397.66666666667)</f>
        <v>45397.66667</v>
      </c>
      <c r="N72" s="1">
        <f>IFERROR(__xludf.DUMMYFUNCTION("""COMPUTED_VALUE"""),0.0)</f>
        <v>0</v>
      </c>
    </row>
    <row r="73">
      <c r="A73" s="2">
        <f>IFERROR(__xludf.DUMMYFUNCTION("""COMPUTED_VALUE"""),45398.66666666667)</f>
        <v>45398.66667</v>
      </c>
      <c r="B73" s="1">
        <f>IFERROR(__xludf.DUMMYFUNCTION("""COMPUTED_VALUE"""),3650.43)</f>
        <v>3650.43</v>
      </c>
      <c r="D73" s="2">
        <f>IFERROR(__xludf.DUMMYFUNCTION("""COMPUTED_VALUE"""),45398.66666666667)</f>
        <v>45398.66667</v>
      </c>
      <c r="E73" s="1">
        <f>IFERROR(__xludf.DUMMYFUNCTION("""COMPUTED_VALUE"""),3661.64)</f>
        <v>3661.64</v>
      </c>
      <c r="G73" s="2">
        <f>IFERROR(__xludf.DUMMYFUNCTION("""COMPUTED_VALUE"""),45398.66666666667)</f>
        <v>45398.66667</v>
      </c>
      <c r="H73" s="1">
        <f>IFERROR(__xludf.DUMMYFUNCTION("""COMPUTED_VALUE"""),3633.11)</f>
        <v>3633.11</v>
      </c>
      <c r="J73" s="2">
        <f>IFERROR(__xludf.DUMMYFUNCTION("""COMPUTED_VALUE"""),45398.66666666667)</f>
        <v>45398.66667</v>
      </c>
      <c r="K73" s="1">
        <f>IFERROR(__xludf.DUMMYFUNCTION("""COMPUTED_VALUE"""),3642.04)</f>
        <v>3642.04</v>
      </c>
      <c r="M73" s="2">
        <f>IFERROR(__xludf.DUMMYFUNCTION("""COMPUTED_VALUE"""),45398.66666666667)</f>
        <v>45398.66667</v>
      </c>
      <c r="N73" s="1">
        <f>IFERROR(__xludf.DUMMYFUNCTION("""COMPUTED_VALUE"""),0.0)</f>
        <v>0</v>
      </c>
    </row>
    <row r="74">
      <c r="A74" s="2">
        <f>IFERROR(__xludf.DUMMYFUNCTION("""COMPUTED_VALUE"""),45399.66666666667)</f>
        <v>45399.66667</v>
      </c>
      <c r="B74" s="1">
        <f>IFERROR(__xludf.DUMMYFUNCTION("""COMPUTED_VALUE"""),3642.04)</f>
        <v>3642.04</v>
      </c>
      <c r="D74" s="2">
        <f>IFERROR(__xludf.DUMMYFUNCTION("""COMPUTED_VALUE"""),45399.66666666667)</f>
        <v>45399.66667</v>
      </c>
      <c r="E74" s="1">
        <f>IFERROR(__xludf.DUMMYFUNCTION("""COMPUTED_VALUE"""),3661.18)</f>
        <v>3661.18</v>
      </c>
      <c r="G74" s="2">
        <f>IFERROR(__xludf.DUMMYFUNCTION("""COMPUTED_VALUE"""),45399.66666666667)</f>
        <v>45399.66667</v>
      </c>
      <c r="H74" s="1">
        <f>IFERROR(__xludf.DUMMYFUNCTION("""COMPUTED_VALUE"""),3610.55)</f>
        <v>3610.55</v>
      </c>
      <c r="J74" s="2">
        <f>IFERROR(__xludf.DUMMYFUNCTION("""COMPUTED_VALUE"""),45399.66666666667)</f>
        <v>45399.66667</v>
      </c>
      <c r="K74" s="1">
        <f>IFERROR(__xludf.DUMMYFUNCTION("""COMPUTED_VALUE"""),3619.9)</f>
        <v>3619.9</v>
      </c>
      <c r="M74" s="2">
        <f>IFERROR(__xludf.DUMMYFUNCTION("""COMPUTED_VALUE"""),45399.66666666667)</f>
        <v>45399.66667</v>
      </c>
      <c r="N74" s="1">
        <f>IFERROR(__xludf.DUMMYFUNCTION("""COMPUTED_VALUE"""),0.0)</f>
        <v>0</v>
      </c>
    </row>
    <row r="75">
      <c r="A75" s="2">
        <f>IFERROR(__xludf.DUMMYFUNCTION("""COMPUTED_VALUE"""),45400.66666666667)</f>
        <v>45400.66667</v>
      </c>
      <c r="B75" s="1">
        <f>IFERROR(__xludf.DUMMYFUNCTION("""COMPUTED_VALUE"""),3619.9)</f>
        <v>3619.9</v>
      </c>
      <c r="D75" s="2">
        <f>IFERROR(__xludf.DUMMYFUNCTION("""COMPUTED_VALUE"""),45400.66666666667)</f>
        <v>45400.66667</v>
      </c>
      <c r="E75" s="1">
        <f>IFERROR(__xludf.DUMMYFUNCTION("""COMPUTED_VALUE"""),3645.88)</f>
        <v>3645.88</v>
      </c>
      <c r="G75" s="2">
        <f>IFERROR(__xludf.DUMMYFUNCTION("""COMPUTED_VALUE"""),45400.66666666667)</f>
        <v>45400.66667</v>
      </c>
      <c r="H75" s="1">
        <f>IFERROR(__xludf.DUMMYFUNCTION("""COMPUTED_VALUE"""),3606.08)</f>
        <v>3606.08</v>
      </c>
      <c r="J75" s="2">
        <f>IFERROR(__xludf.DUMMYFUNCTION("""COMPUTED_VALUE"""),45400.66666666667)</f>
        <v>45400.66667</v>
      </c>
      <c r="K75" s="1">
        <f>IFERROR(__xludf.DUMMYFUNCTION("""COMPUTED_VALUE"""),3612.03)</f>
        <v>3612.03</v>
      </c>
      <c r="M75" s="2">
        <f>IFERROR(__xludf.DUMMYFUNCTION("""COMPUTED_VALUE"""),45400.66666666667)</f>
        <v>45400.66667</v>
      </c>
      <c r="N75" s="1">
        <f>IFERROR(__xludf.DUMMYFUNCTION("""COMPUTED_VALUE"""),0.0)</f>
        <v>0</v>
      </c>
    </row>
    <row r="76">
      <c r="A76" s="2">
        <f>IFERROR(__xludf.DUMMYFUNCTION("""COMPUTED_VALUE"""),45401.66666666667)</f>
        <v>45401.66667</v>
      </c>
      <c r="B76" s="1">
        <f>IFERROR(__xludf.DUMMYFUNCTION("""COMPUTED_VALUE"""),3612.03)</f>
        <v>3612.03</v>
      </c>
      <c r="D76" s="2">
        <f>IFERROR(__xludf.DUMMYFUNCTION("""COMPUTED_VALUE"""),45401.66666666667)</f>
        <v>45401.66667</v>
      </c>
      <c r="E76" s="1">
        <f>IFERROR(__xludf.DUMMYFUNCTION("""COMPUTED_VALUE"""),3618.5)</f>
        <v>3618.5</v>
      </c>
      <c r="G76" s="2">
        <f>IFERROR(__xludf.DUMMYFUNCTION("""COMPUTED_VALUE"""),45401.66666666667)</f>
        <v>45401.66667</v>
      </c>
      <c r="H76" s="1">
        <f>IFERROR(__xludf.DUMMYFUNCTION("""COMPUTED_VALUE"""),3573.96)</f>
        <v>3573.96</v>
      </c>
      <c r="J76" s="2">
        <f>IFERROR(__xludf.DUMMYFUNCTION("""COMPUTED_VALUE"""),45401.66666666667)</f>
        <v>45401.66667</v>
      </c>
      <c r="K76" s="1">
        <f>IFERROR(__xludf.DUMMYFUNCTION("""COMPUTED_VALUE"""),3583.99)</f>
        <v>3583.99</v>
      </c>
      <c r="M76" s="2">
        <f>IFERROR(__xludf.DUMMYFUNCTION("""COMPUTED_VALUE"""),45401.66666666667)</f>
        <v>45401.66667</v>
      </c>
      <c r="N76" s="1">
        <f>IFERROR(__xludf.DUMMYFUNCTION("""COMPUTED_VALUE"""),0.0)</f>
        <v>0</v>
      </c>
    </row>
    <row r="77">
      <c r="A77" s="2">
        <f>IFERROR(__xludf.DUMMYFUNCTION("""COMPUTED_VALUE"""),45404.66666666667)</f>
        <v>45404.66667</v>
      </c>
      <c r="B77" s="1">
        <f>IFERROR(__xludf.DUMMYFUNCTION("""COMPUTED_VALUE"""),3583.99)</f>
        <v>3583.99</v>
      </c>
      <c r="D77" s="2">
        <f>IFERROR(__xludf.DUMMYFUNCTION("""COMPUTED_VALUE"""),45404.66666666667)</f>
        <v>45404.66667</v>
      </c>
      <c r="E77" s="1">
        <f>IFERROR(__xludf.DUMMYFUNCTION("""COMPUTED_VALUE"""),3636.05)</f>
        <v>3636.05</v>
      </c>
      <c r="G77" s="2">
        <f>IFERROR(__xludf.DUMMYFUNCTION("""COMPUTED_VALUE"""),45404.66666666667)</f>
        <v>45404.66667</v>
      </c>
      <c r="H77" s="1">
        <f>IFERROR(__xludf.DUMMYFUNCTION("""COMPUTED_VALUE"""),3583.99)</f>
        <v>3583.99</v>
      </c>
      <c r="J77" s="2">
        <f>IFERROR(__xludf.DUMMYFUNCTION("""COMPUTED_VALUE"""),45404.66666666667)</f>
        <v>45404.66667</v>
      </c>
      <c r="K77" s="1">
        <f>IFERROR(__xludf.DUMMYFUNCTION("""COMPUTED_VALUE"""),3615.88)</f>
        <v>3615.88</v>
      </c>
      <c r="M77" s="2">
        <f>IFERROR(__xludf.DUMMYFUNCTION("""COMPUTED_VALUE"""),45404.66666666667)</f>
        <v>45404.66667</v>
      </c>
      <c r="N77" s="1">
        <f>IFERROR(__xludf.DUMMYFUNCTION("""COMPUTED_VALUE"""),0.0)</f>
        <v>0</v>
      </c>
    </row>
    <row r="78">
      <c r="A78" s="2">
        <f>IFERROR(__xludf.DUMMYFUNCTION("""COMPUTED_VALUE"""),45405.66666666667)</f>
        <v>45405.66667</v>
      </c>
      <c r="B78" s="1">
        <f>IFERROR(__xludf.DUMMYFUNCTION("""COMPUTED_VALUE"""),3615.88)</f>
        <v>3615.88</v>
      </c>
      <c r="D78" s="2">
        <f>IFERROR(__xludf.DUMMYFUNCTION("""COMPUTED_VALUE"""),45405.66666666667)</f>
        <v>45405.66667</v>
      </c>
      <c r="E78" s="1">
        <f>IFERROR(__xludf.DUMMYFUNCTION("""COMPUTED_VALUE"""),3666.25)</f>
        <v>3666.25</v>
      </c>
      <c r="G78" s="2">
        <f>IFERROR(__xludf.DUMMYFUNCTION("""COMPUTED_VALUE"""),45405.66666666667)</f>
        <v>45405.66667</v>
      </c>
      <c r="H78" s="1">
        <f>IFERROR(__xludf.DUMMYFUNCTION("""COMPUTED_VALUE"""),3615.88)</f>
        <v>3615.88</v>
      </c>
      <c r="J78" s="2">
        <f>IFERROR(__xludf.DUMMYFUNCTION("""COMPUTED_VALUE"""),45405.66666666667)</f>
        <v>45405.66667</v>
      </c>
      <c r="K78" s="1">
        <f>IFERROR(__xludf.DUMMYFUNCTION("""COMPUTED_VALUE"""),3661.41)</f>
        <v>3661.41</v>
      </c>
      <c r="M78" s="2">
        <f>IFERROR(__xludf.DUMMYFUNCTION("""COMPUTED_VALUE"""),45405.66666666667)</f>
        <v>45405.66667</v>
      </c>
      <c r="N78" s="1">
        <f>IFERROR(__xludf.DUMMYFUNCTION("""COMPUTED_VALUE"""),0.0)</f>
        <v>0</v>
      </c>
    </row>
    <row r="79">
      <c r="A79" s="2">
        <f>IFERROR(__xludf.DUMMYFUNCTION("""COMPUTED_VALUE"""),45406.66666666667)</f>
        <v>45406.66667</v>
      </c>
      <c r="B79" s="1">
        <f>IFERROR(__xludf.DUMMYFUNCTION("""COMPUTED_VALUE"""),3661.41)</f>
        <v>3661.41</v>
      </c>
      <c r="D79" s="2">
        <f>IFERROR(__xludf.DUMMYFUNCTION("""COMPUTED_VALUE"""),45406.66666666667)</f>
        <v>45406.66667</v>
      </c>
      <c r="E79" s="1">
        <f>IFERROR(__xludf.DUMMYFUNCTION("""COMPUTED_VALUE"""),3674.44)</f>
        <v>3674.44</v>
      </c>
      <c r="G79" s="2">
        <f>IFERROR(__xludf.DUMMYFUNCTION("""COMPUTED_VALUE"""),45406.66666666667)</f>
        <v>45406.66667</v>
      </c>
      <c r="H79" s="1">
        <f>IFERROR(__xludf.DUMMYFUNCTION("""COMPUTED_VALUE"""),3643.27)</f>
        <v>3643.27</v>
      </c>
      <c r="J79" s="2">
        <f>IFERROR(__xludf.DUMMYFUNCTION("""COMPUTED_VALUE"""),45406.66666666667)</f>
        <v>45406.66667</v>
      </c>
      <c r="K79" s="1">
        <f>IFERROR(__xludf.DUMMYFUNCTION("""COMPUTED_VALUE"""),3661.27)</f>
        <v>3661.27</v>
      </c>
      <c r="M79" s="2">
        <f>IFERROR(__xludf.DUMMYFUNCTION("""COMPUTED_VALUE"""),45406.66666666667)</f>
        <v>45406.66667</v>
      </c>
      <c r="N79" s="1">
        <f>IFERROR(__xludf.DUMMYFUNCTION("""COMPUTED_VALUE"""),0.0)</f>
        <v>0</v>
      </c>
    </row>
    <row r="80">
      <c r="A80" s="2">
        <f>IFERROR(__xludf.DUMMYFUNCTION("""COMPUTED_VALUE"""),45407.66666666667)</f>
        <v>45407.66667</v>
      </c>
      <c r="B80" s="1">
        <f>IFERROR(__xludf.DUMMYFUNCTION("""COMPUTED_VALUE"""),3661.27)</f>
        <v>3661.27</v>
      </c>
      <c r="D80" s="2">
        <f>IFERROR(__xludf.DUMMYFUNCTION("""COMPUTED_VALUE"""),45407.66666666667)</f>
        <v>45407.66667</v>
      </c>
      <c r="E80" s="1">
        <f>IFERROR(__xludf.DUMMYFUNCTION("""COMPUTED_VALUE"""),3661.27)</f>
        <v>3661.27</v>
      </c>
      <c r="G80" s="2">
        <f>IFERROR(__xludf.DUMMYFUNCTION("""COMPUTED_VALUE"""),45407.66666666667)</f>
        <v>45407.66667</v>
      </c>
      <c r="H80" s="1">
        <f>IFERROR(__xludf.DUMMYFUNCTION("""COMPUTED_VALUE"""),3602.26)</f>
        <v>3602.26</v>
      </c>
      <c r="J80" s="2">
        <f>IFERROR(__xludf.DUMMYFUNCTION("""COMPUTED_VALUE"""),45407.66666666667)</f>
        <v>45407.66667</v>
      </c>
      <c r="K80" s="1">
        <f>IFERROR(__xludf.DUMMYFUNCTION("""COMPUTED_VALUE"""),3644.34)</f>
        <v>3644.34</v>
      </c>
      <c r="M80" s="2">
        <f>IFERROR(__xludf.DUMMYFUNCTION("""COMPUTED_VALUE"""),45407.66666666667)</f>
        <v>45407.66667</v>
      </c>
      <c r="N80" s="1">
        <f>IFERROR(__xludf.DUMMYFUNCTION("""COMPUTED_VALUE"""),0.0)</f>
        <v>0</v>
      </c>
    </row>
    <row r="81">
      <c r="A81" s="2">
        <f>IFERROR(__xludf.DUMMYFUNCTION("""COMPUTED_VALUE"""),45408.66666666667)</f>
        <v>45408.66667</v>
      </c>
      <c r="B81" s="1">
        <f>IFERROR(__xludf.DUMMYFUNCTION("""COMPUTED_VALUE"""),3644.34)</f>
        <v>3644.34</v>
      </c>
      <c r="D81" s="2">
        <f>IFERROR(__xludf.DUMMYFUNCTION("""COMPUTED_VALUE"""),45408.66666666667)</f>
        <v>45408.66667</v>
      </c>
      <c r="E81" s="1">
        <f>IFERROR(__xludf.DUMMYFUNCTION("""COMPUTED_VALUE"""),3690.26)</f>
        <v>3690.26</v>
      </c>
      <c r="G81" s="2">
        <f>IFERROR(__xludf.DUMMYFUNCTION("""COMPUTED_VALUE"""),45408.66666666667)</f>
        <v>45408.66667</v>
      </c>
      <c r="H81" s="1">
        <f>IFERROR(__xludf.DUMMYFUNCTION("""COMPUTED_VALUE"""),3644.34)</f>
        <v>3644.34</v>
      </c>
      <c r="J81" s="2">
        <f>IFERROR(__xludf.DUMMYFUNCTION("""COMPUTED_VALUE"""),45408.66666666667)</f>
        <v>45408.66667</v>
      </c>
      <c r="K81" s="1">
        <f>IFERROR(__xludf.DUMMYFUNCTION("""COMPUTED_VALUE"""),3680.02)</f>
        <v>3680.02</v>
      </c>
      <c r="M81" s="2">
        <f>IFERROR(__xludf.DUMMYFUNCTION("""COMPUTED_VALUE"""),45408.66666666667)</f>
        <v>45408.66667</v>
      </c>
      <c r="N81" s="1">
        <f>IFERROR(__xludf.DUMMYFUNCTION("""COMPUTED_VALUE"""),0.0)</f>
        <v>0</v>
      </c>
    </row>
    <row r="82">
      <c r="A82" s="2">
        <f>IFERROR(__xludf.DUMMYFUNCTION("""COMPUTED_VALUE"""),45411.66666666667)</f>
        <v>45411.66667</v>
      </c>
      <c r="B82" s="1">
        <f>IFERROR(__xludf.DUMMYFUNCTION("""COMPUTED_VALUE"""),3680.02)</f>
        <v>3680.02</v>
      </c>
      <c r="D82" s="2">
        <f>IFERROR(__xludf.DUMMYFUNCTION("""COMPUTED_VALUE"""),45411.66666666667)</f>
        <v>45411.66667</v>
      </c>
      <c r="E82" s="1">
        <f>IFERROR(__xludf.DUMMYFUNCTION("""COMPUTED_VALUE"""),3696.9)</f>
        <v>3696.9</v>
      </c>
      <c r="G82" s="2">
        <f>IFERROR(__xludf.DUMMYFUNCTION("""COMPUTED_VALUE"""),45411.66666666667)</f>
        <v>45411.66667</v>
      </c>
      <c r="H82" s="1">
        <f>IFERROR(__xludf.DUMMYFUNCTION("""COMPUTED_VALUE"""),3673.56)</f>
        <v>3673.56</v>
      </c>
      <c r="J82" s="2">
        <f>IFERROR(__xludf.DUMMYFUNCTION("""COMPUTED_VALUE"""),45411.66666666667)</f>
        <v>45411.66667</v>
      </c>
      <c r="K82" s="1">
        <f>IFERROR(__xludf.DUMMYFUNCTION("""COMPUTED_VALUE"""),3692.32)</f>
        <v>3692.32</v>
      </c>
      <c r="M82" s="2">
        <f>IFERROR(__xludf.DUMMYFUNCTION("""COMPUTED_VALUE"""),45411.66666666667)</f>
        <v>45411.66667</v>
      </c>
      <c r="N82" s="1">
        <f>IFERROR(__xludf.DUMMYFUNCTION("""COMPUTED_VALUE"""),0.0)</f>
        <v>0</v>
      </c>
    </row>
    <row r="83">
      <c r="A83" s="2">
        <f>IFERROR(__xludf.DUMMYFUNCTION("""COMPUTED_VALUE"""),45412.66666666667)</f>
        <v>45412.66667</v>
      </c>
      <c r="B83" s="1">
        <f>IFERROR(__xludf.DUMMYFUNCTION("""COMPUTED_VALUE"""),3692.32)</f>
        <v>3692.32</v>
      </c>
      <c r="D83" s="2">
        <f>IFERROR(__xludf.DUMMYFUNCTION("""COMPUTED_VALUE"""),45412.66666666667)</f>
        <v>45412.66667</v>
      </c>
      <c r="E83" s="1">
        <f>IFERROR(__xludf.DUMMYFUNCTION("""COMPUTED_VALUE"""),3692.32)</f>
        <v>3692.32</v>
      </c>
      <c r="G83" s="2">
        <f>IFERROR(__xludf.DUMMYFUNCTION("""COMPUTED_VALUE"""),45412.66666666667)</f>
        <v>45412.66667</v>
      </c>
      <c r="H83" s="1">
        <f>IFERROR(__xludf.DUMMYFUNCTION("""COMPUTED_VALUE"""),3631.7)</f>
        <v>3631.7</v>
      </c>
      <c r="J83" s="2">
        <f>IFERROR(__xludf.DUMMYFUNCTION("""COMPUTED_VALUE"""),45412.66666666667)</f>
        <v>45412.66667</v>
      </c>
      <c r="K83" s="1">
        <f>IFERROR(__xludf.DUMMYFUNCTION("""COMPUTED_VALUE"""),3632.09)</f>
        <v>3632.09</v>
      </c>
      <c r="M83" s="2">
        <f>IFERROR(__xludf.DUMMYFUNCTION("""COMPUTED_VALUE"""),45412.66666666667)</f>
        <v>45412.66667</v>
      </c>
      <c r="N83" s="1">
        <f>IFERROR(__xludf.DUMMYFUNCTION("""COMPUTED_VALUE"""),0.0)</f>
        <v>0</v>
      </c>
    </row>
    <row r="84">
      <c r="A84" s="2">
        <f>IFERROR(__xludf.DUMMYFUNCTION("""COMPUTED_VALUE"""),45413.66666666667)</f>
        <v>45413.66667</v>
      </c>
      <c r="B84" s="1">
        <f>IFERROR(__xludf.DUMMYFUNCTION("""COMPUTED_VALUE"""),3632.09)</f>
        <v>3632.09</v>
      </c>
      <c r="D84" s="2">
        <f>IFERROR(__xludf.DUMMYFUNCTION("""COMPUTED_VALUE"""),45413.66666666667)</f>
        <v>45413.66667</v>
      </c>
      <c r="E84" s="1">
        <f>IFERROR(__xludf.DUMMYFUNCTION("""COMPUTED_VALUE"""),3679.0)</f>
        <v>3679</v>
      </c>
      <c r="G84" s="2">
        <f>IFERROR(__xludf.DUMMYFUNCTION("""COMPUTED_VALUE"""),45413.66666666667)</f>
        <v>45413.66667</v>
      </c>
      <c r="H84" s="1">
        <f>IFERROR(__xludf.DUMMYFUNCTION("""COMPUTED_VALUE"""),3617.24)</f>
        <v>3617.24</v>
      </c>
      <c r="J84" s="2">
        <f>IFERROR(__xludf.DUMMYFUNCTION("""COMPUTED_VALUE"""),45413.66666666667)</f>
        <v>45413.66667</v>
      </c>
      <c r="K84" s="1">
        <f>IFERROR(__xludf.DUMMYFUNCTION("""COMPUTED_VALUE"""),3622.39)</f>
        <v>3622.39</v>
      </c>
      <c r="M84" s="2">
        <f>IFERROR(__xludf.DUMMYFUNCTION("""COMPUTED_VALUE"""),45413.66666666667)</f>
        <v>45413.66667</v>
      </c>
      <c r="N84" s="1">
        <f>IFERROR(__xludf.DUMMYFUNCTION("""COMPUTED_VALUE"""),0.0)</f>
        <v>0</v>
      </c>
    </row>
    <row r="85">
      <c r="A85" s="2">
        <f>IFERROR(__xludf.DUMMYFUNCTION("""COMPUTED_VALUE"""),45414.66666666667)</f>
        <v>45414.66667</v>
      </c>
      <c r="B85" s="1">
        <f>IFERROR(__xludf.DUMMYFUNCTION("""COMPUTED_VALUE"""),3622.39)</f>
        <v>3622.39</v>
      </c>
      <c r="D85" s="2">
        <f>IFERROR(__xludf.DUMMYFUNCTION("""COMPUTED_VALUE"""),45414.66666666667)</f>
        <v>45414.66667</v>
      </c>
      <c r="E85" s="1">
        <f>IFERROR(__xludf.DUMMYFUNCTION("""COMPUTED_VALUE"""),3664.02)</f>
        <v>3664.02</v>
      </c>
      <c r="G85" s="2">
        <f>IFERROR(__xludf.DUMMYFUNCTION("""COMPUTED_VALUE"""),45414.66666666667)</f>
        <v>45414.66667</v>
      </c>
      <c r="H85" s="1">
        <f>IFERROR(__xludf.DUMMYFUNCTION("""COMPUTED_VALUE"""),3618.46)</f>
        <v>3618.46</v>
      </c>
      <c r="J85" s="2">
        <f>IFERROR(__xludf.DUMMYFUNCTION("""COMPUTED_VALUE"""),45414.66666666667)</f>
        <v>45414.66667</v>
      </c>
      <c r="K85" s="1">
        <f>IFERROR(__xludf.DUMMYFUNCTION("""COMPUTED_VALUE"""),3658.14)</f>
        <v>3658.14</v>
      </c>
      <c r="M85" s="2">
        <f>IFERROR(__xludf.DUMMYFUNCTION("""COMPUTED_VALUE"""),45414.66666666667)</f>
        <v>45414.66667</v>
      </c>
      <c r="N85" s="1">
        <f>IFERROR(__xludf.DUMMYFUNCTION("""COMPUTED_VALUE"""),0.0)</f>
        <v>0</v>
      </c>
    </row>
    <row r="86">
      <c r="A86" s="2">
        <f>IFERROR(__xludf.DUMMYFUNCTION("""COMPUTED_VALUE"""),45415.66666666667)</f>
        <v>45415.66667</v>
      </c>
      <c r="B86" s="1">
        <f>IFERROR(__xludf.DUMMYFUNCTION("""COMPUTED_VALUE"""),3658.14)</f>
        <v>3658.14</v>
      </c>
      <c r="D86" s="2">
        <f>IFERROR(__xludf.DUMMYFUNCTION("""COMPUTED_VALUE"""),45415.66666666667)</f>
        <v>45415.66667</v>
      </c>
      <c r="E86" s="1">
        <f>IFERROR(__xludf.DUMMYFUNCTION("""COMPUTED_VALUE"""),3713.15)</f>
        <v>3713.15</v>
      </c>
      <c r="G86" s="2">
        <f>IFERROR(__xludf.DUMMYFUNCTION("""COMPUTED_VALUE"""),45415.66666666667)</f>
        <v>45415.66667</v>
      </c>
      <c r="H86" s="1">
        <f>IFERROR(__xludf.DUMMYFUNCTION("""COMPUTED_VALUE"""),3658.14)</f>
        <v>3658.14</v>
      </c>
      <c r="J86" s="2">
        <f>IFERROR(__xludf.DUMMYFUNCTION("""COMPUTED_VALUE"""),45415.66666666667)</f>
        <v>45415.66667</v>
      </c>
      <c r="K86" s="1">
        <f>IFERROR(__xludf.DUMMYFUNCTION("""COMPUTED_VALUE"""),3701.78)</f>
        <v>3701.78</v>
      </c>
      <c r="M86" s="2">
        <f>IFERROR(__xludf.DUMMYFUNCTION("""COMPUTED_VALUE"""),45415.66666666667)</f>
        <v>45415.66667</v>
      </c>
      <c r="N86" s="1">
        <f>IFERROR(__xludf.DUMMYFUNCTION("""COMPUTED_VALUE"""),0.0)</f>
        <v>0</v>
      </c>
    </row>
    <row r="87">
      <c r="A87" s="2">
        <f>IFERROR(__xludf.DUMMYFUNCTION("""COMPUTED_VALUE"""),45418.66666666667)</f>
        <v>45418.66667</v>
      </c>
      <c r="B87" s="1">
        <f>IFERROR(__xludf.DUMMYFUNCTION("""COMPUTED_VALUE"""),3701.78)</f>
        <v>3701.78</v>
      </c>
      <c r="D87" s="2">
        <f>IFERROR(__xludf.DUMMYFUNCTION("""COMPUTED_VALUE"""),45418.66666666667)</f>
        <v>45418.66667</v>
      </c>
      <c r="E87" s="1">
        <f>IFERROR(__xludf.DUMMYFUNCTION("""COMPUTED_VALUE"""),3742.22)</f>
        <v>3742.22</v>
      </c>
      <c r="G87" s="2">
        <f>IFERROR(__xludf.DUMMYFUNCTION("""COMPUTED_VALUE"""),45418.66666666667)</f>
        <v>45418.66667</v>
      </c>
      <c r="H87" s="1">
        <f>IFERROR(__xludf.DUMMYFUNCTION("""COMPUTED_VALUE"""),3701.78)</f>
        <v>3701.78</v>
      </c>
      <c r="J87" s="2">
        <f>IFERROR(__xludf.DUMMYFUNCTION("""COMPUTED_VALUE"""),45418.66666666667)</f>
        <v>45418.66667</v>
      </c>
      <c r="K87" s="1">
        <f>IFERROR(__xludf.DUMMYFUNCTION("""COMPUTED_VALUE"""),3742.03)</f>
        <v>3742.03</v>
      </c>
      <c r="M87" s="2">
        <f>IFERROR(__xludf.DUMMYFUNCTION("""COMPUTED_VALUE"""),45418.66666666667)</f>
        <v>45418.66667</v>
      </c>
      <c r="N87" s="1">
        <f>IFERROR(__xludf.DUMMYFUNCTION("""COMPUTED_VALUE"""),0.0)</f>
        <v>0</v>
      </c>
    </row>
    <row r="88">
      <c r="A88" s="2">
        <f>IFERROR(__xludf.DUMMYFUNCTION("""COMPUTED_VALUE"""),45419.66666666667)</f>
        <v>45419.66667</v>
      </c>
      <c r="B88" s="1">
        <f>IFERROR(__xludf.DUMMYFUNCTION("""COMPUTED_VALUE"""),3742.03)</f>
        <v>3742.03</v>
      </c>
      <c r="D88" s="2">
        <f>IFERROR(__xludf.DUMMYFUNCTION("""COMPUTED_VALUE"""),45419.66666666667)</f>
        <v>45419.66667</v>
      </c>
      <c r="E88" s="1">
        <f>IFERROR(__xludf.DUMMYFUNCTION("""COMPUTED_VALUE"""),3755.51)</f>
        <v>3755.51</v>
      </c>
      <c r="G88" s="2">
        <f>IFERROR(__xludf.DUMMYFUNCTION("""COMPUTED_VALUE"""),45419.66666666667)</f>
        <v>45419.66667</v>
      </c>
      <c r="H88" s="1">
        <f>IFERROR(__xludf.DUMMYFUNCTION("""COMPUTED_VALUE"""),3740.7)</f>
        <v>3740.7</v>
      </c>
      <c r="J88" s="2">
        <f>IFERROR(__xludf.DUMMYFUNCTION("""COMPUTED_VALUE"""),45419.66666666667)</f>
        <v>45419.66667</v>
      </c>
      <c r="K88" s="1">
        <f>IFERROR(__xludf.DUMMYFUNCTION("""COMPUTED_VALUE"""),3745.45)</f>
        <v>3745.45</v>
      </c>
      <c r="M88" s="2">
        <f>IFERROR(__xludf.DUMMYFUNCTION("""COMPUTED_VALUE"""),45419.66666666667)</f>
        <v>45419.66667</v>
      </c>
      <c r="N88" s="1">
        <f>IFERROR(__xludf.DUMMYFUNCTION("""COMPUTED_VALUE"""),0.0)</f>
        <v>0</v>
      </c>
    </row>
    <row r="89">
      <c r="A89" s="2">
        <f>IFERROR(__xludf.DUMMYFUNCTION("""COMPUTED_VALUE"""),45420.66666666667)</f>
        <v>45420.66667</v>
      </c>
      <c r="B89" s="1">
        <f>IFERROR(__xludf.DUMMYFUNCTION("""COMPUTED_VALUE"""),3745.45)</f>
        <v>3745.45</v>
      </c>
      <c r="D89" s="2">
        <f>IFERROR(__xludf.DUMMYFUNCTION("""COMPUTED_VALUE"""),45420.66666666667)</f>
        <v>45420.66667</v>
      </c>
      <c r="E89" s="1">
        <f>IFERROR(__xludf.DUMMYFUNCTION("""COMPUTED_VALUE"""),3746.12)</f>
        <v>3746.12</v>
      </c>
      <c r="G89" s="2">
        <f>IFERROR(__xludf.DUMMYFUNCTION("""COMPUTED_VALUE"""),45420.66666666667)</f>
        <v>45420.66667</v>
      </c>
      <c r="H89" s="1">
        <f>IFERROR(__xludf.DUMMYFUNCTION("""COMPUTED_VALUE"""),3729.13)</f>
        <v>3729.13</v>
      </c>
      <c r="J89" s="2">
        <f>IFERROR(__xludf.DUMMYFUNCTION("""COMPUTED_VALUE"""),45420.66666666667)</f>
        <v>45420.66667</v>
      </c>
      <c r="K89" s="1">
        <f>IFERROR(__xludf.DUMMYFUNCTION("""COMPUTED_VALUE"""),3743.49)</f>
        <v>3743.49</v>
      </c>
      <c r="M89" s="2">
        <f>IFERROR(__xludf.DUMMYFUNCTION("""COMPUTED_VALUE"""),45420.66666666667)</f>
        <v>45420.66667</v>
      </c>
      <c r="N89" s="1">
        <f>IFERROR(__xludf.DUMMYFUNCTION("""COMPUTED_VALUE"""),0.0)</f>
        <v>0</v>
      </c>
    </row>
    <row r="90">
      <c r="A90" s="2">
        <f>IFERROR(__xludf.DUMMYFUNCTION("""COMPUTED_VALUE"""),45421.66666666667)</f>
        <v>45421.66667</v>
      </c>
      <c r="B90" s="1">
        <f>IFERROR(__xludf.DUMMYFUNCTION("""COMPUTED_VALUE"""),3743.49)</f>
        <v>3743.49</v>
      </c>
      <c r="D90" s="2">
        <f>IFERROR(__xludf.DUMMYFUNCTION("""COMPUTED_VALUE"""),45421.66666666667)</f>
        <v>45421.66667</v>
      </c>
      <c r="E90" s="1">
        <f>IFERROR(__xludf.DUMMYFUNCTION("""COMPUTED_VALUE"""),3765.08)</f>
        <v>3765.08</v>
      </c>
      <c r="G90" s="2">
        <f>IFERROR(__xludf.DUMMYFUNCTION("""COMPUTED_VALUE"""),45421.66666666667)</f>
        <v>45421.66667</v>
      </c>
      <c r="H90" s="1">
        <f>IFERROR(__xludf.DUMMYFUNCTION("""COMPUTED_VALUE"""),3738.42)</f>
        <v>3738.42</v>
      </c>
      <c r="J90" s="2">
        <f>IFERROR(__xludf.DUMMYFUNCTION("""COMPUTED_VALUE"""),45421.66666666667)</f>
        <v>45421.66667</v>
      </c>
      <c r="K90" s="1">
        <f>IFERROR(__xludf.DUMMYFUNCTION("""COMPUTED_VALUE"""),3764.26)</f>
        <v>3764.26</v>
      </c>
      <c r="M90" s="2">
        <f>IFERROR(__xludf.DUMMYFUNCTION("""COMPUTED_VALUE"""),45421.66666666667)</f>
        <v>45421.66667</v>
      </c>
      <c r="N90" s="1">
        <f>IFERROR(__xludf.DUMMYFUNCTION("""COMPUTED_VALUE"""),0.0)</f>
        <v>0</v>
      </c>
    </row>
    <row r="91">
      <c r="A91" s="2">
        <f>IFERROR(__xludf.DUMMYFUNCTION("""COMPUTED_VALUE"""),45422.66666666667)</f>
        <v>45422.66667</v>
      </c>
      <c r="B91" s="1">
        <f>IFERROR(__xludf.DUMMYFUNCTION("""COMPUTED_VALUE"""),3764.26)</f>
        <v>3764.26</v>
      </c>
      <c r="D91" s="2">
        <f>IFERROR(__xludf.DUMMYFUNCTION("""COMPUTED_VALUE"""),45422.66666666667)</f>
        <v>45422.66667</v>
      </c>
      <c r="E91" s="1">
        <f>IFERROR(__xludf.DUMMYFUNCTION("""COMPUTED_VALUE"""),3781.74)</f>
        <v>3781.74</v>
      </c>
      <c r="G91" s="2">
        <f>IFERROR(__xludf.DUMMYFUNCTION("""COMPUTED_VALUE"""),45422.66666666667)</f>
        <v>45422.66667</v>
      </c>
      <c r="H91" s="1">
        <f>IFERROR(__xludf.DUMMYFUNCTION("""COMPUTED_VALUE"""),3759.87)</f>
        <v>3759.87</v>
      </c>
      <c r="J91" s="2">
        <f>IFERROR(__xludf.DUMMYFUNCTION("""COMPUTED_VALUE"""),45422.66666666667)</f>
        <v>45422.66667</v>
      </c>
      <c r="K91" s="1">
        <f>IFERROR(__xludf.DUMMYFUNCTION("""COMPUTED_VALUE"""),3768.35)</f>
        <v>3768.35</v>
      </c>
      <c r="M91" s="2">
        <f>IFERROR(__xludf.DUMMYFUNCTION("""COMPUTED_VALUE"""),45422.66666666667)</f>
        <v>45422.66667</v>
      </c>
      <c r="N91" s="1">
        <f>IFERROR(__xludf.DUMMYFUNCTION("""COMPUTED_VALUE"""),0.0)</f>
        <v>0</v>
      </c>
    </row>
    <row r="92">
      <c r="A92" s="2">
        <f>IFERROR(__xludf.DUMMYFUNCTION("""COMPUTED_VALUE"""),45425.66666666667)</f>
        <v>45425.66667</v>
      </c>
      <c r="B92" s="1">
        <f>IFERROR(__xludf.DUMMYFUNCTION("""COMPUTED_VALUE"""),3768.35)</f>
        <v>3768.35</v>
      </c>
      <c r="D92" s="2">
        <f>IFERROR(__xludf.DUMMYFUNCTION("""COMPUTED_VALUE"""),45425.66666666667)</f>
        <v>45425.66667</v>
      </c>
      <c r="E92" s="1">
        <f>IFERROR(__xludf.DUMMYFUNCTION("""COMPUTED_VALUE"""),3779.97)</f>
        <v>3779.97</v>
      </c>
      <c r="G92" s="2">
        <f>IFERROR(__xludf.DUMMYFUNCTION("""COMPUTED_VALUE"""),45425.66666666667)</f>
        <v>45425.66667</v>
      </c>
      <c r="H92" s="1">
        <f>IFERROR(__xludf.DUMMYFUNCTION("""COMPUTED_VALUE"""),3761.98)</f>
        <v>3761.98</v>
      </c>
      <c r="J92" s="2">
        <f>IFERROR(__xludf.DUMMYFUNCTION("""COMPUTED_VALUE"""),45425.66666666667)</f>
        <v>45425.66667</v>
      </c>
      <c r="K92" s="1">
        <f>IFERROR(__xludf.DUMMYFUNCTION("""COMPUTED_VALUE"""),3767.65)</f>
        <v>3767.65</v>
      </c>
      <c r="M92" s="2">
        <f>IFERROR(__xludf.DUMMYFUNCTION("""COMPUTED_VALUE"""),45425.66666666667)</f>
        <v>45425.66667</v>
      </c>
      <c r="N92" s="1">
        <f>IFERROR(__xludf.DUMMYFUNCTION("""COMPUTED_VALUE"""),0.0)</f>
        <v>0</v>
      </c>
    </row>
    <row r="93">
      <c r="A93" s="2">
        <f>IFERROR(__xludf.DUMMYFUNCTION("""COMPUTED_VALUE"""),45426.66666666667)</f>
        <v>45426.66667</v>
      </c>
      <c r="B93" s="1">
        <f>IFERROR(__xludf.DUMMYFUNCTION("""COMPUTED_VALUE"""),3767.65)</f>
        <v>3767.65</v>
      </c>
      <c r="D93" s="2">
        <f>IFERROR(__xludf.DUMMYFUNCTION("""COMPUTED_VALUE"""),45426.66666666667)</f>
        <v>45426.66667</v>
      </c>
      <c r="E93" s="1">
        <f>IFERROR(__xludf.DUMMYFUNCTION("""COMPUTED_VALUE"""),3790.69)</f>
        <v>3790.69</v>
      </c>
      <c r="G93" s="2">
        <f>IFERROR(__xludf.DUMMYFUNCTION("""COMPUTED_VALUE"""),45426.66666666667)</f>
        <v>45426.66667</v>
      </c>
      <c r="H93" s="1">
        <f>IFERROR(__xludf.DUMMYFUNCTION("""COMPUTED_VALUE"""),3767.65)</f>
        <v>3767.65</v>
      </c>
      <c r="J93" s="2">
        <f>IFERROR(__xludf.DUMMYFUNCTION("""COMPUTED_VALUE"""),45426.66666666667)</f>
        <v>45426.66667</v>
      </c>
      <c r="K93" s="1">
        <f>IFERROR(__xludf.DUMMYFUNCTION("""COMPUTED_VALUE"""),3788.29)</f>
        <v>3788.29</v>
      </c>
      <c r="M93" s="2">
        <f>IFERROR(__xludf.DUMMYFUNCTION("""COMPUTED_VALUE"""),45426.66666666667)</f>
        <v>45426.66667</v>
      </c>
      <c r="N93" s="1">
        <f>IFERROR(__xludf.DUMMYFUNCTION("""COMPUTED_VALUE"""),0.0)</f>
        <v>0</v>
      </c>
    </row>
    <row r="94">
      <c r="A94" s="2">
        <f>IFERROR(__xludf.DUMMYFUNCTION("""COMPUTED_VALUE"""),45427.66666666667)</f>
        <v>45427.66667</v>
      </c>
      <c r="B94" s="1">
        <f>IFERROR(__xludf.DUMMYFUNCTION("""COMPUTED_VALUE"""),3788.29)</f>
        <v>3788.29</v>
      </c>
      <c r="D94" s="2">
        <f>IFERROR(__xludf.DUMMYFUNCTION("""COMPUTED_VALUE"""),45427.66666666667)</f>
        <v>45427.66667</v>
      </c>
      <c r="E94" s="1">
        <f>IFERROR(__xludf.DUMMYFUNCTION("""COMPUTED_VALUE"""),3834.72)</f>
        <v>3834.72</v>
      </c>
      <c r="G94" s="2">
        <f>IFERROR(__xludf.DUMMYFUNCTION("""COMPUTED_VALUE"""),45427.66666666667)</f>
        <v>45427.66667</v>
      </c>
      <c r="H94" s="1">
        <f>IFERROR(__xludf.DUMMYFUNCTION("""COMPUTED_VALUE"""),3788.29)</f>
        <v>3788.29</v>
      </c>
      <c r="J94" s="2">
        <f>IFERROR(__xludf.DUMMYFUNCTION("""COMPUTED_VALUE"""),45427.66666666667)</f>
        <v>45427.66667</v>
      </c>
      <c r="K94" s="1">
        <f>IFERROR(__xludf.DUMMYFUNCTION("""COMPUTED_VALUE"""),3832.32)</f>
        <v>3832.32</v>
      </c>
      <c r="M94" s="2">
        <f>IFERROR(__xludf.DUMMYFUNCTION("""COMPUTED_VALUE"""),45427.66666666667)</f>
        <v>45427.66667</v>
      </c>
      <c r="N94" s="1">
        <f>IFERROR(__xludf.DUMMYFUNCTION("""COMPUTED_VALUE"""),0.0)</f>
        <v>0</v>
      </c>
    </row>
    <row r="95">
      <c r="A95" s="2">
        <f>IFERROR(__xludf.DUMMYFUNCTION("""COMPUTED_VALUE"""),45428.66666666667)</f>
        <v>45428.66667</v>
      </c>
      <c r="B95" s="1">
        <f>IFERROR(__xludf.DUMMYFUNCTION("""COMPUTED_VALUE"""),3832.32)</f>
        <v>3832.32</v>
      </c>
      <c r="D95" s="2">
        <f>IFERROR(__xludf.DUMMYFUNCTION("""COMPUTED_VALUE"""),45428.66666666667)</f>
        <v>45428.66667</v>
      </c>
      <c r="E95" s="1">
        <f>IFERROR(__xludf.DUMMYFUNCTION("""COMPUTED_VALUE"""),3841.83)</f>
        <v>3841.83</v>
      </c>
      <c r="G95" s="2">
        <f>IFERROR(__xludf.DUMMYFUNCTION("""COMPUTED_VALUE"""),45428.66666666667)</f>
        <v>45428.66667</v>
      </c>
      <c r="H95" s="1">
        <f>IFERROR(__xludf.DUMMYFUNCTION("""COMPUTED_VALUE"""),3821.45)</f>
        <v>3821.45</v>
      </c>
      <c r="J95" s="2">
        <f>IFERROR(__xludf.DUMMYFUNCTION("""COMPUTED_VALUE"""),45428.66666666667)</f>
        <v>45428.66667</v>
      </c>
      <c r="K95" s="1">
        <f>IFERROR(__xludf.DUMMYFUNCTION("""COMPUTED_VALUE"""),3822.05)</f>
        <v>3822.05</v>
      </c>
      <c r="M95" s="2">
        <f>IFERROR(__xludf.DUMMYFUNCTION("""COMPUTED_VALUE"""),45428.66666666667)</f>
        <v>45428.66667</v>
      </c>
      <c r="N95" s="1">
        <f>IFERROR(__xludf.DUMMYFUNCTION("""COMPUTED_VALUE"""),0.0)</f>
        <v>0</v>
      </c>
    </row>
    <row r="96">
      <c r="A96" s="2">
        <f>IFERROR(__xludf.DUMMYFUNCTION("""COMPUTED_VALUE"""),45429.66666666667)</f>
        <v>45429.66667</v>
      </c>
      <c r="B96" s="1">
        <f>IFERROR(__xludf.DUMMYFUNCTION("""COMPUTED_VALUE"""),3822.05)</f>
        <v>3822.05</v>
      </c>
      <c r="D96" s="2">
        <f>IFERROR(__xludf.DUMMYFUNCTION("""COMPUTED_VALUE"""),45429.66666666667)</f>
        <v>45429.66667</v>
      </c>
      <c r="E96" s="1">
        <f>IFERROR(__xludf.DUMMYFUNCTION("""COMPUTED_VALUE"""),3829.62)</f>
        <v>3829.62</v>
      </c>
      <c r="G96" s="2">
        <f>IFERROR(__xludf.DUMMYFUNCTION("""COMPUTED_VALUE"""),45429.66666666667)</f>
        <v>45429.66667</v>
      </c>
      <c r="H96" s="1">
        <f>IFERROR(__xludf.DUMMYFUNCTION("""COMPUTED_VALUE"""),3812.81)</f>
        <v>3812.81</v>
      </c>
      <c r="J96" s="2">
        <f>IFERROR(__xludf.DUMMYFUNCTION("""COMPUTED_VALUE"""),45429.66666666667)</f>
        <v>45429.66667</v>
      </c>
      <c r="K96" s="1">
        <f>IFERROR(__xludf.DUMMYFUNCTION("""COMPUTED_VALUE"""),3826.6)</f>
        <v>3826.6</v>
      </c>
      <c r="M96" s="2">
        <f>IFERROR(__xludf.DUMMYFUNCTION("""COMPUTED_VALUE"""),45429.66666666667)</f>
        <v>45429.66667</v>
      </c>
      <c r="N96" s="1">
        <f>IFERROR(__xludf.DUMMYFUNCTION("""COMPUTED_VALUE"""),0.0)</f>
        <v>0</v>
      </c>
    </row>
    <row r="97">
      <c r="A97" s="2">
        <f>IFERROR(__xludf.DUMMYFUNCTION("""COMPUTED_VALUE"""),45432.66666666667)</f>
        <v>45432.66667</v>
      </c>
      <c r="B97" s="1">
        <f>IFERROR(__xludf.DUMMYFUNCTION("""COMPUTED_VALUE"""),3826.6)</f>
        <v>3826.6</v>
      </c>
      <c r="D97" s="2">
        <f>IFERROR(__xludf.DUMMYFUNCTION("""COMPUTED_VALUE"""),45432.66666666667)</f>
        <v>45432.66667</v>
      </c>
      <c r="E97" s="1">
        <f>IFERROR(__xludf.DUMMYFUNCTION("""COMPUTED_VALUE"""),3842.36)</f>
        <v>3842.36</v>
      </c>
      <c r="G97" s="2">
        <f>IFERROR(__xludf.DUMMYFUNCTION("""COMPUTED_VALUE"""),45432.66666666667)</f>
        <v>45432.66667</v>
      </c>
      <c r="H97" s="1">
        <f>IFERROR(__xludf.DUMMYFUNCTION("""COMPUTED_VALUE"""),3826.29)</f>
        <v>3826.29</v>
      </c>
      <c r="J97" s="2">
        <f>IFERROR(__xludf.DUMMYFUNCTION("""COMPUTED_VALUE"""),45432.66666666667)</f>
        <v>45432.66667</v>
      </c>
      <c r="K97" s="1">
        <f>IFERROR(__xludf.DUMMYFUNCTION("""COMPUTED_VALUE"""),3831.01)</f>
        <v>3831.01</v>
      </c>
      <c r="M97" s="2">
        <f>IFERROR(__xludf.DUMMYFUNCTION("""COMPUTED_VALUE"""),45432.66666666667)</f>
        <v>45432.66667</v>
      </c>
      <c r="N97" s="1">
        <f>IFERROR(__xludf.DUMMYFUNCTION("""COMPUTED_VALUE"""),0.0)</f>
        <v>0</v>
      </c>
    </row>
    <row r="98">
      <c r="A98" s="2">
        <f>IFERROR(__xludf.DUMMYFUNCTION("""COMPUTED_VALUE"""),45433.66666666667)</f>
        <v>45433.66667</v>
      </c>
      <c r="B98" s="1">
        <f>IFERROR(__xludf.DUMMYFUNCTION("""COMPUTED_VALUE"""),3831.01)</f>
        <v>3831.01</v>
      </c>
      <c r="D98" s="2">
        <f>IFERROR(__xludf.DUMMYFUNCTION("""COMPUTED_VALUE"""),45433.66666666667)</f>
        <v>45433.66667</v>
      </c>
      <c r="E98" s="1">
        <f>IFERROR(__xludf.DUMMYFUNCTION("""COMPUTED_VALUE"""),3839.41)</f>
        <v>3839.41</v>
      </c>
      <c r="G98" s="2">
        <f>IFERROR(__xludf.DUMMYFUNCTION("""COMPUTED_VALUE"""),45433.66666666667)</f>
        <v>45433.66667</v>
      </c>
      <c r="H98" s="1">
        <f>IFERROR(__xludf.DUMMYFUNCTION("""COMPUTED_VALUE"""),3822.67)</f>
        <v>3822.67</v>
      </c>
      <c r="J98" s="2">
        <f>IFERROR(__xludf.DUMMYFUNCTION("""COMPUTED_VALUE"""),45433.66666666667)</f>
        <v>45433.66667</v>
      </c>
      <c r="K98" s="1">
        <f>IFERROR(__xludf.DUMMYFUNCTION("""COMPUTED_VALUE"""),3837.92)</f>
        <v>3837.92</v>
      </c>
      <c r="M98" s="2">
        <f>IFERROR(__xludf.DUMMYFUNCTION("""COMPUTED_VALUE"""),45433.66666666667)</f>
        <v>45433.66667</v>
      </c>
      <c r="N98" s="1">
        <f>IFERROR(__xludf.DUMMYFUNCTION("""COMPUTED_VALUE"""),0.0)</f>
        <v>0</v>
      </c>
    </row>
    <row r="99">
      <c r="A99" s="2">
        <f>IFERROR(__xludf.DUMMYFUNCTION("""COMPUTED_VALUE"""),45434.66666666667)</f>
        <v>45434.66667</v>
      </c>
      <c r="B99" s="1">
        <f>IFERROR(__xludf.DUMMYFUNCTION("""COMPUTED_VALUE"""),3837.92)</f>
        <v>3837.92</v>
      </c>
      <c r="D99" s="2">
        <f>IFERROR(__xludf.DUMMYFUNCTION("""COMPUTED_VALUE"""),45434.66666666667)</f>
        <v>45434.66667</v>
      </c>
      <c r="E99" s="1">
        <f>IFERROR(__xludf.DUMMYFUNCTION("""COMPUTED_VALUE"""),3838.65)</f>
        <v>3838.65</v>
      </c>
      <c r="G99" s="2">
        <f>IFERROR(__xludf.DUMMYFUNCTION("""COMPUTED_VALUE"""),45434.66666666667)</f>
        <v>45434.66667</v>
      </c>
      <c r="H99" s="1">
        <f>IFERROR(__xludf.DUMMYFUNCTION("""COMPUTED_VALUE"""),3811.27)</f>
        <v>3811.27</v>
      </c>
      <c r="J99" s="2">
        <f>IFERROR(__xludf.DUMMYFUNCTION("""COMPUTED_VALUE"""),45434.66666666667)</f>
        <v>45434.66667</v>
      </c>
      <c r="K99" s="1">
        <f>IFERROR(__xludf.DUMMYFUNCTION("""COMPUTED_VALUE"""),3825.74)</f>
        <v>3825.74</v>
      </c>
      <c r="M99" s="2">
        <f>IFERROR(__xludf.DUMMYFUNCTION("""COMPUTED_VALUE"""),45434.66666666667)</f>
        <v>45434.66667</v>
      </c>
      <c r="N99" s="1">
        <f>IFERROR(__xludf.DUMMYFUNCTION("""COMPUTED_VALUE"""),0.0)</f>
        <v>0</v>
      </c>
    </row>
    <row r="100">
      <c r="A100" s="2">
        <f>IFERROR(__xludf.DUMMYFUNCTION("""COMPUTED_VALUE"""),45435.66666666667)</f>
        <v>45435.66667</v>
      </c>
      <c r="B100" s="1">
        <f>IFERROR(__xludf.DUMMYFUNCTION("""COMPUTED_VALUE"""),3825.74)</f>
        <v>3825.74</v>
      </c>
      <c r="D100" s="2">
        <f>IFERROR(__xludf.DUMMYFUNCTION("""COMPUTED_VALUE"""),45435.66666666667)</f>
        <v>45435.66667</v>
      </c>
      <c r="E100" s="1">
        <f>IFERROR(__xludf.DUMMYFUNCTION("""COMPUTED_VALUE"""),3849.41)</f>
        <v>3849.41</v>
      </c>
      <c r="G100" s="2">
        <f>IFERROR(__xludf.DUMMYFUNCTION("""COMPUTED_VALUE"""),45435.66666666667)</f>
        <v>45435.66667</v>
      </c>
      <c r="H100" s="1">
        <f>IFERROR(__xludf.DUMMYFUNCTION("""COMPUTED_VALUE"""),3786.35)</f>
        <v>3786.35</v>
      </c>
      <c r="J100" s="2">
        <f>IFERROR(__xludf.DUMMYFUNCTION("""COMPUTED_VALUE"""),45435.66666666667)</f>
        <v>45435.66667</v>
      </c>
      <c r="K100" s="1">
        <f>IFERROR(__xludf.DUMMYFUNCTION("""COMPUTED_VALUE"""),3793.85)</f>
        <v>3793.85</v>
      </c>
      <c r="M100" s="2">
        <f>IFERROR(__xludf.DUMMYFUNCTION("""COMPUTED_VALUE"""),45435.66666666667)</f>
        <v>45435.66667</v>
      </c>
      <c r="N100" s="1">
        <f>IFERROR(__xludf.DUMMYFUNCTION("""COMPUTED_VALUE"""),0.0)</f>
        <v>0</v>
      </c>
    </row>
    <row r="101">
      <c r="A101" s="2">
        <f>IFERROR(__xludf.DUMMYFUNCTION("""COMPUTED_VALUE"""),45436.66666666667)</f>
        <v>45436.66667</v>
      </c>
      <c r="B101" s="1">
        <f>IFERROR(__xludf.DUMMYFUNCTION("""COMPUTED_VALUE"""),3793.85)</f>
        <v>3793.85</v>
      </c>
      <c r="D101" s="2">
        <f>IFERROR(__xludf.DUMMYFUNCTION("""COMPUTED_VALUE"""),45436.66666666667)</f>
        <v>45436.66667</v>
      </c>
      <c r="E101" s="1">
        <f>IFERROR(__xludf.DUMMYFUNCTION("""COMPUTED_VALUE"""),3825.56)</f>
        <v>3825.56</v>
      </c>
      <c r="G101" s="2">
        <f>IFERROR(__xludf.DUMMYFUNCTION("""COMPUTED_VALUE"""),45436.66666666667)</f>
        <v>45436.66667</v>
      </c>
      <c r="H101" s="1">
        <f>IFERROR(__xludf.DUMMYFUNCTION("""COMPUTED_VALUE"""),3793.85)</f>
        <v>3793.85</v>
      </c>
      <c r="J101" s="2">
        <f>IFERROR(__xludf.DUMMYFUNCTION("""COMPUTED_VALUE"""),45436.66666666667)</f>
        <v>45436.66667</v>
      </c>
      <c r="K101" s="1">
        <f>IFERROR(__xludf.DUMMYFUNCTION("""COMPUTED_VALUE"""),3821.08)</f>
        <v>3821.08</v>
      </c>
      <c r="M101" s="2">
        <f>IFERROR(__xludf.DUMMYFUNCTION("""COMPUTED_VALUE"""),45436.66666666667)</f>
        <v>45436.66667</v>
      </c>
      <c r="N101" s="1">
        <f>IFERROR(__xludf.DUMMYFUNCTION("""COMPUTED_VALUE"""),0.0)</f>
        <v>0</v>
      </c>
    </row>
    <row r="102">
      <c r="A102" s="2">
        <f>IFERROR(__xludf.DUMMYFUNCTION("""COMPUTED_VALUE"""),45440.66666666667)</f>
        <v>45440.66667</v>
      </c>
      <c r="B102" s="1">
        <f>IFERROR(__xludf.DUMMYFUNCTION("""COMPUTED_VALUE"""),3821.08)</f>
        <v>3821.08</v>
      </c>
      <c r="D102" s="2">
        <f>IFERROR(__xludf.DUMMYFUNCTION("""COMPUTED_VALUE"""),45440.66666666667)</f>
        <v>45440.66667</v>
      </c>
      <c r="E102" s="1">
        <f>IFERROR(__xludf.DUMMYFUNCTION("""COMPUTED_VALUE"""),3829.94)</f>
        <v>3829.94</v>
      </c>
      <c r="G102" s="2">
        <f>IFERROR(__xludf.DUMMYFUNCTION("""COMPUTED_VALUE"""),45440.66666666667)</f>
        <v>45440.66667</v>
      </c>
      <c r="H102" s="1">
        <f>IFERROR(__xludf.DUMMYFUNCTION("""COMPUTED_VALUE"""),3801.97)</f>
        <v>3801.97</v>
      </c>
      <c r="J102" s="2">
        <f>IFERROR(__xludf.DUMMYFUNCTION("""COMPUTED_VALUE"""),45440.66666666667)</f>
        <v>45440.66667</v>
      </c>
      <c r="K102" s="1">
        <f>IFERROR(__xludf.DUMMYFUNCTION("""COMPUTED_VALUE"""),3818.94)</f>
        <v>3818.94</v>
      </c>
      <c r="M102" s="2">
        <f>IFERROR(__xludf.DUMMYFUNCTION("""COMPUTED_VALUE"""),45440.66666666667)</f>
        <v>45440.66667</v>
      </c>
      <c r="N102" s="1">
        <f>IFERROR(__xludf.DUMMYFUNCTION("""COMPUTED_VALUE"""),0.0)</f>
        <v>0</v>
      </c>
    </row>
    <row r="103">
      <c r="A103" s="2">
        <f>IFERROR(__xludf.DUMMYFUNCTION("""COMPUTED_VALUE"""),45441.66666666667)</f>
        <v>45441.66667</v>
      </c>
      <c r="B103" s="1">
        <f>IFERROR(__xludf.DUMMYFUNCTION("""COMPUTED_VALUE"""),3818.94)</f>
        <v>3818.94</v>
      </c>
      <c r="D103" s="2">
        <f>IFERROR(__xludf.DUMMYFUNCTION("""COMPUTED_VALUE"""),45441.66666666667)</f>
        <v>45441.66667</v>
      </c>
      <c r="E103" s="1">
        <f>IFERROR(__xludf.DUMMYFUNCTION("""COMPUTED_VALUE"""),3818.94)</f>
        <v>3818.94</v>
      </c>
      <c r="G103" s="2">
        <f>IFERROR(__xludf.DUMMYFUNCTION("""COMPUTED_VALUE"""),45441.66666666667)</f>
        <v>45441.66667</v>
      </c>
      <c r="H103" s="1">
        <f>IFERROR(__xludf.DUMMYFUNCTION("""COMPUTED_VALUE"""),3786.26)</f>
        <v>3786.26</v>
      </c>
      <c r="J103" s="2">
        <f>IFERROR(__xludf.DUMMYFUNCTION("""COMPUTED_VALUE"""),45441.66666666667)</f>
        <v>45441.66667</v>
      </c>
      <c r="K103" s="1">
        <f>IFERROR(__xludf.DUMMYFUNCTION("""COMPUTED_VALUE"""),3789.1)</f>
        <v>3789.1</v>
      </c>
      <c r="M103" s="2">
        <f>IFERROR(__xludf.DUMMYFUNCTION("""COMPUTED_VALUE"""),45441.66666666667)</f>
        <v>45441.66667</v>
      </c>
      <c r="N103" s="1">
        <f>IFERROR(__xludf.DUMMYFUNCTION("""COMPUTED_VALUE"""),0.0)</f>
        <v>0</v>
      </c>
    </row>
    <row r="104">
      <c r="A104" s="2">
        <f>IFERROR(__xludf.DUMMYFUNCTION("""COMPUTED_VALUE"""),45442.66666666667)</f>
        <v>45442.66667</v>
      </c>
      <c r="B104" s="1">
        <f>IFERROR(__xludf.DUMMYFUNCTION("""COMPUTED_VALUE"""),3789.1)</f>
        <v>3789.1</v>
      </c>
      <c r="D104" s="2">
        <f>IFERROR(__xludf.DUMMYFUNCTION("""COMPUTED_VALUE"""),45442.66666666667)</f>
        <v>45442.66667</v>
      </c>
      <c r="E104" s="1">
        <f>IFERROR(__xludf.DUMMYFUNCTION("""COMPUTED_VALUE"""),3789.1)</f>
        <v>3789.1</v>
      </c>
      <c r="G104" s="2">
        <f>IFERROR(__xludf.DUMMYFUNCTION("""COMPUTED_VALUE"""),45442.66666666667)</f>
        <v>45442.66667</v>
      </c>
      <c r="H104" s="1">
        <f>IFERROR(__xludf.DUMMYFUNCTION("""COMPUTED_VALUE"""),3761.31)</f>
        <v>3761.31</v>
      </c>
      <c r="J104" s="2">
        <f>IFERROR(__xludf.DUMMYFUNCTION("""COMPUTED_VALUE"""),45442.66666666667)</f>
        <v>45442.66667</v>
      </c>
      <c r="K104" s="1">
        <f>IFERROR(__xludf.DUMMYFUNCTION("""COMPUTED_VALUE"""),3770.9)</f>
        <v>3770.9</v>
      </c>
      <c r="M104" s="2">
        <f>IFERROR(__xludf.DUMMYFUNCTION("""COMPUTED_VALUE"""),45442.66666666667)</f>
        <v>45442.66667</v>
      </c>
      <c r="N104" s="1">
        <f>IFERROR(__xludf.DUMMYFUNCTION("""COMPUTED_VALUE"""),0.0)</f>
        <v>0</v>
      </c>
    </row>
    <row r="105">
      <c r="A105" s="2">
        <f>IFERROR(__xludf.DUMMYFUNCTION("""COMPUTED_VALUE"""),45443.66666666667)</f>
        <v>45443.66667</v>
      </c>
      <c r="B105" s="1">
        <f>IFERROR(__xludf.DUMMYFUNCTION("""COMPUTED_VALUE"""),3770.9)</f>
        <v>3770.9</v>
      </c>
      <c r="D105" s="2">
        <f>IFERROR(__xludf.DUMMYFUNCTION("""COMPUTED_VALUE"""),45443.66666666667)</f>
        <v>45443.66667</v>
      </c>
      <c r="E105" s="1">
        <f>IFERROR(__xludf.DUMMYFUNCTION("""COMPUTED_VALUE"""),3800.83)</f>
        <v>3800.83</v>
      </c>
      <c r="G105" s="2">
        <f>IFERROR(__xludf.DUMMYFUNCTION("""COMPUTED_VALUE"""),45443.66666666667)</f>
        <v>45443.66667</v>
      </c>
      <c r="H105" s="1">
        <f>IFERROR(__xludf.DUMMYFUNCTION("""COMPUTED_VALUE"""),3738.43)</f>
        <v>3738.43</v>
      </c>
      <c r="J105" s="2">
        <f>IFERROR(__xludf.DUMMYFUNCTION("""COMPUTED_VALUE"""),45443.66666666667)</f>
        <v>45443.66667</v>
      </c>
      <c r="K105" s="1">
        <f>IFERROR(__xludf.DUMMYFUNCTION("""COMPUTED_VALUE"""),3798.6)</f>
        <v>3798.6</v>
      </c>
      <c r="M105" s="2">
        <f>IFERROR(__xludf.DUMMYFUNCTION("""COMPUTED_VALUE"""),45443.66666666667)</f>
        <v>45443.66667</v>
      </c>
      <c r="N105" s="1">
        <f>IFERROR(__xludf.DUMMYFUNCTION("""COMPUTED_VALUE"""),0.0)</f>
        <v>0</v>
      </c>
    </row>
    <row r="106">
      <c r="A106" s="2">
        <f>IFERROR(__xludf.DUMMYFUNCTION("""COMPUTED_VALUE"""),45446.66666666667)</f>
        <v>45446.66667</v>
      </c>
      <c r="B106" s="1">
        <f>IFERROR(__xludf.DUMMYFUNCTION("""COMPUTED_VALUE"""),3798.6)</f>
        <v>3798.6</v>
      </c>
      <c r="D106" s="2">
        <f>IFERROR(__xludf.DUMMYFUNCTION("""COMPUTED_VALUE"""),45446.66666666667)</f>
        <v>45446.66667</v>
      </c>
      <c r="E106" s="1">
        <f>IFERROR(__xludf.DUMMYFUNCTION("""COMPUTED_VALUE"""),3816.02)</f>
        <v>3816.02</v>
      </c>
      <c r="G106" s="2">
        <f>IFERROR(__xludf.DUMMYFUNCTION("""COMPUTED_VALUE"""),45446.66666666667)</f>
        <v>45446.66667</v>
      </c>
      <c r="H106" s="1">
        <f>IFERROR(__xludf.DUMMYFUNCTION("""COMPUTED_VALUE"""),3766.01)</f>
        <v>3766.01</v>
      </c>
      <c r="J106" s="2">
        <f>IFERROR(__xludf.DUMMYFUNCTION("""COMPUTED_VALUE"""),45446.66666666667)</f>
        <v>45446.66667</v>
      </c>
      <c r="K106" s="1">
        <f>IFERROR(__xludf.DUMMYFUNCTION("""COMPUTED_VALUE"""),3799.77)</f>
        <v>3799.77</v>
      </c>
      <c r="M106" s="2">
        <f>IFERROR(__xludf.DUMMYFUNCTION("""COMPUTED_VALUE"""),45446.66666666667)</f>
        <v>45446.66667</v>
      </c>
      <c r="N106" s="1">
        <f>IFERROR(__xludf.DUMMYFUNCTION("""COMPUTED_VALUE"""),0.0)</f>
        <v>0</v>
      </c>
    </row>
    <row r="107">
      <c r="A107" s="2">
        <f>IFERROR(__xludf.DUMMYFUNCTION("""COMPUTED_VALUE"""),45447.66666666667)</f>
        <v>45447.66667</v>
      </c>
      <c r="B107" s="1">
        <f>IFERROR(__xludf.DUMMYFUNCTION("""COMPUTED_VALUE"""),3799.77)</f>
        <v>3799.77</v>
      </c>
      <c r="D107" s="2">
        <f>IFERROR(__xludf.DUMMYFUNCTION("""COMPUTED_VALUE"""),45447.66666666667)</f>
        <v>45447.66667</v>
      </c>
      <c r="E107" s="1">
        <f>IFERROR(__xludf.DUMMYFUNCTION("""COMPUTED_VALUE"""),3806.2)</f>
        <v>3806.2</v>
      </c>
      <c r="G107" s="2">
        <f>IFERROR(__xludf.DUMMYFUNCTION("""COMPUTED_VALUE"""),45447.66666666667)</f>
        <v>45447.66667</v>
      </c>
      <c r="H107" s="1">
        <f>IFERROR(__xludf.DUMMYFUNCTION("""COMPUTED_VALUE"""),3778.83)</f>
        <v>3778.83</v>
      </c>
      <c r="J107" s="2">
        <f>IFERROR(__xludf.DUMMYFUNCTION("""COMPUTED_VALUE"""),45447.66666666667)</f>
        <v>45447.66667</v>
      </c>
      <c r="K107" s="1">
        <f>IFERROR(__xludf.DUMMYFUNCTION("""COMPUTED_VALUE"""),3800.13)</f>
        <v>3800.13</v>
      </c>
      <c r="M107" s="2">
        <f>IFERROR(__xludf.DUMMYFUNCTION("""COMPUTED_VALUE"""),45447.66666666667)</f>
        <v>45447.66667</v>
      </c>
      <c r="N107" s="1">
        <f>IFERROR(__xludf.DUMMYFUNCTION("""COMPUTED_VALUE"""),0.0)</f>
        <v>0</v>
      </c>
    </row>
    <row r="108">
      <c r="A108" s="2">
        <f>IFERROR(__xludf.DUMMYFUNCTION("""COMPUTED_VALUE"""),45448.66666666667)</f>
        <v>45448.66667</v>
      </c>
      <c r="B108" s="1">
        <f>IFERROR(__xludf.DUMMYFUNCTION("""COMPUTED_VALUE"""),3800.13)</f>
        <v>3800.13</v>
      </c>
      <c r="D108" s="2">
        <f>IFERROR(__xludf.DUMMYFUNCTION("""COMPUTED_VALUE"""),45448.66666666667)</f>
        <v>45448.66667</v>
      </c>
      <c r="E108" s="1">
        <f>IFERROR(__xludf.DUMMYFUNCTION("""COMPUTED_VALUE"""),3846.26)</f>
        <v>3846.26</v>
      </c>
      <c r="G108" s="2">
        <f>IFERROR(__xludf.DUMMYFUNCTION("""COMPUTED_VALUE"""),45448.66666666667)</f>
        <v>45448.66667</v>
      </c>
      <c r="H108" s="1">
        <f>IFERROR(__xludf.DUMMYFUNCTION("""COMPUTED_VALUE"""),3800.13)</f>
        <v>3800.13</v>
      </c>
      <c r="J108" s="2">
        <f>IFERROR(__xludf.DUMMYFUNCTION("""COMPUTED_VALUE"""),45448.66666666667)</f>
        <v>45448.66667</v>
      </c>
      <c r="K108" s="1">
        <f>IFERROR(__xludf.DUMMYFUNCTION("""COMPUTED_VALUE"""),3846.05)</f>
        <v>3846.05</v>
      </c>
      <c r="M108" s="2">
        <f>IFERROR(__xludf.DUMMYFUNCTION("""COMPUTED_VALUE"""),45448.66666666667)</f>
        <v>45448.66667</v>
      </c>
      <c r="N108" s="1">
        <f>IFERROR(__xludf.DUMMYFUNCTION("""COMPUTED_VALUE"""),0.0)</f>
        <v>0</v>
      </c>
    </row>
    <row r="109">
      <c r="A109" s="2">
        <f>IFERROR(__xludf.DUMMYFUNCTION("""COMPUTED_VALUE"""),45449.66666666667)</f>
        <v>45449.66667</v>
      </c>
      <c r="B109" s="1">
        <f>IFERROR(__xludf.DUMMYFUNCTION("""COMPUTED_VALUE"""),3846.05)</f>
        <v>3846.05</v>
      </c>
      <c r="D109" s="2">
        <f>IFERROR(__xludf.DUMMYFUNCTION("""COMPUTED_VALUE"""),45449.66666666667)</f>
        <v>45449.66667</v>
      </c>
      <c r="E109" s="1">
        <f>IFERROR(__xludf.DUMMYFUNCTION("""COMPUTED_VALUE"""),3850.99)</f>
        <v>3850.99</v>
      </c>
      <c r="G109" s="2">
        <f>IFERROR(__xludf.DUMMYFUNCTION("""COMPUTED_VALUE"""),45449.66666666667)</f>
        <v>45449.66667</v>
      </c>
      <c r="H109" s="1">
        <f>IFERROR(__xludf.DUMMYFUNCTION("""COMPUTED_VALUE"""),3832.49)</f>
        <v>3832.49</v>
      </c>
      <c r="J109" s="2">
        <f>IFERROR(__xludf.DUMMYFUNCTION("""COMPUTED_VALUE"""),45449.66666666667)</f>
        <v>45449.66667</v>
      </c>
      <c r="K109" s="1">
        <f>IFERROR(__xludf.DUMMYFUNCTION("""COMPUTED_VALUE"""),3843.89)</f>
        <v>3843.89</v>
      </c>
      <c r="M109" s="2">
        <f>IFERROR(__xludf.DUMMYFUNCTION("""COMPUTED_VALUE"""),45449.66666666667)</f>
        <v>45449.66667</v>
      </c>
      <c r="N109" s="1">
        <f>IFERROR(__xludf.DUMMYFUNCTION("""COMPUTED_VALUE"""),0.0)</f>
        <v>0</v>
      </c>
    </row>
    <row r="110">
      <c r="A110" s="2">
        <f>IFERROR(__xludf.DUMMYFUNCTION("""COMPUTED_VALUE"""),45450.66666666667)</f>
        <v>45450.66667</v>
      </c>
      <c r="B110" s="1">
        <f>IFERROR(__xludf.DUMMYFUNCTION("""COMPUTED_VALUE"""),3843.89)</f>
        <v>3843.89</v>
      </c>
      <c r="D110" s="2">
        <f>IFERROR(__xludf.DUMMYFUNCTION("""COMPUTED_VALUE"""),45450.66666666667)</f>
        <v>45450.66667</v>
      </c>
      <c r="E110" s="1">
        <f>IFERROR(__xludf.DUMMYFUNCTION("""COMPUTED_VALUE"""),3855.13)</f>
        <v>3855.13</v>
      </c>
      <c r="G110" s="2">
        <f>IFERROR(__xludf.DUMMYFUNCTION("""COMPUTED_VALUE"""),45450.66666666667)</f>
        <v>45450.66667</v>
      </c>
      <c r="H110" s="1">
        <f>IFERROR(__xludf.DUMMYFUNCTION("""COMPUTED_VALUE"""),3826.55)</f>
        <v>3826.55</v>
      </c>
      <c r="J110" s="2">
        <f>IFERROR(__xludf.DUMMYFUNCTION("""COMPUTED_VALUE"""),45450.66666666667)</f>
        <v>45450.66667</v>
      </c>
      <c r="K110" s="1">
        <f>IFERROR(__xludf.DUMMYFUNCTION("""COMPUTED_VALUE"""),3836.21)</f>
        <v>3836.21</v>
      </c>
      <c r="M110" s="2">
        <f>IFERROR(__xludf.DUMMYFUNCTION("""COMPUTED_VALUE"""),45450.66666666667)</f>
        <v>45450.66667</v>
      </c>
      <c r="N110" s="1">
        <f>IFERROR(__xludf.DUMMYFUNCTION("""COMPUTED_VALUE"""),0.0)</f>
        <v>0</v>
      </c>
    </row>
    <row r="111">
      <c r="A111" s="2">
        <f>IFERROR(__xludf.DUMMYFUNCTION("""COMPUTED_VALUE"""),45453.66666666667)</f>
        <v>45453.66667</v>
      </c>
      <c r="B111" s="1">
        <f>IFERROR(__xludf.DUMMYFUNCTION("""COMPUTED_VALUE"""),3836.21)</f>
        <v>3836.21</v>
      </c>
      <c r="D111" s="2">
        <f>IFERROR(__xludf.DUMMYFUNCTION("""COMPUTED_VALUE"""),45453.66666666667)</f>
        <v>45453.66667</v>
      </c>
      <c r="E111" s="1">
        <f>IFERROR(__xludf.DUMMYFUNCTION("""COMPUTED_VALUE"""),3851.02)</f>
        <v>3851.02</v>
      </c>
      <c r="G111" s="2">
        <f>IFERROR(__xludf.DUMMYFUNCTION("""COMPUTED_VALUE"""),45453.66666666667)</f>
        <v>45453.66667</v>
      </c>
      <c r="H111" s="1">
        <f>IFERROR(__xludf.DUMMYFUNCTION("""COMPUTED_VALUE"""),3825.03)</f>
        <v>3825.03</v>
      </c>
      <c r="J111" s="2">
        <f>IFERROR(__xludf.DUMMYFUNCTION("""COMPUTED_VALUE"""),45453.66666666667)</f>
        <v>45453.66667</v>
      </c>
      <c r="K111" s="1">
        <f>IFERROR(__xludf.DUMMYFUNCTION("""COMPUTED_VALUE"""),3847.45)</f>
        <v>3847.45</v>
      </c>
      <c r="M111" s="2">
        <f>IFERROR(__xludf.DUMMYFUNCTION("""COMPUTED_VALUE"""),45453.66666666667)</f>
        <v>45453.66667</v>
      </c>
      <c r="N111" s="1">
        <f>IFERROR(__xludf.DUMMYFUNCTION("""COMPUTED_VALUE"""),0.0)</f>
        <v>0</v>
      </c>
    </row>
    <row r="112">
      <c r="A112" s="2">
        <f>IFERROR(__xludf.DUMMYFUNCTION("""COMPUTED_VALUE"""),45454.66666666667)</f>
        <v>45454.66667</v>
      </c>
      <c r="B112" s="1">
        <f>IFERROR(__xludf.DUMMYFUNCTION("""COMPUTED_VALUE"""),3847.45)</f>
        <v>3847.45</v>
      </c>
      <c r="D112" s="2">
        <f>IFERROR(__xludf.DUMMYFUNCTION("""COMPUTED_VALUE"""),45454.66666666667)</f>
        <v>45454.66667</v>
      </c>
      <c r="E112" s="1">
        <f>IFERROR(__xludf.DUMMYFUNCTION("""COMPUTED_VALUE"""),3856.47)</f>
        <v>3856.47</v>
      </c>
      <c r="G112" s="2">
        <f>IFERROR(__xludf.DUMMYFUNCTION("""COMPUTED_VALUE"""),45454.66666666667)</f>
        <v>45454.66667</v>
      </c>
      <c r="H112" s="1">
        <f>IFERROR(__xludf.DUMMYFUNCTION("""COMPUTED_VALUE"""),3821.54)</f>
        <v>3821.54</v>
      </c>
      <c r="J112" s="2">
        <f>IFERROR(__xludf.DUMMYFUNCTION("""COMPUTED_VALUE"""),45454.66666666667)</f>
        <v>45454.66667</v>
      </c>
      <c r="K112" s="1">
        <f>IFERROR(__xludf.DUMMYFUNCTION("""COMPUTED_VALUE"""),3856.1)</f>
        <v>3856.1</v>
      </c>
      <c r="M112" s="2">
        <f>IFERROR(__xludf.DUMMYFUNCTION("""COMPUTED_VALUE"""),45454.66666666667)</f>
        <v>45454.66667</v>
      </c>
      <c r="N112" s="1">
        <f>IFERROR(__xludf.DUMMYFUNCTION("""COMPUTED_VALUE"""),0.0)</f>
        <v>0</v>
      </c>
    </row>
    <row r="113">
      <c r="A113" s="2">
        <f>IFERROR(__xludf.DUMMYFUNCTION("""COMPUTED_VALUE"""),45455.66666666667)</f>
        <v>45455.66667</v>
      </c>
      <c r="B113" s="1">
        <f>IFERROR(__xludf.DUMMYFUNCTION("""COMPUTED_VALUE"""),3856.1)</f>
        <v>3856.1</v>
      </c>
      <c r="D113" s="2">
        <f>IFERROR(__xludf.DUMMYFUNCTION("""COMPUTED_VALUE"""),45455.66666666667)</f>
        <v>45455.66667</v>
      </c>
      <c r="E113" s="1">
        <f>IFERROR(__xludf.DUMMYFUNCTION("""COMPUTED_VALUE"""),3911.81)</f>
        <v>3911.81</v>
      </c>
      <c r="G113" s="2">
        <f>IFERROR(__xludf.DUMMYFUNCTION("""COMPUTED_VALUE"""),45455.66666666667)</f>
        <v>45455.66667</v>
      </c>
      <c r="H113" s="1">
        <f>IFERROR(__xludf.DUMMYFUNCTION("""COMPUTED_VALUE"""),3856.1)</f>
        <v>3856.1</v>
      </c>
      <c r="J113" s="2">
        <f>IFERROR(__xludf.DUMMYFUNCTION("""COMPUTED_VALUE"""),45455.66666666667)</f>
        <v>45455.66667</v>
      </c>
      <c r="K113" s="1">
        <f>IFERROR(__xludf.DUMMYFUNCTION("""COMPUTED_VALUE"""),3891.27)</f>
        <v>3891.27</v>
      </c>
      <c r="M113" s="2">
        <f>IFERROR(__xludf.DUMMYFUNCTION("""COMPUTED_VALUE"""),45455.66666666667)</f>
        <v>45455.66667</v>
      </c>
      <c r="N113" s="1">
        <f>IFERROR(__xludf.DUMMYFUNCTION("""COMPUTED_VALUE"""),0.0)</f>
        <v>0</v>
      </c>
    </row>
    <row r="114">
      <c r="A114" s="2">
        <f>IFERROR(__xludf.DUMMYFUNCTION("""COMPUTED_VALUE"""),45456.66666666667)</f>
        <v>45456.66667</v>
      </c>
      <c r="B114" s="1">
        <f>IFERROR(__xludf.DUMMYFUNCTION("""COMPUTED_VALUE"""),3891.27)</f>
        <v>3891.27</v>
      </c>
      <c r="D114" s="2">
        <f>IFERROR(__xludf.DUMMYFUNCTION("""COMPUTED_VALUE"""),45456.66666666667)</f>
        <v>45456.66667</v>
      </c>
      <c r="E114" s="1">
        <f>IFERROR(__xludf.DUMMYFUNCTION("""COMPUTED_VALUE"""),3903.93)</f>
        <v>3903.93</v>
      </c>
      <c r="G114" s="2">
        <f>IFERROR(__xludf.DUMMYFUNCTION("""COMPUTED_VALUE"""),45456.66666666667)</f>
        <v>45456.66667</v>
      </c>
      <c r="H114" s="1">
        <f>IFERROR(__xludf.DUMMYFUNCTION("""COMPUTED_VALUE"""),3873.62)</f>
        <v>3873.62</v>
      </c>
      <c r="J114" s="2">
        <f>IFERROR(__xludf.DUMMYFUNCTION("""COMPUTED_VALUE"""),45456.66666666667)</f>
        <v>45456.66667</v>
      </c>
      <c r="K114" s="1">
        <f>IFERROR(__xludf.DUMMYFUNCTION("""COMPUTED_VALUE"""),3895.36)</f>
        <v>3895.36</v>
      </c>
      <c r="M114" s="2">
        <f>IFERROR(__xludf.DUMMYFUNCTION("""COMPUTED_VALUE"""),45456.66666666667)</f>
        <v>45456.66667</v>
      </c>
      <c r="N114" s="1">
        <f>IFERROR(__xludf.DUMMYFUNCTION("""COMPUTED_VALUE"""),0.0)</f>
        <v>0</v>
      </c>
    </row>
    <row r="115">
      <c r="A115" s="2">
        <f>IFERROR(__xludf.DUMMYFUNCTION("""COMPUTED_VALUE"""),45457.66666666667)</f>
        <v>45457.66667</v>
      </c>
      <c r="B115" s="1">
        <f>IFERROR(__xludf.DUMMYFUNCTION("""COMPUTED_VALUE"""),3895.36)</f>
        <v>3895.36</v>
      </c>
      <c r="D115" s="2">
        <f>IFERROR(__xludf.DUMMYFUNCTION("""COMPUTED_VALUE"""),45457.66666666667)</f>
        <v>45457.66667</v>
      </c>
      <c r="E115" s="1">
        <f>IFERROR(__xludf.DUMMYFUNCTION("""COMPUTED_VALUE"""),3895.36)</f>
        <v>3895.36</v>
      </c>
      <c r="G115" s="2">
        <f>IFERROR(__xludf.DUMMYFUNCTION("""COMPUTED_VALUE"""),45457.66666666667)</f>
        <v>45457.66667</v>
      </c>
      <c r="H115" s="1">
        <f>IFERROR(__xludf.DUMMYFUNCTION("""COMPUTED_VALUE"""),3869.6)</f>
        <v>3869.6</v>
      </c>
      <c r="J115" s="2">
        <f>IFERROR(__xludf.DUMMYFUNCTION("""COMPUTED_VALUE"""),45457.66666666667)</f>
        <v>45457.66667</v>
      </c>
      <c r="K115" s="1">
        <f>IFERROR(__xludf.DUMMYFUNCTION("""COMPUTED_VALUE"""),3889.03)</f>
        <v>3889.03</v>
      </c>
      <c r="M115" s="2">
        <f>IFERROR(__xludf.DUMMYFUNCTION("""COMPUTED_VALUE"""),45457.66666666667)</f>
        <v>45457.66667</v>
      </c>
      <c r="N115" s="1">
        <f>IFERROR(__xludf.DUMMYFUNCTION("""COMPUTED_VALUE"""),0.0)</f>
        <v>0</v>
      </c>
    </row>
    <row r="116">
      <c r="A116" s="2">
        <f>IFERROR(__xludf.DUMMYFUNCTION("""COMPUTED_VALUE"""),45460.66666666667)</f>
        <v>45460.66667</v>
      </c>
      <c r="B116" s="1">
        <f>IFERROR(__xludf.DUMMYFUNCTION("""COMPUTED_VALUE"""),3889.03)</f>
        <v>3889.03</v>
      </c>
      <c r="D116" s="2">
        <f>IFERROR(__xludf.DUMMYFUNCTION("""COMPUTED_VALUE"""),45460.66666666667)</f>
        <v>45460.66667</v>
      </c>
      <c r="E116" s="1">
        <f>IFERROR(__xludf.DUMMYFUNCTION("""COMPUTED_VALUE"""),3928.93)</f>
        <v>3928.93</v>
      </c>
      <c r="G116" s="2">
        <f>IFERROR(__xludf.DUMMYFUNCTION("""COMPUTED_VALUE"""),45460.66666666667)</f>
        <v>45460.66667</v>
      </c>
      <c r="H116" s="1">
        <f>IFERROR(__xludf.DUMMYFUNCTION("""COMPUTED_VALUE"""),3880.77)</f>
        <v>3880.77</v>
      </c>
      <c r="J116" s="2">
        <f>IFERROR(__xludf.DUMMYFUNCTION("""COMPUTED_VALUE"""),45460.66666666667)</f>
        <v>45460.66667</v>
      </c>
      <c r="K116" s="1">
        <f>IFERROR(__xludf.DUMMYFUNCTION("""COMPUTED_VALUE"""),3919.09)</f>
        <v>3919.09</v>
      </c>
      <c r="M116" s="2">
        <f>IFERROR(__xludf.DUMMYFUNCTION("""COMPUTED_VALUE"""),45460.66666666667)</f>
        <v>45460.66667</v>
      </c>
      <c r="N116" s="1">
        <f>IFERROR(__xludf.DUMMYFUNCTION("""COMPUTED_VALUE"""),0.0)</f>
        <v>0</v>
      </c>
    </row>
    <row r="117">
      <c r="A117" s="2">
        <f>IFERROR(__xludf.DUMMYFUNCTION("""COMPUTED_VALUE"""),45461.66666666667)</f>
        <v>45461.66667</v>
      </c>
      <c r="B117" s="1">
        <f>IFERROR(__xludf.DUMMYFUNCTION("""COMPUTED_VALUE"""),3919.09)</f>
        <v>3919.09</v>
      </c>
      <c r="D117" s="2">
        <f>IFERROR(__xludf.DUMMYFUNCTION("""COMPUTED_VALUE"""),45461.66666666667)</f>
        <v>45461.66667</v>
      </c>
      <c r="E117" s="1">
        <f>IFERROR(__xludf.DUMMYFUNCTION("""COMPUTED_VALUE"""),3931.11)</f>
        <v>3931.11</v>
      </c>
      <c r="G117" s="2">
        <f>IFERROR(__xludf.DUMMYFUNCTION("""COMPUTED_VALUE"""),45461.66666666667)</f>
        <v>45461.66667</v>
      </c>
      <c r="H117" s="1">
        <f>IFERROR(__xludf.DUMMYFUNCTION("""COMPUTED_VALUE"""),3917.85)</f>
        <v>3917.85</v>
      </c>
      <c r="J117" s="2">
        <f>IFERROR(__xludf.DUMMYFUNCTION("""COMPUTED_VALUE"""),45461.66666666667)</f>
        <v>45461.66667</v>
      </c>
      <c r="K117" s="1">
        <f>IFERROR(__xludf.DUMMYFUNCTION("""COMPUTED_VALUE"""),3928.47)</f>
        <v>3928.47</v>
      </c>
      <c r="M117" s="2">
        <f>IFERROR(__xludf.DUMMYFUNCTION("""COMPUTED_VALUE"""),45461.66666666667)</f>
        <v>45461.66667</v>
      </c>
      <c r="N117" s="1">
        <f>IFERROR(__xludf.DUMMYFUNCTION("""COMPUTED_VALUE"""),0.0)</f>
        <v>0</v>
      </c>
    </row>
    <row r="118">
      <c r="A118" s="2">
        <f>IFERROR(__xludf.DUMMYFUNCTION("""COMPUTED_VALUE"""),45463.66666666667)</f>
        <v>45463.66667</v>
      </c>
      <c r="B118" s="1">
        <f>IFERROR(__xludf.DUMMYFUNCTION("""COMPUTED_VALUE"""),3928.47)</f>
        <v>3928.47</v>
      </c>
      <c r="D118" s="2">
        <f>IFERROR(__xludf.DUMMYFUNCTION("""COMPUTED_VALUE"""),45463.66666666667)</f>
        <v>45463.66667</v>
      </c>
      <c r="E118" s="1">
        <f>IFERROR(__xludf.DUMMYFUNCTION("""COMPUTED_VALUE"""),3940.44)</f>
        <v>3940.44</v>
      </c>
      <c r="G118" s="2">
        <f>IFERROR(__xludf.DUMMYFUNCTION("""COMPUTED_VALUE"""),45463.66666666667)</f>
        <v>45463.66667</v>
      </c>
      <c r="H118" s="1">
        <f>IFERROR(__xludf.DUMMYFUNCTION("""COMPUTED_VALUE"""),3906.14)</f>
        <v>3906.14</v>
      </c>
      <c r="J118" s="2">
        <f>IFERROR(__xludf.DUMMYFUNCTION("""COMPUTED_VALUE"""),45463.66666666667)</f>
        <v>45463.66667</v>
      </c>
      <c r="K118" s="1">
        <f>IFERROR(__xludf.DUMMYFUNCTION("""COMPUTED_VALUE"""),3918.52)</f>
        <v>3918.52</v>
      </c>
      <c r="M118" s="2">
        <f>IFERROR(__xludf.DUMMYFUNCTION("""COMPUTED_VALUE"""),45463.66666666667)</f>
        <v>45463.66667</v>
      </c>
      <c r="N118" s="1">
        <f>IFERROR(__xludf.DUMMYFUNCTION("""COMPUTED_VALUE"""),0.0)</f>
        <v>0</v>
      </c>
    </row>
    <row r="119">
      <c r="A119" s="2">
        <f>IFERROR(__xludf.DUMMYFUNCTION("""COMPUTED_VALUE"""),45464.66666666667)</f>
        <v>45464.66667</v>
      </c>
      <c r="B119" s="1">
        <f>IFERROR(__xludf.DUMMYFUNCTION("""COMPUTED_VALUE"""),3918.52)</f>
        <v>3918.52</v>
      </c>
      <c r="D119" s="2">
        <f>IFERROR(__xludf.DUMMYFUNCTION("""COMPUTED_VALUE"""),45464.66666666667)</f>
        <v>45464.66667</v>
      </c>
      <c r="E119" s="1">
        <f>IFERROR(__xludf.DUMMYFUNCTION("""COMPUTED_VALUE"""),3922.54)</f>
        <v>3922.54</v>
      </c>
      <c r="G119" s="2">
        <f>IFERROR(__xludf.DUMMYFUNCTION("""COMPUTED_VALUE"""),45464.66666666667)</f>
        <v>45464.66667</v>
      </c>
      <c r="H119" s="1">
        <f>IFERROR(__xludf.DUMMYFUNCTION("""COMPUTED_VALUE"""),3903.21)</f>
        <v>3903.21</v>
      </c>
      <c r="J119" s="2">
        <f>IFERROR(__xludf.DUMMYFUNCTION("""COMPUTED_VALUE"""),45464.66666666667)</f>
        <v>45464.66667</v>
      </c>
      <c r="K119" s="1">
        <f>IFERROR(__xludf.DUMMYFUNCTION("""COMPUTED_VALUE"""),3914.07)</f>
        <v>3914.07</v>
      </c>
      <c r="M119" s="2">
        <f>IFERROR(__xludf.DUMMYFUNCTION("""COMPUTED_VALUE"""),45464.66666666667)</f>
        <v>45464.66667</v>
      </c>
      <c r="N119" s="1">
        <f>IFERROR(__xludf.DUMMYFUNCTION("""COMPUTED_VALUE"""),0.0)</f>
        <v>0</v>
      </c>
    </row>
    <row r="120">
      <c r="A120" s="2">
        <f>IFERROR(__xludf.DUMMYFUNCTION("""COMPUTED_VALUE"""),45467.66666666667)</f>
        <v>45467.66667</v>
      </c>
      <c r="B120" s="1">
        <f>IFERROR(__xludf.DUMMYFUNCTION("""COMPUTED_VALUE"""),3914.07)</f>
        <v>3914.07</v>
      </c>
      <c r="D120" s="2">
        <f>IFERROR(__xludf.DUMMYFUNCTION("""COMPUTED_VALUE"""),45467.66666666667)</f>
        <v>45467.66667</v>
      </c>
      <c r="E120" s="1">
        <f>IFERROR(__xludf.DUMMYFUNCTION("""COMPUTED_VALUE"""),3933.86)</f>
        <v>3933.86</v>
      </c>
      <c r="G120" s="2">
        <f>IFERROR(__xludf.DUMMYFUNCTION("""COMPUTED_VALUE"""),45467.66666666667)</f>
        <v>45467.66667</v>
      </c>
      <c r="H120" s="1">
        <f>IFERROR(__xludf.DUMMYFUNCTION("""COMPUTED_VALUE"""),3905.67)</f>
        <v>3905.67</v>
      </c>
      <c r="J120" s="2">
        <f>IFERROR(__xludf.DUMMYFUNCTION("""COMPUTED_VALUE"""),45467.66666666667)</f>
        <v>45467.66667</v>
      </c>
      <c r="K120" s="1">
        <f>IFERROR(__xludf.DUMMYFUNCTION("""COMPUTED_VALUE"""),3905.82)</f>
        <v>3905.82</v>
      </c>
      <c r="M120" s="2">
        <f>IFERROR(__xludf.DUMMYFUNCTION("""COMPUTED_VALUE"""),45467.66666666667)</f>
        <v>45467.66667</v>
      </c>
      <c r="N120" s="1">
        <f>IFERROR(__xludf.DUMMYFUNCTION("""COMPUTED_VALUE"""),0.0)</f>
        <v>0</v>
      </c>
    </row>
    <row r="121">
      <c r="A121" s="2">
        <f>IFERROR(__xludf.DUMMYFUNCTION("""COMPUTED_VALUE"""),45468.66666666667)</f>
        <v>45468.66667</v>
      </c>
      <c r="B121" s="1">
        <f>IFERROR(__xludf.DUMMYFUNCTION("""COMPUTED_VALUE"""),3905.82)</f>
        <v>3905.82</v>
      </c>
      <c r="D121" s="2">
        <f>IFERROR(__xludf.DUMMYFUNCTION("""COMPUTED_VALUE"""),45468.66666666667)</f>
        <v>45468.66667</v>
      </c>
      <c r="E121" s="1">
        <f>IFERROR(__xludf.DUMMYFUNCTION("""COMPUTED_VALUE"""),3919.26)</f>
        <v>3919.26</v>
      </c>
      <c r="G121" s="2">
        <f>IFERROR(__xludf.DUMMYFUNCTION("""COMPUTED_VALUE"""),45468.66666666667)</f>
        <v>45468.66667</v>
      </c>
      <c r="H121" s="1">
        <f>IFERROR(__xludf.DUMMYFUNCTION("""COMPUTED_VALUE"""),3901.25)</f>
        <v>3901.25</v>
      </c>
      <c r="J121" s="2">
        <f>IFERROR(__xludf.DUMMYFUNCTION("""COMPUTED_VALUE"""),45468.66666666667)</f>
        <v>45468.66667</v>
      </c>
      <c r="K121" s="1">
        <f>IFERROR(__xludf.DUMMYFUNCTION("""COMPUTED_VALUE"""),3916.91)</f>
        <v>3916.91</v>
      </c>
      <c r="M121" s="2">
        <f>IFERROR(__xludf.DUMMYFUNCTION("""COMPUTED_VALUE"""),45468.66666666667)</f>
        <v>45468.66667</v>
      </c>
      <c r="N121" s="1">
        <f>IFERROR(__xludf.DUMMYFUNCTION("""COMPUTED_VALUE"""),0.0)</f>
        <v>0</v>
      </c>
    </row>
    <row r="122">
      <c r="A122" s="2">
        <f>IFERROR(__xludf.DUMMYFUNCTION("""COMPUTED_VALUE"""),45469.66666666667)</f>
        <v>45469.66667</v>
      </c>
      <c r="B122" s="1">
        <f>IFERROR(__xludf.DUMMYFUNCTION("""COMPUTED_VALUE"""),3916.91)</f>
        <v>3916.91</v>
      </c>
      <c r="D122" s="2">
        <f>IFERROR(__xludf.DUMMYFUNCTION("""COMPUTED_VALUE"""),45469.66666666667)</f>
        <v>45469.66667</v>
      </c>
      <c r="E122" s="1">
        <f>IFERROR(__xludf.DUMMYFUNCTION("""COMPUTED_VALUE"""),3925.04)</f>
        <v>3925.04</v>
      </c>
      <c r="G122" s="2">
        <f>IFERROR(__xludf.DUMMYFUNCTION("""COMPUTED_VALUE"""),45469.66666666667)</f>
        <v>45469.66667</v>
      </c>
      <c r="H122" s="1">
        <f>IFERROR(__xludf.DUMMYFUNCTION("""COMPUTED_VALUE"""),3904.66)</f>
        <v>3904.66</v>
      </c>
      <c r="J122" s="2">
        <f>IFERROR(__xludf.DUMMYFUNCTION("""COMPUTED_VALUE"""),45469.66666666667)</f>
        <v>45469.66667</v>
      </c>
      <c r="K122" s="1">
        <f>IFERROR(__xludf.DUMMYFUNCTION("""COMPUTED_VALUE"""),3921.71)</f>
        <v>3921.71</v>
      </c>
      <c r="M122" s="2">
        <f>IFERROR(__xludf.DUMMYFUNCTION("""COMPUTED_VALUE"""),45469.66666666667)</f>
        <v>45469.66667</v>
      </c>
      <c r="N122" s="1">
        <f>IFERROR(__xludf.DUMMYFUNCTION("""COMPUTED_VALUE"""),0.0)</f>
        <v>0</v>
      </c>
    </row>
    <row r="123">
      <c r="A123" s="2">
        <f>IFERROR(__xludf.DUMMYFUNCTION("""COMPUTED_VALUE"""),45470.66666666667)</f>
        <v>45470.66667</v>
      </c>
      <c r="B123" s="1">
        <f>IFERROR(__xludf.DUMMYFUNCTION("""COMPUTED_VALUE"""),3921.71)</f>
        <v>3921.71</v>
      </c>
      <c r="D123" s="2">
        <f>IFERROR(__xludf.DUMMYFUNCTION("""COMPUTED_VALUE"""),45470.66666666667)</f>
        <v>45470.66667</v>
      </c>
      <c r="E123" s="1">
        <f>IFERROR(__xludf.DUMMYFUNCTION("""COMPUTED_VALUE"""),3931.18)</f>
        <v>3931.18</v>
      </c>
      <c r="G123" s="2">
        <f>IFERROR(__xludf.DUMMYFUNCTION("""COMPUTED_VALUE"""),45470.66666666667)</f>
        <v>45470.66667</v>
      </c>
      <c r="H123" s="1">
        <f>IFERROR(__xludf.DUMMYFUNCTION("""COMPUTED_VALUE"""),3916.12)</f>
        <v>3916.12</v>
      </c>
      <c r="J123" s="2">
        <f>IFERROR(__xludf.DUMMYFUNCTION("""COMPUTED_VALUE"""),45470.66666666667)</f>
        <v>45470.66667</v>
      </c>
      <c r="K123" s="1">
        <f>IFERROR(__xludf.DUMMYFUNCTION("""COMPUTED_VALUE"""),3928.23)</f>
        <v>3928.23</v>
      </c>
      <c r="M123" s="2">
        <f>IFERROR(__xludf.DUMMYFUNCTION("""COMPUTED_VALUE"""),45470.66666666667)</f>
        <v>45470.66667</v>
      </c>
      <c r="N123" s="1">
        <f>IFERROR(__xludf.DUMMYFUNCTION("""COMPUTED_VALUE"""),0.0)</f>
        <v>0</v>
      </c>
    </row>
    <row r="124">
      <c r="A124" s="2">
        <f>IFERROR(__xludf.DUMMYFUNCTION("""COMPUTED_VALUE"""),45471.66666666667)</f>
        <v>45471.66667</v>
      </c>
      <c r="B124" s="1">
        <f>IFERROR(__xludf.DUMMYFUNCTION("""COMPUTED_VALUE"""),3928.23)</f>
        <v>3928.23</v>
      </c>
      <c r="D124" s="2">
        <f>IFERROR(__xludf.DUMMYFUNCTION("""COMPUTED_VALUE"""),45471.66666666667)</f>
        <v>45471.66667</v>
      </c>
      <c r="E124" s="1">
        <f>IFERROR(__xludf.DUMMYFUNCTION("""COMPUTED_VALUE"""),3956.74)</f>
        <v>3956.74</v>
      </c>
      <c r="G124" s="2">
        <f>IFERROR(__xludf.DUMMYFUNCTION("""COMPUTED_VALUE"""),45471.66666666667)</f>
        <v>45471.66667</v>
      </c>
      <c r="H124" s="1">
        <f>IFERROR(__xludf.DUMMYFUNCTION("""COMPUTED_VALUE"""),3907.01)</f>
        <v>3907.01</v>
      </c>
      <c r="J124" s="2">
        <f>IFERROR(__xludf.DUMMYFUNCTION("""COMPUTED_VALUE"""),45471.66666666667)</f>
        <v>45471.66667</v>
      </c>
      <c r="K124" s="1">
        <f>IFERROR(__xludf.DUMMYFUNCTION("""COMPUTED_VALUE"""),3915.08)</f>
        <v>3915.08</v>
      </c>
      <c r="M124" s="2">
        <f>IFERROR(__xludf.DUMMYFUNCTION("""COMPUTED_VALUE"""),45471.66666666667)</f>
        <v>45471.66667</v>
      </c>
      <c r="N124" s="1">
        <f>IFERROR(__xludf.DUMMYFUNCTION("""COMPUTED_VALUE"""),0.0)</f>
        <v>0</v>
      </c>
    </row>
    <row r="125">
      <c r="A125" s="2">
        <f>IFERROR(__xludf.DUMMYFUNCTION("""COMPUTED_VALUE"""),45474.66666666667)</f>
        <v>45474.66667</v>
      </c>
      <c r="B125" s="1">
        <f>IFERROR(__xludf.DUMMYFUNCTION("""COMPUTED_VALUE"""),3915.08)</f>
        <v>3915.08</v>
      </c>
      <c r="D125" s="2">
        <f>IFERROR(__xludf.DUMMYFUNCTION("""COMPUTED_VALUE"""),45474.66666666667)</f>
        <v>45474.66667</v>
      </c>
      <c r="E125" s="1">
        <f>IFERROR(__xludf.DUMMYFUNCTION("""COMPUTED_VALUE"""),3928.71)</f>
        <v>3928.71</v>
      </c>
      <c r="G125" s="2">
        <f>IFERROR(__xludf.DUMMYFUNCTION("""COMPUTED_VALUE"""),45474.66666666667)</f>
        <v>45474.66667</v>
      </c>
      <c r="H125" s="1">
        <f>IFERROR(__xludf.DUMMYFUNCTION("""COMPUTED_VALUE"""),3903.59)</f>
        <v>3903.59</v>
      </c>
      <c r="J125" s="2">
        <f>IFERROR(__xludf.DUMMYFUNCTION("""COMPUTED_VALUE"""),45474.66666666667)</f>
        <v>45474.66667</v>
      </c>
      <c r="K125" s="1">
        <f>IFERROR(__xludf.DUMMYFUNCTION("""COMPUTED_VALUE"""),3921.87)</f>
        <v>3921.87</v>
      </c>
      <c r="M125" s="2">
        <f>IFERROR(__xludf.DUMMYFUNCTION("""COMPUTED_VALUE"""),45474.66666666667)</f>
        <v>45474.66667</v>
      </c>
      <c r="N125" s="1">
        <f>IFERROR(__xludf.DUMMYFUNCTION("""COMPUTED_VALUE"""),0.0)</f>
        <v>0</v>
      </c>
    </row>
    <row r="126">
      <c r="A126" s="2">
        <f>IFERROR(__xludf.DUMMYFUNCTION("""COMPUTED_VALUE"""),45475.66666666667)</f>
        <v>45475.66667</v>
      </c>
      <c r="B126" s="1">
        <f>IFERROR(__xludf.DUMMYFUNCTION("""COMPUTED_VALUE"""),3921.87)</f>
        <v>3921.87</v>
      </c>
      <c r="D126" s="2">
        <f>IFERROR(__xludf.DUMMYFUNCTION("""COMPUTED_VALUE"""),45475.66666666667)</f>
        <v>45475.66667</v>
      </c>
      <c r="E126" s="1">
        <f>IFERROR(__xludf.DUMMYFUNCTION("""COMPUTED_VALUE"""),3945.39)</f>
        <v>3945.39</v>
      </c>
      <c r="G126" s="2">
        <f>IFERROR(__xludf.DUMMYFUNCTION("""COMPUTED_VALUE"""),45475.66666666667)</f>
        <v>45475.66667</v>
      </c>
      <c r="H126" s="1">
        <f>IFERROR(__xludf.DUMMYFUNCTION("""COMPUTED_VALUE"""),3911.95)</f>
        <v>3911.95</v>
      </c>
      <c r="J126" s="2">
        <f>IFERROR(__xludf.DUMMYFUNCTION("""COMPUTED_VALUE"""),45475.66666666667)</f>
        <v>45475.66667</v>
      </c>
      <c r="K126" s="1">
        <f>IFERROR(__xludf.DUMMYFUNCTION("""COMPUTED_VALUE"""),3944.88)</f>
        <v>3944.88</v>
      </c>
      <c r="M126" s="2">
        <f>IFERROR(__xludf.DUMMYFUNCTION("""COMPUTED_VALUE"""),45475.66666666667)</f>
        <v>45475.66667</v>
      </c>
      <c r="N126" s="1">
        <f>IFERROR(__xludf.DUMMYFUNCTION("""COMPUTED_VALUE"""),0.0)</f>
        <v>0</v>
      </c>
    </row>
    <row r="127">
      <c r="A127" s="2">
        <f>IFERROR(__xludf.DUMMYFUNCTION("""COMPUTED_VALUE"""),45476.54513888889)</f>
        <v>45476.54514</v>
      </c>
      <c r="B127" s="1">
        <f>IFERROR(__xludf.DUMMYFUNCTION("""COMPUTED_VALUE"""),3944.88)</f>
        <v>3944.88</v>
      </c>
      <c r="D127" s="2">
        <f>IFERROR(__xludf.DUMMYFUNCTION("""COMPUTED_VALUE"""),45476.54513888889)</f>
        <v>45476.54514</v>
      </c>
      <c r="E127" s="1">
        <f>IFERROR(__xludf.DUMMYFUNCTION("""COMPUTED_VALUE"""),3965.08)</f>
        <v>3965.08</v>
      </c>
      <c r="G127" s="2">
        <f>IFERROR(__xludf.DUMMYFUNCTION("""COMPUTED_VALUE"""),45476.54513888889)</f>
        <v>45476.54514</v>
      </c>
      <c r="H127" s="1">
        <f>IFERROR(__xludf.DUMMYFUNCTION("""COMPUTED_VALUE"""),3944.88)</f>
        <v>3944.88</v>
      </c>
      <c r="J127" s="2">
        <f>IFERROR(__xludf.DUMMYFUNCTION("""COMPUTED_VALUE"""),45476.54513888889)</f>
        <v>45476.54514</v>
      </c>
      <c r="K127" s="1">
        <f>IFERROR(__xludf.DUMMYFUNCTION("""COMPUTED_VALUE"""),3963.44)</f>
        <v>3963.44</v>
      </c>
      <c r="M127" s="2">
        <f>IFERROR(__xludf.DUMMYFUNCTION("""COMPUTED_VALUE"""),45476.54513888889)</f>
        <v>45476.54514</v>
      </c>
      <c r="N127" s="1">
        <f>IFERROR(__xludf.DUMMYFUNCTION("""COMPUTED_VALUE"""),0.0)</f>
        <v>0</v>
      </c>
    </row>
    <row r="128">
      <c r="A128" s="2">
        <f>IFERROR(__xludf.DUMMYFUNCTION("""COMPUTED_VALUE"""),45478.66666666667)</f>
        <v>45478.66667</v>
      </c>
      <c r="B128" s="1">
        <f>IFERROR(__xludf.DUMMYFUNCTION("""COMPUTED_VALUE"""),3963.44)</f>
        <v>3963.44</v>
      </c>
      <c r="D128" s="2">
        <f>IFERROR(__xludf.DUMMYFUNCTION("""COMPUTED_VALUE"""),45478.66666666667)</f>
        <v>45478.66667</v>
      </c>
      <c r="E128" s="1">
        <f>IFERROR(__xludf.DUMMYFUNCTION("""COMPUTED_VALUE"""),3984.0)</f>
        <v>3984</v>
      </c>
      <c r="G128" s="2">
        <f>IFERROR(__xludf.DUMMYFUNCTION("""COMPUTED_VALUE"""),45478.66666666667)</f>
        <v>45478.66667</v>
      </c>
      <c r="H128" s="1">
        <f>IFERROR(__xludf.DUMMYFUNCTION("""COMPUTED_VALUE"""),3958.32)</f>
        <v>3958.32</v>
      </c>
      <c r="J128" s="2">
        <f>IFERROR(__xludf.DUMMYFUNCTION("""COMPUTED_VALUE"""),45478.66666666667)</f>
        <v>45478.66667</v>
      </c>
      <c r="K128" s="1">
        <f>IFERROR(__xludf.DUMMYFUNCTION("""COMPUTED_VALUE"""),3981.59)</f>
        <v>3981.59</v>
      </c>
      <c r="M128" s="2">
        <f>IFERROR(__xludf.DUMMYFUNCTION("""COMPUTED_VALUE"""),45478.66666666667)</f>
        <v>45478.66667</v>
      </c>
      <c r="N128" s="1">
        <f>IFERROR(__xludf.DUMMYFUNCTION("""COMPUTED_VALUE"""),0.0)</f>
        <v>0</v>
      </c>
    </row>
    <row r="129">
      <c r="A129" s="2">
        <f>IFERROR(__xludf.DUMMYFUNCTION("""COMPUTED_VALUE"""),45481.66666666667)</f>
        <v>45481.66667</v>
      </c>
      <c r="B129" s="1">
        <f>IFERROR(__xludf.DUMMYFUNCTION("""COMPUTED_VALUE"""),3981.59)</f>
        <v>3981.59</v>
      </c>
      <c r="D129" s="2">
        <f>IFERROR(__xludf.DUMMYFUNCTION("""COMPUTED_VALUE"""),45481.66666666667)</f>
        <v>45481.66667</v>
      </c>
      <c r="E129" s="1">
        <f>IFERROR(__xludf.DUMMYFUNCTION("""COMPUTED_VALUE"""),3993.35)</f>
        <v>3993.35</v>
      </c>
      <c r="G129" s="2">
        <f>IFERROR(__xludf.DUMMYFUNCTION("""COMPUTED_VALUE"""),45481.66666666667)</f>
        <v>45481.66667</v>
      </c>
      <c r="H129" s="1">
        <f>IFERROR(__xludf.DUMMYFUNCTION("""COMPUTED_VALUE"""),3979.07)</f>
        <v>3979.07</v>
      </c>
      <c r="J129" s="2">
        <f>IFERROR(__xludf.DUMMYFUNCTION("""COMPUTED_VALUE"""),45481.66666666667)</f>
        <v>45481.66667</v>
      </c>
      <c r="K129" s="1">
        <f>IFERROR(__xludf.DUMMYFUNCTION("""COMPUTED_VALUE"""),3986.06)</f>
        <v>3986.06</v>
      </c>
      <c r="M129" s="2">
        <f>IFERROR(__xludf.DUMMYFUNCTION("""COMPUTED_VALUE"""),45481.66666666667)</f>
        <v>45481.66667</v>
      </c>
      <c r="N129" s="1">
        <f>IFERROR(__xludf.DUMMYFUNCTION("""COMPUTED_VALUE"""),0.0)</f>
        <v>0</v>
      </c>
    </row>
    <row r="130">
      <c r="A130" s="2">
        <f>IFERROR(__xludf.DUMMYFUNCTION("""COMPUTED_VALUE"""),45482.66666666667)</f>
        <v>45482.66667</v>
      </c>
      <c r="B130" s="1">
        <f>IFERROR(__xludf.DUMMYFUNCTION("""COMPUTED_VALUE"""),3986.06)</f>
        <v>3986.06</v>
      </c>
      <c r="D130" s="2">
        <f>IFERROR(__xludf.DUMMYFUNCTION("""COMPUTED_VALUE"""),45482.66666666667)</f>
        <v>45482.66667</v>
      </c>
      <c r="E130" s="1">
        <f>IFERROR(__xludf.DUMMYFUNCTION("""COMPUTED_VALUE"""),3996.46)</f>
        <v>3996.46</v>
      </c>
      <c r="G130" s="2">
        <f>IFERROR(__xludf.DUMMYFUNCTION("""COMPUTED_VALUE"""),45482.66666666667)</f>
        <v>45482.66667</v>
      </c>
      <c r="H130" s="1">
        <f>IFERROR(__xludf.DUMMYFUNCTION("""COMPUTED_VALUE"""),3984.59)</f>
        <v>3984.59</v>
      </c>
      <c r="J130" s="2">
        <f>IFERROR(__xludf.DUMMYFUNCTION("""COMPUTED_VALUE"""),45482.66666666667)</f>
        <v>45482.66667</v>
      </c>
      <c r="K130" s="1">
        <f>IFERROR(__xludf.DUMMYFUNCTION("""COMPUTED_VALUE"""),3985.68)</f>
        <v>3985.68</v>
      </c>
      <c r="M130" s="2">
        <f>IFERROR(__xludf.DUMMYFUNCTION("""COMPUTED_VALUE"""),45482.66666666667)</f>
        <v>45482.66667</v>
      </c>
      <c r="N130" s="1">
        <f>IFERROR(__xludf.DUMMYFUNCTION("""COMPUTED_VALUE"""),0.0)</f>
        <v>0</v>
      </c>
    </row>
    <row r="131">
      <c r="A131" s="2">
        <f>IFERROR(__xludf.DUMMYFUNCTION("""COMPUTED_VALUE"""),45483.66666666667)</f>
        <v>45483.66667</v>
      </c>
      <c r="B131" s="1">
        <f>IFERROR(__xludf.DUMMYFUNCTION("""COMPUTED_VALUE"""),3985.68)</f>
        <v>3985.68</v>
      </c>
      <c r="D131" s="2">
        <f>IFERROR(__xludf.DUMMYFUNCTION("""COMPUTED_VALUE"""),45483.66666666667)</f>
        <v>45483.66667</v>
      </c>
      <c r="E131" s="1">
        <f>IFERROR(__xludf.DUMMYFUNCTION("""COMPUTED_VALUE"""),4026.26)</f>
        <v>4026.26</v>
      </c>
      <c r="G131" s="2">
        <f>IFERROR(__xludf.DUMMYFUNCTION("""COMPUTED_VALUE"""),45483.66666666667)</f>
        <v>45483.66667</v>
      </c>
      <c r="H131" s="1">
        <f>IFERROR(__xludf.DUMMYFUNCTION("""COMPUTED_VALUE"""),3985.68)</f>
        <v>3985.68</v>
      </c>
      <c r="J131" s="2">
        <f>IFERROR(__xludf.DUMMYFUNCTION("""COMPUTED_VALUE"""),45483.66666666667)</f>
        <v>45483.66667</v>
      </c>
      <c r="K131" s="1">
        <f>IFERROR(__xludf.DUMMYFUNCTION("""COMPUTED_VALUE"""),4025.28)</f>
        <v>4025.28</v>
      </c>
      <c r="M131" s="2">
        <f>IFERROR(__xludf.DUMMYFUNCTION("""COMPUTED_VALUE"""),45483.66666666667)</f>
        <v>45483.66667</v>
      </c>
      <c r="N131" s="1">
        <f>IFERROR(__xludf.DUMMYFUNCTION("""COMPUTED_VALUE"""),0.0)</f>
        <v>0</v>
      </c>
    </row>
    <row r="132">
      <c r="A132" s="2">
        <f>IFERROR(__xludf.DUMMYFUNCTION("""COMPUTED_VALUE"""),45484.66666666667)</f>
        <v>45484.66667</v>
      </c>
      <c r="B132" s="1">
        <f>IFERROR(__xludf.DUMMYFUNCTION("""COMPUTED_VALUE"""),4025.28)</f>
        <v>4025.28</v>
      </c>
      <c r="D132" s="2">
        <f>IFERROR(__xludf.DUMMYFUNCTION("""COMPUTED_VALUE"""),45484.66666666667)</f>
        <v>45484.66667</v>
      </c>
      <c r="E132" s="1">
        <f>IFERROR(__xludf.DUMMYFUNCTION("""COMPUTED_VALUE"""),4038.93)</f>
        <v>4038.93</v>
      </c>
      <c r="G132" s="2">
        <f>IFERROR(__xludf.DUMMYFUNCTION("""COMPUTED_VALUE"""),45484.66666666667)</f>
        <v>45484.66667</v>
      </c>
      <c r="H132" s="1">
        <f>IFERROR(__xludf.DUMMYFUNCTION("""COMPUTED_VALUE"""),3997.97)</f>
        <v>3997.97</v>
      </c>
      <c r="J132" s="2">
        <f>IFERROR(__xludf.DUMMYFUNCTION("""COMPUTED_VALUE"""),45484.66666666667)</f>
        <v>45484.66667</v>
      </c>
      <c r="K132" s="1">
        <f>IFERROR(__xludf.DUMMYFUNCTION("""COMPUTED_VALUE"""),4004.01)</f>
        <v>4004.01</v>
      </c>
      <c r="M132" s="2">
        <f>IFERROR(__xludf.DUMMYFUNCTION("""COMPUTED_VALUE"""),45484.66666666667)</f>
        <v>45484.66667</v>
      </c>
      <c r="N132" s="1">
        <f>IFERROR(__xludf.DUMMYFUNCTION("""COMPUTED_VALUE"""),0.0)</f>
        <v>0</v>
      </c>
    </row>
    <row r="133">
      <c r="A133" s="2">
        <f>IFERROR(__xludf.DUMMYFUNCTION("""COMPUTED_VALUE"""),45485.66666666667)</f>
        <v>45485.66667</v>
      </c>
      <c r="B133" s="1">
        <f>IFERROR(__xludf.DUMMYFUNCTION("""COMPUTED_VALUE"""),4004.01)</f>
        <v>4004.01</v>
      </c>
      <c r="D133" s="2">
        <f>IFERROR(__xludf.DUMMYFUNCTION("""COMPUTED_VALUE"""),45485.66666666667)</f>
        <v>45485.66667</v>
      </c>
      <c r="E133" s="1">
        <f>IFERROR(__xludf.DUMMYFUNCTION("""COMPUTED_VALUE"""),4054.97)</f>
        <v>4054.97</v>
      </c>
      <c r="G133" s="2">
        <f>IFERROR(__xludf.DUMMYFUNCTION("""COMPUTED_VALUE"""),45485.66666666667)</f>
        <v>45485.66667</v>
      </c>
      <c r="H133" s="1">
        <f>IFERROR(__xludf.DUMMYFUNCTION("""COMPUTED_VALUE"""),4004.01)</f>
        <v>4004.01</v>
      </c>
      <c r="J133" s="2">
        <f>IFERROR(__xludf.DUMMYFUNCTION("""COMPUTED_VALUE"""),45485.66666666667)</f>
        <v>45485.66667</v>
      </c>
      <c r="K133" s="1">
        <f>IFERROR(__xludf.DUMMYFUNCTION("""COMPUTED_VALUE"""),4027.91)</f>
        <v>4027.91</v>
      </c>
      <c r="M133" s="2">
        <f>IFERROR(__xludf.DUMMYFUNCTION("""COMPUTED_VALUE"""),45485.66666666667)</f>
        <v>45485.66667</v>
      </c>
      <c r="N133" s="1">
        <f>IFERROR(__xludf.DUMMYFUNCTION("""COMPUTED_VALUE"""),0.0)</f>
        <v>0</v>
      </c>
    </row>
    <row r="134">
      <c r="A134" s="2">
        <f>IFERROR(__xludf.DUMMYFUNCTION("""COMPUTED_VALUE"""),45488.66666666667)</f>
        <v>45488.66667</v>
      </c>
      <c r="B134" s="1">
        <f>IFERROR(__xludf.DUMMYFUNCTION("""COMPUTED_VALUE"""),4027.91)</f>
        <v>4027.91</v>
      </c>
      <c r="D134" s="2">
        <f>IFERROR(__xludf.DUMMYFUNCTION("""COMPUTED_VALUE"""),45488.66666666667)</f>
        <v>45488.66667</v>
      </c>
      <c r="E134" s="1">
        <f>IFERROR(__xludf.DUMMYFUNCTION("""COMPUTED_VALUE"""),4066.98)</f>
        <v>4066.98</v>
      </c>
      <c r="G134" s="2">
        <f>IFERROR(__xludf.DUMMYFUNCTION("""COMPUTED_VALUE"""),45488.66666666667)</f>
        <v>45488.66667</v>
      </c>
      <c r="H134" s="1">
        <f>IFERROR(__xludf.DUMMYFUNCTION("""COMPUTED_VALUE"""),4027.91)</f>
        <v>4027.91</v>
      </c>
      <c r="J134" s="2">
        <f>IFERROR(__xludf.DUMMYFUNCTION("""COMPUTED_VALUE"""),45488.66666666667)</f>
        <v>45488.66667</v>
      </c>
      <c r="K134" s="1">
        <f>IFERROR(__xludf.DUMMYFUNCTION("""COMPUTED_VALUE"""),4042.87)</f>
        <v>4042.87</v>
      </c>
      <c r="M134" s="2">
        <f>IFERROR(__xludf.DUMMYFUNCTION("""COMPUTED_VALUE"""),45488.66666666667)</f>
        <v>45488.66667</v>
      </c>
      <c r="N134" s="1">
        <f>IFERROR(__xludf.DUMMYFUNCTION("""COMPUTED_VALUE"""),0.0)</f>
        <v>0</v>
      </c>
    </row>
    <row r="135">
      <c r="A135" s="2">
        <f>IFERROR(__xludf.DUMMYFUNCTION("""COMPUTED_VALUE"""),45489.66666666667)</f>
        <v>45489.66667</v>
      </c>
      <c r="B135" s="1">
        <f>IFERROR(__xludf.DUMMYFUNCTION("""COMPUTED_VALUE"""),4042.87)</f>
        <v>4042.87</v>
      </c>
      <c r="D135" s="2">
        <f>IFERROR(__xludf.DUMMYFUNCTION("""COMPUTED_VALUE"""),45489.66666666667)</f>
        <v>45489.66667</v>
      </c>
      <c r="E135" s="1">
        <f>IFERROR(__xludf.DUMMYFUNCTION("""COMPUTED_VALUE"""),4078.92)</f>
        <v>4078.92</v>
      </c>
      <c r="G135" s="2">
        <f>IFERROR(__xludf.DUMMYFUNCTION("""COMPUTED_VALUE"""),45489.66666666667)</f>
        <v>45489.66667</v>
      </c>
      <c r="H135" s="1">
        <f>IFERROR(__xludf.DUMMYFUNCTION("""COMPUTED_VALUE"""),4042.87)</f>
        <v>4042.87</v>
      </c>
      <c r="J135" s="2">
        <f>IFERROR(__xludf.DUMMYFUNCTION("""COMPUTED_VALUE"""),45489.66666666667)</f>
        <v>45489.66667</v>
      </c>
      <c r="K135" s="1">
        <f>IFERROR(__xludf.DUMMYFUNCTION("""COMPUTED_VALUE"""),4077.22)</f>
        <v>4077.22</v>
      </c>
      <c r="M135" s="2">
        <f>IFERROR(__xludf.DUMMYFUNCTION("""COMPUTED_VALUE"""),45489.66666666667)</f>
        <v>45489.66667</v>
      </c>
      <c r="N135" s="1">
        <f>IFERROR(__xludf.DUMMYFUNCTION("""COMPUTED_VALUE"""),0.0)</f>
        <v>0</v>
      </c>
    </row>
    <row r="136">
      <c r="A136" s="2">
        <f>IFERROR(__xludf.DUMMYFUNCTION("""COMPUTED_VALUE"""),45490.66666666667)</f>
        <v>45490.66667</v>
      </c>
      <c r="B136" s="1">
        <f>IFERROR(__xludf.DUMMYFUNCTION("""COMPUTED_VALUE"""),4077.22)</f>
        <v>4077.22</v>
      </c>
      <c r="D136" s="2">
        <f>IFERROR(__xludf.DUMMYFUNCTION("""COMPUTED_VALUE"""),45490.66666666667)</f>
        <v>45490.66667</v>
      </c>
      <c r="E136" s="1">
        <f>IFERROR(__xludf.DUMMYFUNCTION("""COMPUTED_VALUE"""),4077.22)</f>
        <v>4077.22</v>
      </c>
      <c r="G136" s="2">
        <f>IFERROR(__xludf.DUMMYFUNCTION("""COMPUTED_VALUE"""),45490.66666666667)</f>
        <v>45490.66667</v>
      </c>
      <c r="H136" s="1">
        <f>IFERROR(__xludf.DUMMYFUNCTION("""COMPUTED_VALUE"""),4018.5)</f>
        <v>4018.5</v>
      </c>
      <c r="J136" s="2">
        <f>IFERROR(__xludf.DUMMYFUNCTION("""COMPUTED_VALUE"""),45490.66666666667)</f>
        <v>45490.66667</v>
      </c>
      <c r="K136" s="1">
        <f>IFERROR(__xludf.DUMMYFUNCTION("""COMPUTED_VALUE"""),4019.73)</f>
        <v>4019.73</v>
      </c>
      <c r="M136" s="2">
        <f>IFERROR(__xludf.DUMMYFUNCTION("""COMPUTED_VALUE"""),45490.66666666667)</f>
        <v>45490.66667</v>
      </c>
      <c r="N136" s="1">
        <f>IFERROR(__xludf.DUMMYFUNCTION("""COMPUTED_VALUE"""),0.0)</f>
        <v>0</v>
      </c>
    </row>
    <row r="137">
      <c r="A137" s="2">
        <f>IFERROR(__xludf.DUMMYFUNCTION("""COMPUTED_VALUE"""),45491.66666666667)</f>
        <v>45491.66667</v>
      </c>
      <c r="B137" s="1">
        <f>IFERROR(__xludf.DUMMYFUNCTION("""COMPUTED_VALUE"""),4019.73)</f>
        <v>4019.73</v>
      </c>
      <c r="D137" s="2">
        <f>IFERROR(__xludf.DUMMYFUNCTION("""COMPUTED_VALUE"""),45491.66666666667)</f>
        <v>45491.66667</v>
      </c>
      <c r="E137" s="1">
        <f>IFERROR(__xludf.DUMMYFUNCTION("""COMPUTED_VALUE"""),4039.84)</f>
        <v>4039.84</v>
      </c>
      <c r="G137" s="2">
        <f>IFERROR(__xludf.DUMMYFUNCTION("""COMPUTED_VALUE"""),45491.66666666667)</f>
        <v>45491.66667</v>
      </c>
      <c r="H137" s="1">
        <f>IFERROR(__xludf.DUMMYFUNCTION("""COMPUTED_VALUE"""),3969.99)</f>
        <v>3969.99</v>
      </c>
      <c r="J137" s="2">
        <f>IFERROR(__xludf.DUMMYFUNCTION("""COMPUTED_VALUE"""),45491.66666666667)</f>
        <v>45491.66667</v>
      </c>
      <c r="K137" s="1">
        <f>IFERROR(__xludf.DUMMYFUNCTION("""COMPUTED_VALUE"""),3984.89)</f>
        <v>3984.89</v>
      </c>
      <c r="M137" s="2">
        <f>IFERROR(__xludf.DUMMYFUNCTION("""COMPUTED_VALUE"""),45491.66666666667)</f>
        <v>45491.66667</v>
      </c>
      <c r="N137" s="1">
        <f>IFERROR(__xludf.DUMMYFUNCTION("""COMPUTED_VALUE"""),0.0)</f>
        <v>0</v>
      </c>
    </row>
    <row r="138">
      <c r="A138" s="2">
        <f>IFERROR(__xludf.DUMMYFUNCTION("""COMPUTED_VALUE"""),45492.66666666667)</f>
        <v>45492.66667</v>
      </c>
      <c r="B138" s="1">
        <f>IFERROR(__xludf.DUMMYFUNCTION("""COMPUTED_VALUE"""),3984.89)</f>
        <v>3984.89</v>
      </c>
      <c r="D138" s="2">
        <f>IFERROR(__xludf.DUMMYFUNCTION("""COMPUTED_VALUE"""),45492.66666666667)</f>
        <v>45492.66667</v>
      </c>
      <c r="E138" s="1">
        <f>IFERROR(__xludf.DUMMYFUNCTION("""COMPUTED_VALUE"""),3993.16)</f>
        <v>3993.16</v>
      </c>
      <c r="G138" s="2">
        <f>IFERROR(__xludf.DUMMYFUNCTION("""COMPUTED_VALUE"""),45492.66666666667)</f>
        <v>45492.66667</v>
      </c>
      <c r="H138" s="1">
        <f>IFERROR(__xludf.DUMMYFUNCTION("""COMPUTED_VALUE"""),3953.49)</f>
        <v>3953.49</v>
      </c>
      <c r="J138" s="2">
        <f>IFERROR(__xludf.DUMMYFUNCTION("""COMPUTED_VALUE"""),45492.66666666667)</f>
        <v>45492.66667</v>
      </c>
      <c r="K138" s="1">
        <f>IFERROR(__xludf.DUMMYFUNCTION("""COMPUTED_VALUE"""),3958.79)</f>
        <v>3958.79</v>
      </c>
      <c r="M138" s="2">
        <f>IFERROR(__xludf.DUMMYFUNCTION("""COMPUTED_VALUE"""),45492.66666666667)</f>
        <v>45492.66667</v>
      </c>
      <c r="N138" s="1">
        <f>IFERROR(__xludf.DUMMYFUNCTION("""COMPUTED_VALUE"""),0.0)</f>
        <v>0</v>
      </c>
    </row>
    <row r="139">
      <c r="A139" s="2">
        <f>IFERROR(__xludf.DUMMYFUNCTION("""COMPUTED_VALUE"""),45495.66666666667)</f>
        <v>45495.66667</v>
      </c>
      <c r="B139" s="1">
        <f>IFERROR(__xludf.DUMMYFUNCTION("""COMPUTED_VALUE"""),3958.79)</f>
        <v>3958.79</v>
      </c>
      <c r="D139" s="2">
        <f>IFERROR(__xludf.DUMMYFUNCTION("""COMPUTED_VALUE"""),45495.66666666667)</f>
        <v>45495.66667</v>
      </c>
      <c r="E139" s="1">
        <f>IFERROR(__xludf.DUMMYFUNCTION("""COMPUTED_VALUE"""),4004.93)</f>
        <v>4004.93</v>
      </c>
      <c r="G139" s="2">
        <f>IFERROR(__xludf.DUMMYFUNCTION("""COMPUTED_VALUE"""),45495.66666666667)</f>
        <v>45495.66667</v>
      </c>
      <c r="H139" s="1">
        <f>IFERROR(__xludf.DUMMYFUNCTION("""COMPUTED_VALUE"""),3958.79)</f>
        <v>3958.79</v>
      </c>
      <c r="J139" s="2">
        <f>IFERROR(__xludf.DUMMYFUNCTION("""COMPUTED_VALUE"""),45495.66666666667)</f>
        <v>45495.66667</v>
      </c>
      <c r="K139" s="1">
        <f>IFERROR(__xludf.DUMMYFUNCTION("""COMPUTED_VALUE"""),4001.85)</f>
        <v>4001.85</v>
      </c>
      <c r="M139" s="2">
        <f>IFERROR(__xludf.DUMMYFUNCTION("""COMPUTED_VALUE"""),45495.66666666667)</f>
        <v>45495.66667</v>
      </c>
      <c r="N139" s="1">
        <f>IFERROR(__xludf.DUMMYFUNCTION("""COMPUTED_VALUE"""),0.0)</f>
        <v>0</v>
      </c>
    </row>
    <row r="140">
      <c r="A140" s="2">
        <f>IFERROR(__xludf.DUMMYFUNCTION("""COMPUTED_VALUE"""),45496.66666666667)</f>
        <v>45496.66667</v>
      </c>
      <c r="B140" s="1">
        <f>IFERROR(__xludf.DUMMYFUNCTION("""COMPUTED_VALUE"""),4001.85)</f>
        <v>4001.85</v>
      </c>
      <c r="D140" s="2">
        <f>IFERROR(__xludf.DUMMYFUNCTION("""COMPUTED_VALUE"""),45496.66666666667)</f>
        <v>45496.66667</v>
      </c>
      <c r="E140" s="1">
        <f>IFERROR(__xludf.DUMMYFUNCTION("""COMPUTED_VALUE"""),4018.46)</f>
        <v>4018.46</v>
      </c>
      <c r="G140" s="2">
        <f>IFERROR(__xludf.DUMMYFUNCTION("""COMPUTED_VALUE"""),45496.66666666667)</f>
        <v>45496.66667</v>
      </c>
      <c r="H140" s="1">
        <f>IFERROR(__xludf.DUMMYFUNCTION("""COMPUTED_VALUE"""),3995.77)</f>
        <v>3995.77</v>
      </c>
      <c r="J140" s="2">
        <f>IFERROR(__xludf.DUMMYFUNCTION("""COMPUTED_VALUE"""),45496.66666666667)</f>
        <v>45496.66667</v>
      </c>
      <c r="K140" s="1">
        <f>IFERROR(__xludf.DUMMYFUNCTION("""COMPUTED_VALUE"""),3998.85)</f>
        <v>3998.85</v>
      </c>
      <c r="M140" s="2">
        <f>IFERROR(__xludf.DUMMYFUNCTION("""COMPUTED_VALUE"""),45496.66666666667)</f>
        <v>45496.66667</v>
      </c>
      <c r="N140" s="1">
        <f>IFERROR(__xludf.DUMMYFUNCTION("""COMPUTED_VALUE"""),0.0)</f>
        <v>0</v>
      </c>
    </row>
    <row r="141">
      <c r="A141" s="2">
        <f>IFERROR(__xludf.DUMMYFUNCTION("""COMPUTED_VALUE"""),45497.66666666667)</f>
        <v>45497.66667</v>
      </c>
      <c r="B141" s="1">
        <f>IFERROR(__xludf.DUMMYFUNCTION("""COMPUTED_VALUE"""),3998.85)</f>
        <v>3998.85</v>
      </c>
      <c r="D141" s="2">
        <f>IFERROR(__xludf.DUMMYFUNCTION("""COMPUTED_VALUE"""),45497.66666666667)</f>
        <v>45497.66667</v>
      </c>
      <c r="E141" s="1">
        <f>IFERROR(__xludf.DUMMYFUNCTION("""COMPUTED_VALUE"""),3998.85)</f>
        <v>3998.85</v>
      </c>
      <c r="G141" s="2">
        <f>IFERROR(__xludf.DUMMYFUNCTION("""COMPUTED_VALUE"""),45497.66666666667)</f>
        <v>45497.66667</v>
      </c>
      <c r="H141" s="1">
        <f>IFERROR(__xludf.DUMMYFUNCTION("""COMPUTED_VALUE"""),3901.35)</f>
        <v>3901.35</v>
      </c>
      <c r="J141" s="2">
        <f>IFERROR(__xludf.DUMMYFUNCTION("""COMPUTED_VALUE"""),45497.66666666667)</f>
        <v>45497.66667</v>
      </c>
      <c r="K141" s="1">
        <f>IFERROR(__xludf.DUMMYFUNCTION("""COMPUTED_VALUE"""),3905.72)</f>
        <v>3905.72</v>
      </c>
      <c r="M141" s="2">
        <f>IFERROR(__xludf.DUMMYFUNCTION("""COMPUTED_VALUE"""),45497.66666666667)</f>
        <v>45497.66667</v>
      </c>
      <c r="N141" s="1">
        <f>IFERROR(__xludf.DUMMYFUNCTION("""COMPUTED_VALUE"""),0.0)</f>
        <v>0</v>
      </c>
    </row>
    <row r="142">
      <c r="A142" s="2">
        <f>IFERROR(__xludf.DUMMYFUNCTION("""COMPUTED_VALUE"""),45498.66666666667)</f>
        <v>45498.66667</v>
      </c>
      <c r="B142" s="1">
        <f>IFERROR(__xludf.DUMMYFUNCTION("""COMPUTED_VALUE"""),3905.72)</f>
        <v>3905.72</v>
      </c>
      <c r="D142" s="2">
        <f>IFERROR(__xludf.DUMMYFUNCTION("""COMPUTED_VALUE"""),45498.66666666667)</f>
        <v>45498.66667</v>
      </c>
      <c r="E142" s="1">
        <f>IFERROR(__xludf.DUMMYFUNCTION("""COMPUTED_VALUE"""),3957.59)</f>
        <v>3957.59</v>
      </c>
      <c r="G142" s="2">
        <f>IFERROR(__xludf.DUMMYFUNCTION("""COMPUTED_VALUE"""),45498.66666666667)</f>
        <v>45498.66667</v>
      </c>
      <c r="H142" s="1">
        <f>IFERROR(__xludf.DUMMYFUNCTION("""COMPUTED_VALUE"""),3883.67)</f>
        <v>3883.67</v>
      </c>
      <c r="J142" s="2">
        <f>IFERROR(__xludf.DUMMYFUNCTION("""COMPUTED_VALUE"""),45498.66666666667)</f>
        <v>45498.66667</v>
      </c>
      <c r="K142" s="1">
        <f>IFERROR(__xludf.DUMMYFUNCTION("""COMPUTED_VALUE"""),3892.54)</f>
        <v>3892.54</v>
      </c>
      <c r="M142" s="2">
        <f>IFERROR(__xludf.DUMMYFUNCTION("""COMPUTED_VALUE"""),45498.66666666667)</f>
        <v>45498.66667</v>
      </c>
      <c r="N142" s="1">
        <f>IFERROR(__xludf.DUMMYFUNCTION("""COMPUTED_VALUE"""),0.0)</f>
        <v>0</v>
      </c>
    </row>
    <row r="143">
      <c r="A143" s="2">
        <f>IFERROR(__xludf.DUMMYFUNCTION("""COMPUTED_VALUE"""),45499.66666666667)</f>
        <v>45499.66667</v>
      </c>
      <c r="B143" s="1">
        <f>IFERROR(__xludf.DUMMYFUNCTION("""COMPUTED_VALUE"""),3892.54)</f>
        <v>3892.54</v>
      </c>
      <c r="D143" s="2">
        <f>IFERROR(__xludf.DUMMYFUNCTION("""COMPUTED_VALUE"""),45499.66666666667)</f>
        <v>45499.66667</v>
      </c>
      <c r="E143" s="1">
        <f>IFERROR(__xludf.DUMMYFUNCTION("""COMPUTED_VALUE"""),3956.36)</f>
        <v>3956.36</v>
      </c>
      <c r="G143" s="2">
        <f>IFERROR(__xludf.DUMMYFUNCTION("""COMPUTED_VALUE"""),45499.66666666667)</f>
        <v>45499.66667</v>
      </c>
      <c r="H143" s="1">
        <f>IFERROR(__xludf.DUMMYFUNCTION("""COMPUTED_VALUE"""),3892.54)</f>
        <v>3892.54</v>
      </c>
      <c r="J143" s="2">
        <f>IFERROR(__xludf.DUMMYFUNCTION("""COMPUTED_VALUE"""),45499.66666666667)</f>
        <v>45499.66667</v>
      </c>
      <c r="K143" s="1">
        <f>IFERROR(__xludf.DUMMYFUNCTION("""COMPUTED_VALUE"""),3937.53)</f>
        <v>3937.53</v>
      </c>
      <c r="M143" s="2">
        <f>IFERROR(__xludf.DUMMYFUNCTION("""COMPUTED_VALUE"""),45499.66666666667)</f>
        <v>45499.66667</v>
      </c>
      <c r="N143" s="1">
        <f>IFERROR(__xludf.DUMMYFUNCTION("""COMPUTED_VALUE"""),0.0)</f>
        <v>0</v>
      </c>
    </row>
    <row r="144">
      <c r="A144" s="2">
        <f>IFERROR(__xludf.DUMMYFUNCTION("""COMPUTED_VALUE"""),45502.66666666667)</f>
        <v>45502.66667</v>
      </c>
      <c r="B144" s="1">
        <f>IFERROR(__xludf.DUMMYFUNCTION("""COMPUTED_VALUE"""),3937.53)</f>
        <v>3937.53</v>
      </c>
      <c r="D144" s="2">
        <f>IFERROR(__xludf.DUMMYFUNCTION("""COMPUTED_VALUE"""),45502.66666666667)</f>
        <v>45502.66667</v>
      </c>
      <c r="E144" s="1">
        <f>IFERROR(__xludf.DUMMYFUNCTION("""COMPUTED_VALUE"""),3957.7)</f>
        <v>3957.7</v>
      </c>
      <c r="G144" s="2">
        <f>IFERROR(__xludf.DUMMYFUNCTION("""COMPUTED_VALUE"""),45502.66666666667)</f>
        <v>45502.66667</v>
      </c>
      <c r="H144" s="1">
        <f>IFERROR(__xludf.DUMMYFUNCTION("""COMPUTED_VALUE"""),3926.18)</f>
        <v>3926.18</v>
      </c>
      <c r="J144" s="2">
        <f>IFERROR(__xludf.DUMMYFUNCTION("""COMPUTED_VALUE"""),45502.66666666667)</f>
        <v>45502.66667</v>
      </c>
      <c r="K144" s="1">
        <f>IFERROR(__xludf.DUMMYFUNCTION("""COMPUTED_VALUE"""),3938.69)</f>
        <v>3938.69</v>
      </c>
      <c r="M144" s="2">
        <f>IFERROR(__xludf.DUMMYFUNCTION("""COMPUTED_VALUE"""),45502.66666666667)</f>
        <v>45502.66667</v>
      </c>
      <c r="N144" s="1">
        <f>IFERROR(__xludf.DUMMYFUNCTION("""COMPUTED_VALUE"""),0.0)</f>
        <v>0</v>
      </c>
    </row>
    <row r="145">
      <c r="A145" s="2">
        <f>IFERROR(__xludf.DUMMYFUNCTION("""COMPUTED_VALUE"""),45503.66666666667)</f>
        <v>45503.66667</v>
      </c>
      <c r="B145" s="1">
        <f>IFERROR(__xludf.DUMMYFUNCTION("""COMPUTED_VALUE"""),3938.69)</f>
        <v>3938.69</v>
      </c>
      <c r="D145" s="2">
        <f>IFERROR(__xludf.DUMMYFUNCTION("""COMPUTED_VALUE"""),45503.66666666667)</f>
        <v>45503.66667</v>
      </c>
      <c r="E145" s="1">
        <f>IFERROR(__xludf.DUMMYFUNCTION("""COMPUTED_VALUE"""),3958.23)</f>
        <v>3958.23</v>
      </c>
      <c r="G145" s="2">
        <f>IFERROR(__xludf.DUMMYFUNCTION("""COMPUTED_VALUE"""),45503.66666666667)</f>
        <v>45503.66667</v>
      </c>
      <c r="H145" s="1">
        <f>IFERROR(__xludf.DUMMYFUNCTION("""COMPUTED_VALUE"""),3897.78)</f>
        <v>3897.78</v>
      </c>
      <c r="J145" s="2">
        <f>IFERROR(__xludf.DUMMYFUNCTION("""COMPUTED_VALUE"""),45503.66666666667)</f>
        <v>45503.66667</v>
      </c>
      <c r="K145" s="1">
        <f>IFERROR(__xludf.DUMMYFUNCTION("""COMPUTED_VALUE"""),3922.15)</f>
        <v>3922.15</v>
      </c>
      <c r="M145" s="2">
        <f>IFERROR(__xludf.DUMMYFUNCTION("""COMPUTED_VALUE"""),45503.66666666667)</f>
        <v>45503.66667</v>
      </c>
      <c r="N145" s="1">
        <f>IFERROR(__xludf.DUMMYFUNCTION("""COMPUTED_VALUE"""),0.0)</f>
        <v>0</v>
      </c>
    </row>
    <row r="146">
      <c r="A146" s="2">
        <f>IFERROR(__xludf.DUMMYFUNCTION("""COMPUTED_VALUE"""),45504.66666666667)</f>
        <v>45504.66667</v>
      </c>
      <c r="B146" s="1">
        <f>IFERROR(__xludf.DUMMYFUNCTION("""COMPUTED_VALUE"""),3922.15)</f>
        <v>3922.15</v>
      </c>
      <c r="D146" s="2">
        <f>IFERROR(__xludf.DUMMYFUNCTION("""COMPUTED_VALUE"""),45504.66666666667)</f>
        <v>45504.66667</v>
      </c>
      <c r="E146" s="1">
        <f>IFERROR(__xludf.DUMMYFUNCTION("""COMPUTED_VALUE"""),4004.16)</f>
        <v>4004.16</v>
      </c>
      <c r="G146" s="2">
        <f>IFERROR(__xludf.DUMMYFUNCTION("""COMPUTED_VALUE"""),45504.66666666667)</f>
        <v>45504.66667</v>
      </c>
      <c r="H146" s="1">
        <f>IFERROR(__xludf.DUMMYFUNCTION("""COMPUTED_VALUE"""),3922.15)</f>
        <v>3922.15</v>
      </c>
      <c r="J146" s="2">
        <f>IFERROR(__xludf.DUMMYFUNCTION("""COMPUTED_VALUE"""),45504.66666666667)</f>
        <v>45504.66667</v>
      </c>
      <c r="K146" s="1">
        <f>IFERROR(__xludf.DUMMYFUNCTION("""COMPUTED_VALUE"""),3979.23)</f>
        <v>3979.23</v>
      </c>
      <c r="M146" s="2">
        <f>IFERROR(__xludf.DUMMYFUNCTION("""COMPUTED_VALUE"""),45504.66666666667)</f>
        <v>45504.66667</v>
      </c>
      <c r="N146" s="1">
        <f>IFERROR(__xludf.DUMMYFUNCTION("""COMPUTED_VALUE"""),0.0)</f>
        <v>0</v>
      </c>
    </row>
    <row r="147">
      <c r="A147" s="2">
        <f>IFERROR(__xludf.DUMMYFUNCTION("""COMPUTED_VALUE"""),45505.66666666667)</f>
        <v>45505.66667</v>
      </c>
      <c r="B147" s="1">
        <f>IFERROR(__xludf.DUMMYFUNCTION("""COMPUTED_VALUE"""),3979.23)</f>
        <v>3979.23</v>
      </c>
      <c r="D147" s="2">
        <f>IFERROR(__xludf.DUMMYFUNCTION("""COMPUTED_VALUE"""),45505.66666666667)</f>
        <v>45505.66667</v>
      </c>
      <c r="E147" s="1">
        <f>IFERROR(__xludf.DUMMYFUNCTION("""COMPUTED_VALUE"""),4008.89)</f>
        <v>4008.89</v>
      </c>
      <c r="G147" s="2">
        <f>IFERROR(__xludf.DUMMYFUNCTION("""COMPUTED_VALUE"""),45505.66666666667)</f>
        <v>45505.66667</v>
      </c>
      <c r="H147" s="1">
        <f>IFERROR(__xludf.DUMMYFUNCTION("""COMPUTED_VALUE"""),3894.51)</f>
        <v>3894.51</v>
      </c>
      <c r="J147" s="2">
        <f>IFERROR(__xludf.DUMMYFUNCTION("""COMPUTED_VALUE"""),45505.66666666667)</f>
        <v>45505.66667</v>
      </c>
      <c r="K147" s="1">
        <f>IFERROR(__xludf.DUMMYFUNCTION("""COMPUTED_VALUE"""),3920.56)</f>
        <v>3920.56</v>
      </c>
      <c r="M147" s="2">
        <f>IFERROR(__xludf.DUMMYFUNCTION("""COMPUTED_VALUE"""),45505.66666666667)</f>
        <v>45505.66667</v>
      </c>
      <c r="N147" s="1">
        <f>IFERROR(__xludf.DUMMYFUNCTION("""COMPUTED_VALUE"""),0.0)</f>
        <v>0</v>
      </c>
    </row>
    <row r="148">
      <c r="A148" s="2">
        <f>IFERROR(__xludf.DUMMYFUNCTION("""COMPUTED_VALUE"""),45506.66666666667)</f>
        <v>45506.66667</v>
      </c>
      <c r="B148" s="1">
        <f>IFERROR(__xludf.DUMMYFUNCTION("""COMPUTED_VALUE"""),3920.56)</f>
        <v>3920.56</v>
      </c>
      <c r="D148" s="2">
        <f>IFERROR(__xludf.DUMMYFUNCTION("""COMPUTED_VALUE"""),45506.66666666667)</f>
        <v>45506.66667</v>
      </c>
      <c r="E148" s="1">
        <f>IFERROR(__xludf.DUMMYFUNCTION("""COMPUTED_VALUE"""),3920.56)</f>
        <v>3920.56</v>
      </c>
      <c r="G148" s="2">
        <f>IFERROR(__xludf.DUMMYFUNCTION("""COMPUTED_VALUE"""),45506.66666666667)</f>
        <v>45506.66667</v>
      </c>
      <c r="H148" s="1">
        <f>IFERROR(__xludf.DUMMYFUNCTION("""COMPUTED_VALUE"""),3809.89)</f>
        <v>3809.89</v>
      </c>
      <c r="J148" s="2">
        <f>IFERROR(__xludf.DUMMYFUNCTION("""COMPUTED_VALUE"""),45506.66666666667)</f>
        <v>45506.66667</v>
      </c>
      <c r="K148" s="1">
        <f>IFERROR(__xludf.DUMMYFUNCTION("""COMPUTED_VALUE"""),3842.24)</f>
        <v>3842.24</v>
      </c>
      <c r="M148" s="2">
        <f>IFERROR(__xludf.DUMMYFUNCTION("""COMPUTED_VALUE"""),45506.66666666667)</f>
        <v>45506.66667</v>
      </c>
      <c r="N148" s="1">
        <f>IFERROR(__xludf.DUMMYFUNCTION("""COMPUTED_VALUE"""),0.0)</f>
        <v>0</v>
      </c>
    </row>
    <row r="149">
      <c r="A149" s="2">
        <f>IFERROR(__xludf.DUMMYFUNCTION("""COMPUTED_VALUE"""),45509.66666666667)</f>
        <v>45509.66667</v>
      </c>
      <c r="B149" s="1">
        <f>IFERROR(__xludf.DUMMYFUNCTION("""COMPUTED_VALUE"""),3842.24)</f>
        <v>3842.24</v>
      </c>
      <c r="D149" s="2">
        <f>IFERROR(__xludf.DUMMYFUNCTION("""COMPUTED_VALUE"""),45509.66666666667)</f>
        <v>45509.66667</v>
      </c>
      <c r="E149" s="1">
        <f>IFERROR(__xludf.DUMMYFUNCTION("""COMPUTED_VALUE"""),3842.24)</f>
        <v>3842.24</v>
      </c>
      <c r="G149" s="2">
        <f>IFERROR(__xludf.DUMMYFUNCTION("""COMPUTED_VALUE"""),45509.66666666667)</f>
        <v>45509.66667</v>
      </c>
      <c r="H149" s="1">
        <f>IFERROR(__xludf.DUMMYFUNCTION("""COMPUTED_VALUE"""),3689.55)</f>
        <v>3689.55</v>
      </c>
      <c r="J149" s="2">
        <f>IFERROR(__xludf.DUMMYFUNCTION("""COMPUTED_VALUE"""),45509.66666666667)</f>
        <v>45509.66667</v>
      </c>
      <c r="K149" s="1">
        <f>IFERROR(__xludf.DUMMYFUNCTION("""COMPUTED_VALUE"""),3727.88)</f>
        <v>3727.88</v>
      </c>
      <c r="M149" s="2">
        <f>IFERROR(__xludf.DUMMYFUNCTION("""COMPUTED_VALUE"""),45509.66666666667)</f>
        <v>45509.66667</v>
      </c>
      <c r="N149" s="1">
        <f>IFERROR(__xludf.DUMMYFUNCTION("""COMPUTED_VALUE"""),0.0)</f>
        <v>0</v>
      </c>
    </row>
    <row r="150">
      <c r="A150" s="2">
        <f>IFERROR(__xludf.DUMMYFUNCTION("""COMPUTED_VALUE"""),45510.66666666667)</f>
        <v>45510.66667</v>
      </c>
      <c r="B150" s="1">
        <f>IFERROR(__xludf.DUMMYFUNCTION("""COMPUTED_VALUE"""),3727.88)</f>
        <v>3727.88</v>
      </c>
      <c r="D150" s="2">
        <f>IFERROR(__xludf.DUMMYFUNCTION("""COMPUTED_VALUE"""),45510.66666666667)</f>
        <v>45510.66667</v>
      </c>
      <c r="E150" s="1">
        <f>IFERROR(__xludf.DUMMYFUNCTION("""COMPUTED_VALUE"""),3817.35)</f>
        <v>3817.35</v>
      </c>
      <c r="G150" s="2">
        <f>IFERROR(__xludf.DUMMYFUNCTION("""COMPUTED_VALUE"""),45510.66666666667)</f>
        <v>45510.66667</v>
      </c>
      <c r="H150" s="1">
        <f>IFERROR(__xludf.DUMMYFUNCTION("""COMPUTED_VALUE"""),3727.88)</f>
        <v>3727.88</v>
      </c>
      <c r="J150" s="2">
        <f>IFERROR(__xludf.DUMMYFUNCTION("""COMPUTED_VALUE"""),45510.66666666667)</f>
        <v>45510.66667</v>
      </c>
      <c r="K150" s="1">
        <f>IFERROR(__xludf.DUMMYFUNCTION("""COMPUTED_VALUE"""),3766.65)</f>
        <v>3766.65</v>
      </c>
      <c r="M150" s="2">
        <f>IFERROR(__xludf.DUMMYFUNCTION("""COMPUTED_VALUE"""),45510.66666666667)</f>
        <v>45510.66667</v>
      </c>
      <c r="N150" s="1">
        <f>IFERROR(__xludf.DUMMYFUNCTION("""COMPUTED_VALUE"""),0.0)</f>
        <v>0</v>
      </c>
    </row>
    <row r="151">
      <c r="A151" s="2">
        <f>IFERROR(__xludf.DUMMYFUNCTION("""COMPUTED_VALUE"""),45511.66666666667)</f>
        <v>45511.66667</v>
      </c>
      <c r="B151" s="1">
        <f>IFERROR(__xludf.DUMMYFUNCTION("""COMPUTED_VALUE"""),3766.65)</f>
        <v>3766.65</v>
      </c>
      <c r="D151" s="2">
        <f>IFERROR(__xludf.DUMMYFUNCTION("""COMPUTED_VALUE"""),45511.66666666667)</f>
        <v>45511.66667</v>
      </c>
      <c r="E151" s="1">
        <f>IFERROR(__xludf.DUMMYFUNCTION("""COMPUTED_VALUE"""),3831.19)</f>
        <v>3831.19</v>
      </c>
      <c r="G151" s="2">
        <f>IFERROR(__xludf.DUMMYFUNCTION("""COMPUTED_VALUE"""),45511.66666666667)</f>
        <v>45511.66667</v>
      </c>
      <c r="H151" s="1">
        <f>IFERROR(__xludf.DUMMYFUNCTION("""COMPUTED_VALUE"""),3734.25)</f>
        <v>3734.25</v>
      </c>
      <c r="J151" s="2">
        <f>IFERROR(__xludf.DUMMYFUNCTION("""COMPUTED_VALUE"""),45511.66666666667)</f>
        <v>45511.66667</v>
      </c>
      <c r="K151" s="1">
        <f>IFERROR(__xludf.DUMMYFUNCTION("""COMPUTED_VALUE"""),3736.87)</f>
        <v>3736.87</v>
      </c>
      <c r="M151" s="2">
        <f>IFERROR(__xludf.DUMMYFUNCTION("""COMPUTED_VALUE"""),45511.66666666667)</f>
        <v>45511.66667</v>
      </c>
      <c r="N151" s="1">
        <f>IFERROR(__xludf.DUMMYFUNCTION("""COMPUTED_VALUE"""),0.0)</f>
        <v>0</v>
      </c>
    </row>
    <row r="152">
      <c r="A152" s="2">
        <f>IFERROR(__xludf.DUMMYFUNCTION("""COMPUTED_VALUE"""),45512.66666666667)</f>
        <v>45512.66667</v>
      </c>
      <c r="B152" s="1">
        <f>IFERROR(__xludf.DUMMYFUNCTION("""COMPUTED_VALUE"""),3736.87)</f>
        <v>3736.87</v>
      </c>
      <c r="D152" s="2">
        <f>IFERROR(__xludf.DUMMYFUNCTION("""COMPUTED_VALUE"""),45512.66666666667)</f>
        <v>45512.66667</v>
      </c>
      <c r="E152" s="1">
        <f>IFERROR(__xludf.DUMMYFUNCTION("""COMPUTED_VALUE"""),3829.13)</f>
        <v>3829.13</v>
      </c>
      <c r="G152" s="2">
        <f>IFERROR(__xludf.DUMMYFUNCTION("""COMPUTED_VALUE"""),45512.66666666667)</f>
        <v>45512.66667</v>
      </c>
      <c r="H152" s="1">
        <f>IFERROR(__xludf.DUMMYFUNCTION("""COMPUTED_VALUE"""),3736.87)</f>
        <v>3736.87</v>
      </c>
      <c r="J152" s="2">
        <f>IFERROR(__xludf.DUMMYFUNCTION("""COMPUTED_VALUE"""),45512.66666666667)</f>
        <v>45512.66667</v>
      </c>
      <c r="K152" s="1">
        <f>IFERROR(__xludf.DUMMYFUNCTION("""COMPUTED_VALUE"""),3824.04)</f>
        <v>3824.04</v>
      </c>
      <c r="M152" s="2">
        <f>IFERROR(__xludf.DUMMYFUNCTION("""COMPUTED_VALUE"""),45512.66666666667)</f>
        <v>45512.66667</v>
      </c>
      <c r="N152" s="1">
        <f>IFERROR(__xludf.DUMMYFUNCTION("""COMPUTED_VALUE"""),0.0)</f>
        <v>0</v>
      </c>
    </row>
    <row r="153">
      <c r="A153" s="2">
        <f>IFERROR(__xludf.DUMMYFUNCTION("""COMPUTED_VALUE"""),45513.66666666667)</f>
        <v>45513.66667</v>
      </c>
      <c r="B153" s="1">
        <f>IFERROR(__xludf.DUMMYFUNCTION("""COMPUTED_VALUE"""),3824.04)</f>
        <v>3824.04</v>
      </c>
      <c r="D153" s="2">
        <f>IFERROR(__xludf.DUMMYFUNCTION("""COMPUTED_VALUE"""),45513.66666666667)</f>
        <v>45513.66667</v>
      </c>
      <c r="E153" s="1">
        <f>IFERROR(__xludf.DUMMYFUNCTION("""COMPUTED_VALUE"""),3850.2)</f>
        <v>3850.2</v>
      </c>
      <c r="G153" s="2">
        <f>IFERROR(__xludf.DUMMYFUNCTION("""COMPUTED_VALUE"""),45513.66666666667)</f>
        <v>45513.66667</v>
      </c>
      <c r="H153" s="1">
        <f>IFERROR(__xludf.DUMMYFUNCTION("""COMPUTED_VALUE"""),3811.73)</f>
        <v>3811.73</v>
      </c>
      <c r="J153" s="2">
        <f>IFERROR(__xludf.DUMMYFUNCTION("""COMPUTED_VALUE"""),45513.66666666667)</f>
        <v>45513.66667</v>
      </c>
      <c r="K153" s="1">
        <f>IFERROR(__xludf.DUMMYFUNCTION("""COMPUTED_VALUE"""),3841.03)</f>
        <v>3841.03</v>
      </c>
      <c r="M153" s="2">
        <f>IFERROR(__xludf.DUMMYFUNCTION("""COMPUTED_VALUE"""),45513.66666666667)</f>
        <v>45513.66667</v>
      </c>
      <c r="N153" s="1">
        <f>IFERROR(__xludf.DUMMYFUNCTION("""COMPUTED_VALUE"""),0.0)</f>
        <v>0</v>
      </c>
    </row>
    <row r="154">
      <c r="A154" s="2">
        <f>IFERROR(__xludf.DUMMYFUNCTION("""COMPUTED_VALUE"""),45516.66666666667)</f>
        <v>45516.66667</v>
      </c>
      <c r="B154" s="1">
        <f>IFERROR(__xludf.DUMMYFUNCTION("""COMPUTED_VALUE"""),3841.03)</f>
        <v>3841.03</v>
      </c>
      <c r="D154" s="2">
        <f>IFERROR(__xludf.DUMMYFUNCTION("""COMPUTED_VALUE"""),45516.66666666667)</f>
        <v>45516.66667</v>
      </c>
      <c r="E154" s="1">
        <f>IFERROR(__xludf.DUMMYFUNCTION("""COMPUTED_VALUE"""),3856.96)</f>
        <v>3856.96</v>
      </c>
      <c r="G154" s="2">
        <f>IFERROR(__xludf.DUMMYFUNCTION("""COMPUTED_VALUE"""),45516.66666666667)</f>
        <v>45516.66667</v>
      </c>
      <c r="H154" s="1">
        <f>IFERROR(__xludf.DUMMYFUNCTION("""COMPUTED_VALUE"""),3825.93)</f>
        <v>3825.93</v>
      </c>
      <c r="J154" s="2">
        <f>IFERROR(__xludf.DUMMYFUNCTION("""COMPUTED_VALUE"""),45516.66666666667)</f>
        <v>45516.66667</v>
      </c>
      <c r="K154" s="1">
        <f>IFERROR(__xludf.DUMMYFUNCTION("""COMPUTED_VALUE"""),3837.35)</f>
        <v>3837.35</v>
      </c>
      <c r="M154" s="2">
        <f>IFERROR(__xludf.DUMMYFUNCTION("""COMPUTED_VALUE"""),45516.66666666667)</f>
        <v>45516.66667</v>
      </c>
      <c r="N154" s="1">
        <f>IFERROR(__xludf.DUMMYFUNCTION("""COMPUTED_VALUE"""),0.0)</f>
        <v>0</v>
      </c>
    </row>
    <row r="155">
      <c r="A155" s="2">
        <f>IFERROR(__xludf.DUMMYFUNCTION("""COMPUTED_VALUE"""),45517.66666666667)</f>
        <v>45517.66667</v>
      </c>
      <c r="B155" s="1">
        <f>IFERROR(__xludf.DUMMYFUNCTION("""COMPUTED_VALUE"""),3837.35)</f>
        <v>3837.35</v>
      </c>
      <c r="D155" s="2">
        <f>IFERROR(__xludf.DUMMYFUNCTION("""COMPUTED_VALUE"""),45517.66666666667)</f>
        <v>45517.66667</v>
      </c>
      <c r="E155" s="1">
        <f>IFERROR(__xludf.DUMMYFUNCTION("""COMPUTED_VALUE"""),3903.17)</f>
        <v>3903.17</v>
      </c>
      <c r="G155" s="2">
        <f>IFERROR(__xludf.DUMMYFUNCTION("""COMPUTED_VALUE"""),45517.66666666667)</f>
        <v>45517.66667</v>
      </c>
      <c r="H155" s="1">
        <f>IFERROR(__xludf.DUMMYFUNCTION("""COMPUTED_VALUE"""),3837.35)</f>
        <v>3837.35</v>
      </c>
      <c r="J155" s="2">
        <f>IFERROR(__xludf.DUMMYFUNCTION("""COMPUTED_VALUE"""),45517.66666666667)</f>
        <v>45517.66667</v>
      </c>
      <c r="K155" s="1">
        <f>IFERROR(__xludf.DUMMYFUNCTION("""COMPUTED_VALUE"""),3901.82)</f>
        <v>3901.82</v>
      </c>
      <c r="M155" s="2">
        <f>IFERROR(__xludf.DUMMYFUNCTION("""COMPUTED_VALUE"""),45517.66666666667)</f>
        <v>45517.66667</v>
      </c>
      <c r="N155" s="1">
        <f>IFERROR(__xludf.DUMMYFUNCTION("""COMPUTED_VALUE"""),0.0)</f>
        <v>0</v>
      </c>
    </row>
    <row r="156">
      <c r="A156" s="2">
        <f>IFERROR(__xludf.DUMMYFUNCTION("""COMPUTED_VALUE"""),45518.66666666667)</f>
        <v>45518.66667</v>
      </c>
      <c r="B156" s="1">
        <f>IFERROR(__xludf.DUMMYFUNCTION("""COMPUTED_VALUE"""),3901.82)</f>
        <v>3901.82</v>
      </c>
      <c r="D156" s="2">
        <f>IFERROR(__xludf.DUMMYFUNCTION("""COMPUTED_VALUE"""),45518.66666666667)</f>
        <v>45518.66667</v>
      </c>
      <c r="E156" s="1">
        <f>IFERROR(__xludf.DUMMYFUNCTION("""COMPUTED_VALUE"""),3920.98)</f>
        <v>3920.98</v>
      </c>
      <c r="G156" s="2">
        <f>IFERROR(__xludf.DUMMYFUNCTION("""COMPUTED_VALUE"""),45518.66666666667)</f>
        <v>45518.66667</v>
      </c>
      <c r="H156" s="1">
        <f>IFERROR(__xludf.DUMMYFUNCTION("""COMPUTED_VALUE"""),3889.1)</f>
        <v>3889.1</v>
      </c>
      <c r="J156" s="2">
        <f>IFERROR(__xludf.DUMMYFUNCTION("""COMPUTED_VALUE"""),45518.66666666667)</f>
        <v>45518.66667</v>
      </c>
      <c r="K156" s="1">
        <f>IFERROR(__xludf.DUMMYFUNCTION("""COMPUTED_VALUE"""),3915.08)</f>
        <v>3915.08</v>
      </c>
      <c r="M156" s="2">
        <f>IFERROR(__xludf.DUMMYFUNCTION("""COMPUTED_VALUE"""),45518.66666666667)</f>
        <v>45518.66667</v>
      </c>
      <c r="N156" s="1">
        <f>IFERROR(__xludf.DUMMYFUNCTION("""COMPUTED_VALUE"""),0.0)</f>
        <v>0</v>
      </c>
    </row>
    <row r="157">
      <c r="A157" s="2">
        <f>IFERROR(__xludf.DUMMYFUNCTION("""COMPUTED_VALUE"""),45519.66666666667)</f>
        <v>45519.66667</v>
      </c>
      <c r="B157" s="1">
        <f>IFERROR(__xludf.DUMMYFUNCTION("""COMPUTED_VALUE"""),3915.08)</f>
        <v>3915.08</v>
      </c>
      <c r="D157" s="2">
        <f>IFERROR(__xludf.DUMMYFUNCTION("""COMPUTED_VALUE"""),45519.66666666667)</f>
        <v>45519.66667</v>
      </c>
      <c r="E157" s="1">
        <f>IFERROR(__xludf.DUMMYFUNCTION("""COMPUTED_VALUE"""),3982.75)</f>
        <v>3982.75</v>
      </c>
      <c r="G157" s="2">
        <f>IFERROR(__xludf.DUMMYFUNCTION("""COMPUTED_VALUE"""),45519.66666666667)</f>
        <v>45519.66667</v>
      </c>
      <c r="H157" s="1">
        <f>IFERROR(__xludf.DUMMYFUNCTION("""COMPUTED_VALUE"""),3915.08)</f>
        <v>3915.08</v>
      </c>
      <c r="J157" s="2">
        <f>IFERROR(__xludf.DUMMYFUNCTION("""COMPUTED_VALUE"""),45519.66666666667)</f>
        <v>45519.66667</v>
      </c>
      <c r="K157" s="1">
        <f>IFERROR(__xludf.DUMMYFUNCTION("""COMPUTED_VALUE"""),3980.17)</f>
        <v>3980.17</v>
      </c>
      <c r="M157" s="2">
        <f>IFERROR(__xludf.DUMMYFUNCTION("""COMPUTED_VALUE"""),45519.66666666667)</f>
        <v>45519.66667</v>
      </c>
      <c r="N157" s="1">
        <f>IFERROR(__xludf.DUMMYFUNCTION("""COMPUTED_VALUE"""),0.0)</f>
        <v>0</v>
      </c>
    </row>
    <row r="158">
      <c r="A158" s="2">
        <f>IFERROR(__xludf.DUMMYFUNCTION("""COMPUTED_VALUE"""),45520.66666666667)</f>
        <v>45520.66667</v>
      </c>
      <c r="B158" s="1">
        <f>IFERROR(__xludf.DUMMYFUNCTION("""COMPUTED_VALUE"""),3980.17)</f>
        <v>3980.17</v>
      </c>
      <c r="D158" s="2">
        <f>IFERROR(__xludf.DUMMYFUNCTION("""COMPUTED_VALUE"""),45520.66666666667)</f>
        <v>45520.66667</v>
      </c>
      <c r="E158" s="1">
        <f>IFERROR(__xludf.DUMMYFUNCTION("""COMPUTED_VALUE"""),3993.07)</f>
        <v>3993.07</v>
      </c>
      <c r="G158" s="2">
        <f>IFERROR(__xludf.DUMMYFUNCTION("""COMPUTED_VALUE"""),45520.66666666667)</f>
        <v>45520.66667</v>
      </c>
      <c r="H158" s="1">
        <f>IFERROR(__xludf.DUMMYFUNCTION("""COMPUTED_VALUE"""),3967.51)</f>
        <v>3967.51</v>
      </c>
      <c r="J158" s="2">
        <f>IFERROR(__xludf.DUMMYFUNCTION("""COMPUTED_VALUE"""),45520.66666666667)</f>
        <v>45520.66667</v>
      </c>
      <c r="K158" s="1">
        <f>IFERROR(__xludf.DUMMYFUNCTION("""COMPUTED_VALUE"""),3987.98)</f>
        <v>3987.98</v>
      </c>
      <c r="M158" s="2">
        <f>IFERROR(__xludf.DUMMYFUNCTION("""COMPUTED_VALUE"""),45520.66666666667)</f>
        <v>45520.66667</v>
      </c>
      <c r="N158" s="1">
        <f>IFERROR(__xludf.DUMMYFUNCTION("""COMPUTED_VALUE"""),0.0)</f>
        <v>0</v>
      </c>
    </row>
    <row r="159">
      <c r="A159" s="2">
        <f>IFERROR(__xludf.DUMMYFUNCTION("""COMPUTED_VALUE"""),45523.66666666667)</f>
        <v>45523.66667</v>
      </c>
      <c r="B159" s="1">
        <f>IFERROR(__xludf.DUMMYFUNCTION("""COMPUTED_VALUE"""),3987.98)</f>
        <v>3987.98</v>
      </c>
      <c r="D159" s="2">
        <f>IFERROR(__xludf.DUMMYFUNCTION("""COMPUTED_VALUE"""),45523.66666666667)</f>
        <v>45523.66667</v>
      </c>
      <c r="E159" s="1">
        <f>IFERROR(__xludf.DUMMYFUNCTION("""COMPUTED_VALUE"""),4026.38)</f>
        <v>4026.38</v>
      </c>
      <c r="G159" s="2">
        <f>IFERROR(__xludf.DUMMYFUNCTION("""COMPUTED_VALUE"""),45523.66666666667)</f>
        <v>45523.66667</v>
      </c>
      <c r="H159" s="1">
        <f>IFERROR(__xludf.DUMMYFUNCTION("""COMPUTED_VALUE"""),3986.65)</f>
        <v>3986.65</v>
      </c>
      <c r="J159" s="2">
        <f>IFERROR(__xludf.DUMMYFUNCTION("""COMPUTED_VALUE"""),45523.66666666667)</f>
        <v>45523.66667</v>
      </c>
      <c r="K159" s="1">
        <f>IFERROR(__xludf.DUMMYFUNCTION("""COMPUTED_VALUE"""),4026.38)</f>
        <v>4026.38</v>
      </c>
      <c r="M159" s="2">
        <f>IFERROR(__xludf.DUMMYFUNCTION("""COMPUTED_VALUE"""),45523.66666666667)</f>
        <v>45523.66667</v>
      </c>
      <c r="N159" s="1">
        <f>IFERROR(__xludf.DUMMYFUNCTION("""COMPUTED_VALUE"""),0.0)</f>
        <v>0</v>
      </c>
    </row>
    <row r="160">
      <c r="A160" s="2">
        <f>IFERROR(__xludf.DUMMYFUNCTION("""COMPUTED_VALUE"""),45524.66666666667)</f>
        <v>45524.66667</v>
      </c>
      <c r="B160" s="1">
        <f>IFERROR(__xludf.DUMMYFUNCTION("""COMPUTED_VALUE"""),4026.38)</f>
        <v>4026.38</v>
      </c>
      <c r="D160" s="2">
        <f>IFERROR(__xludf.DUMMYFUNCTION("""COMPUTED_VALUE"""),45524.66666666667)</f>
        <v>45524.66667</v>
      </c>
      <c r="E160" s="1">
        <f>IFERROR(__xludf.DUMMYFUNCTION("""COMPUTED_VALUE"""),4033.91)</f>
        <v>4033.91</v>
      </c>
      <c r="G160" s="2">
        <f>IFERROR(__xludf.DUMMYFUNCTION("""COMPUTED_VALUE"""),45524.66666666667)</f>
        <v>45524.66667</v>
      </c>
      <c r="H160" s="1">
        <f>IFERROR(__xludf.DUMMYFUNCTION("""COMPUTED_VALUE"""),4007.46)</f>
        <v>4007.46</v>
      </c>
      <c r="J160" s="2">
        <f>IFERROR(__xludf.DUMMYFUNCTION("""COMPUTED_VALUE"""),45524.66666666667)</f>
        <v>45524.66667</v>
      </c>
      <c r="K160" s="1">
        <f>IFERROR(__xludf.DUMMYFUNCTION("""COMPUTED_VALUE"""),4015.28)</f>
        <v>4015.28</v>
      </c>
      <c r="M160" s="2">
        <f>IFERROR(__xludf.DUMMYFUNCTION("""COMPUTED_VALUE"""),45524.66666666667)</f>
        <v>45524.66667</v>
      </c>
      <c r="N160" s="1">
        <f>IFERROR(__xludf.DUMMYFUNCTION("""COMPUTED_VALUE"""),0.0)</f>
        <v>0</v>
      </c>
    </row>
    <row r="161">
      <c r="A161" s="2">
        <f>IFERROR(__xludf.DUMMYFUNCTION("""COMPUTED_VALUE"""),45525.66666666667)</f>
        <v>45525.66667</v>
      </c>
      <c r="B161" s="1">
        <f>IFERROR(__xludf.DUMMYFUNCTION("""COMPUTED_VALUE"""),4015.28)</f>
        <v>4015.28</v>
      </c>
      <c r="D161" s="2">
        <f>IFERROR(__xludf.DUMMYFUNCTION("""COMPUTED_VALUE"""),45525.66666666667)</f>
        <v>45525.66667</v>
      </c>
      <c r="E161" s="1">
        <f>IFERROR(__xludf.DUMMYFUNCTION("""COMPUTED_VALUE"""),4040.98)</f>
        <v>4040.98</v>
      </c>
      <c r="G161" s="2">
        <f>IFERROR(__xludf.DUMMYFUNCTION("""COMPUTED_VALUE"""),45525.66666666667)</f>
        <v>45525.66667</v>
      </c>
      <c r="H161" s="1">
        <f>IFERROR(__xludf.DUMMYFUNCTION("""COMPUTED_VALUE"""),4014.52)</f>
        <v>4014.52</v>
      </c>
      <c r="J161" s="2">
        <f>IFERROR(__xludf.DUMMYFUNCTION("""COMPUTED_VALUE"""),45525.66666666667)</f>
        <v>45525.66667</v>
      </c>
      <c r="K161" s="1">
        <f>IFERROR(__xludf.DUMMYFUNCTION("""COMPUTED_VALUE"""),4036.52)</f>
        <v>4036.52</v>
      </c>
      <c r="M161" s="2">
        <f>IFERROR(__xludf.DUMMYFUNCTION("""COMPUTED_VALUE"""),45525.66666666667)</f>
        <v>45525.66667</v>
      </c>
      <c r="N161" s="1">
        <f>IFERROR(__xludf.DUMMYFUNCTION("""COMPUTED_VALUE"""),0.0)</f>
        <v>0</v>
      </c>
    </row>
    <row r="162">
      <c r="A162" s="2">
        <f>IFERROR(__xludf.DUMMYFUNCTION("""COMPUTED_VALUE"""),45526.66666666667)</f>
        <v>45526.66667</v>
      </c>
      <c r="B162" s="1">
        <f>IFERROR(__xludf.DUMMYFUNCTION("""COMPUTED_VALUE"""),4036.52)</f>
        <v>4036.52</v>
      </c>
      <c r="D162" s="2">
        <f>IFERROR(__xludf.DUMMYFUNCTION("""COMPUTED_VALUE"""),45526.66666666667)</f>
        <v>45526.66667</v>
      </c>
      <c r="E162" s="1">
        <f>IFERROR(__xludf.DUMMYFUNCTION("""COMPUTED_VALUE"""),4051.18)</f>
        <v>4051.18</v>
      </c>
      <c r="G162" s="2">
        <f>IFERROR(__xludf.DUMMYFUNCTION("""COMPUTED_VALUE"""),45526.66666666667)</f>
        <v>45526.66667</v>
      </c>
      <c r="H162" s="1">
        <f>IFERROR(__xludf.DUMMYFUNCTION("""COMPUTED_VALUE"""),3994.41)</f>
        <v>3994.41</v>
      </c>
      <c r="J162" s="2">
        <f>IFERROR(__xludf.DUMMYFUNCTION("""COMPUTED_VALUE"""),45526.66666666667)</f>
        <v>45526.66667</v>
      </c>
      <c r="K162" s="1">
        <f>IFERROR(__xludf.DUMMYFUNCTION("""COMPUTED_VALUE"""),4000.78)</f>
        <v>4000.78</v>
      </c>
      <c r="M162" s="2">
        <f>IFERROR(__xludf.DUMMYFUNCTION("""COMPUTED_VALUE"""),45526.66666666667)</f>
        <v>45526.66667</v>
      </c>
      <c r="N162" s="1">
        <f>IFERROR(__xludf.DUMMYFUNCTION("""COMPUTED_VALUE"""),0.0)</f>
        <v>0</v>
      </c>
    </row>
    <row r="163">
      <c r="A163" s="2">
        <f>IFERROR(__xludf.DUMMYFUNCTION("""COMPUTED_VALUE"""),45527.66666666667)</f>
        <v>45527.66667</v>
      </c>
      <c r="B163" s="1">
        <f>IFERROR(__xludf.DUMMYFUNCTION("""COMPUTED_VALUE"""),4000.78)</f>
        <v>4000.78</v>
      </c>
      <c r="D163" s="2">
        <f>IFERROR(__xludf.DUMMYFUNCTION("""COMPUTED_VALUE"""),45527.66666666667)</f>
        <v>45527.66667</v>
      </c>
      <c r="E163" s="1">
        <f>IFERROR(__xludf.DUMMYFUNCTION("""COMPUTED_VALUE"""),4054.13)</f>
        <v>4054.13</v>
      </c>
      <c r="G163" s="2">
        <f>IFERROR(__xludf.DUMMYFUNCTION("""COMPUTED_VALUE"""),45527.66666666667)</f>
        <v>45527.66667</v>
      </c>
      <c r="H163" s="1">
        <f>IFERROR(__xludf.DUMMYFUNCTION("""COMPUTED_VALUE"""),4000.78)</f>
        <v>4000.78</v>
      </c>
      <c r="J163" s="2">
        <f>IFERROR(__xludf.DUMMYFUNCTION("""COMPUTED_VALUE"""),45527.66666666667)</f>
        <v>45527.66667</v>
      </c>
      <c r="K163" s="1">
        <f>IFERROR(__xludf.DUMMYFUNCTION("""COMPUTED_VALUE"""),4052.26)</f>
        <v>4052.26</v>
      </c>
      <c r="M163" s="2">
        <f>IFERROR(__xludf.DUMMYFUNCTION("""COMPUTED_VALUE"""),45527.66666666667)</f>
        <v>45527.66667</v>
      </c>
      <c r="N163" s="1">
        <f>IFERROR(__xludf.DUMMYFUNCTION("""COMPUTED_VALUE"""),0.0)</f>
        <v>0</v>
      </c>
    </row>
    <row r="164">
      <c r="A164" s="2">
        <f>IFERROR(__xludf.DUMMYFUNCTION("""COMPUTED_VALUE"""),45530.66666666667)</f>
        <v>45530.66667</v>
      </c>
      <c r="B164" s="1">
        <f>IFERROR(__xludf.DUMMYFUNCTION("""COMPUTED_VALUE"""),4052.26)</f>
        <v>4052.26</v>
      </c>
      <c r="D164" s="2">
        <f>IFERROR(__xludf.DUMMYFUNCTION("""COMPUTED_VALUE"""),45530.66666666667)</f>
        <v>45530.66667</v>
      </c>
      <c r="E164" s="1">
        <f>IFERROR(__xludf.DUMMYFUNCTION("""COMPUTED_VALUE"""),4065.34)</f>
        <v>4065.34</v>
      </c>
      <c r="G164" s="2">
        <f>IFERROR(__xludf.DUMMYFUNCTION("""COMPUTED_VALUE"""),45530.66666666667)</f>
        <v>45530.66667</v>
      </c>
      <c r="H164" s="1">
        <f>IFERROR(__xludf.DUMMYFUNCTION("""COMPUTED_VALUE"""),4031.38)</f>
        <v>4031.38</v>
      </c>
      <c r="J164" s="2">
        <f>IFERROR(__xludf.DUMMYFUNCTION("""COMPUTED_VALUE"""),45530.66666666667)</f>
        <v>45530.66667</v>
      </c>
      <c r="K164" s="1">
        <f>IFERROR(__xludf.DUMMYFUNCTION("""COMPUTED_VALUE"""),4039.66)</f>
        <v>4039.66</v>
      </c>
      <c r="M164" s="2">
        <f>IFERROR(__xludf.DUMMYFUNCTION("""COMPUTED_VALUE"""),45530.66666666667)</f>
        <v>45530.66667</v>
      </c>
      <c r="N164" s="1">
        <f>IFERROR(__xludf.DUMMYFUNCTION("""COMPUTED_VALUE"""),0.0)</f>
        <v>0</v>
      </c>
    </row>
    <row r="165">
      <c r="A165" s="2">
        <f>IFERROR(__xludf.DUMMYFUNCTION("""COMPUTED_VALUE"""),45531.66666666667)</f>
        <v>45531.66667</v>
      </c>
      <c r="B165" s="1">
        <f>IFERROR(__xludf.DUMMYFUNCTION("""COMPUTED_VALUE"""),4039.66)</f>
        <v>4039.66</v>
      </c>
      <c r="D165" s="2">
        <f>IFERROR(__xludf.DUMMYFUNCTION("""COMPUTED_VALUE"""),45531.66666666667)</f>
        <v>45531.66667</v>
      </c>
      <c r="E165" s="1">
        <f>IFERROR(__xludf.DUMMYFUNCTION("""COMPUTED_VALUE"""),4047.46)</f>
        <v>4047.46</v>
      </c>
      <c r="G165" s="2">
        <f>IFERROR(__xludf.DUMMYFUNCTION("""COMPUTED_VALUE"""),45531.66666666667)</f>
        <v>45531.66667</v>
      </c>
      <c r="H165" s="1">
        <f>IFERROR(__xludf.DUMMYFUNCTION("""COMPUTED_VALUE"""),4021.8)</f>
        <v>4021.8</v>
      </c>
      <c r="J165" s="2">
        <f>IFERROR(__xludf.DUMMYFUNCTION("""COMPUTED_VALUE"""),45531.66666666667)</f>
        <v>45531.66667</v>
      </c>
      <c r="K165" s="1">
        <f>IFERROR(__xludf.DUMMYFUNCTION("""COMPUTED_VALUE"""),4043.76)</f>
        <v>4043.76</v>
      </c>
      <c r="M165" s="2">
        <f>IFERROR(__xludf.DUMMYFUNCTION("""COMPUTED_VALUE"""),45531.66666666667)</f>
        <v>45531.66667</v>
      </c>
      <c r="N165" s="1">
        <f>IFERROR(__xludf.DUMMYFUNCTION("""COMPUTED_VALUE"""),0.0)</f>
        <v>0</v>
      </c>
    </row>
    <row r="166">
      <c r="A166" s="2">
        <f>IFERROR(__xludf.DUMMYFUNCTION("""COMPUTED_VALUE"""),45532.66666666667)</f>
        <v>45532.66667</v>
      </c>
      <c r="B166" s="1">
        <f>IFERROR(__xludf.DUMMYFUNCTION("""COMPUTED_VALUE"""),4043.76)</f>
        <v>4043.76</v>
      </c>
      <c r="D166" s="2">
        <f>IFERROR(__xludf.DUMMYFUNCTION("""COMPUTED_VALUE"""),45532.66666666667)</f>
        <v>45532.66667</v>
      </c>
      <c r="E166" s="1">
        <f>IFERROR(__xludf.DUMMYFUNCTION("""COMPUTED_VALUE"""),4043.76)</f>
        <v>4043.76</v>
      </c>
      <c r="G166" s="2">
        <f>IFERROR(__xludf.DUMMYFUNCTION("""COMPUTED_VALUE"""),45532.66666666667)</f>
        <v>45532.66667</v>
      </c>
      <c r="H166" s="1">
        <f>IFERROR(__xludf.DUMMYFUNCTION("""COMPUTED_VALUE"""),3998.17)</f>
        <v>3998.17</v>
      </c>
      <c r="J166" s="2">
        <f>IFERROR(__xludf.DUMMYFUNCTION("""COMPUTED_VALUE"""),45532.66666666667)</f>
        <v>45532.66667</v>
      </c>
      <c r="K166" s="1">
        <f>IFERROR(__xludf.DUMMYFUNCTION("""COMPUTED_VALUE"""),4019.1)</f>
        <v>4019.1</v>
      </c>
      <c r="M166" s="2">
        <f>IFERROR(__xludf.DUMMYFUNCTION("""COMPUTED_VALUE"""),45532.66666666667)</f>
        <v>45532.66667</v>
      </c>
      <c r="N166" s="1">
        <f>IFERROR(__xludf.DUMMYFUNCTION("""COMPUTED_VALUE"""),0.0)</f>
        <v>0</v>
      </c>
    </row>
    <row r="167">
      <c r="A167" s="2">
        <f>IFERROR(__xludf.DUMMYFUNCTION("""COMPUTED_VALUE"""),45533.66666666667)</f>
        <v>45533.66667</v>
      </c>
      <c r="B167" s="1">
        <f>IFERROR(__xludf.DUMMYFUNCTION("""COMPUTED_VALUE"""),4019.1)</f>
        <v>4019.1</v>
      </c>
      <c r="D167" s="2">
        <f>IFERROR(__xludf.DUMMYFUNCTION("""COMPUTED_VALUE"""),45533.66666666667)</f>
        <v>45533.66667</v>
      </c>
      <c r="E167" s="1">
        <f>IFERROR(__xludf.DUMMYFUNCTION("""COMPUTED_VALUE"""),4060.72)</f>
        <v>4060.72</v>
      </c>
      <c r="G167" s="2">
        <f>IFERROR(__xludf.DUMMYFUNCTION("""COMPUTED_VALUE"""),45533.66666666667)</f>
        <v>45533.66667</v>
      </c>
      <c r="H167" s="1">
        <f>IFERROR(__xludf.DUMMYFUNCTION("""COMPUTED_VALUE"""),4018.45)</f>
        <v>4018.45</v>
      </c>
      <c r="J167" s="2">
        <f>IFERROR(__xludf.DUMMYFUNCTION("""COMPUTED_VALUE"""),45533.66666666667)</f>
        <v>45533.66667</v>
      </c>
      <c r="K167" s="1">
        <f>IFERROR(__xludf.DUMMYFUNCTION("""COMPUTED_VALUE"""),4022.41)</f>
        <v>4022.41</v>
      </c>
      <c r="M167" s="2">
        <f>IFERROR(__xludf.DUMMYFUNCTION("""COMPUTED_VALUE"""),45533.66666666667)</f>
        <v>45533.66667</v>
      </c>
      <c r="N167" s="1">
        <f>IFERROR(__xludf.DUMMYFUNCTION("""COMPUTED_VALUE"""),0.0)</f>
        <v>0</v>
      </c>
    </row>
    <row r="168">
      <c r="A168" s="2">
        <f>IFERROR(__xludf.DUMMYFUNCTION("""COMPUTED_VALUE"""),45534.66666666667)</f>
        <v>45534.66667</v>
      </c>
      <c r="B168" s="1">
        <f>IFERROR(__xludf.DUMMYFUNCTION("""COMPUTED_VALUE"""),4022.41)</f>
        <v>4022.41</v>
      </c>
      <c r="D168" s="2">
        <f>IFERROR(__xludf.DUMMYFUNCTION("""COMPUTED_VALUE"""),45534.66666666667)</f>
        <v>45534.66667</v>
      </c>
      <c r="E168" s="1">
        <f>IFERROR(__xludf.DUMMYFUNCTION("""COMPUTED_VALUE"""),4063.61)</f>
        <v>4063.61</v>
      </c>
      <c r="G168" s="2">
        <f>IFERROR(__xludf.DUMMYFUNCTION("""COMPUTED_VALUE"""),45534.66666666667)</f>
        <v>45534.66667</v>
      </c>
      <c r="H168" s="1">
        <f>IFERROR(__xludf.DUMMYFUNCTION("""COMPUTED_VALUE"""),4014.59)</f>
        <v>4014.59</v>
      </c>
      <c r="J168" s="2">
        <f>IFERROR(__xludf.DUMMYFUNCTION("""COMPUTED_VALUE"""),45534.66666666667)</f>
        <v>45534.66667</v>
      </c>
      <c r="K168" s="1">
        <f>IFERROR(__xludf.DUMMYFUNCTION("""COMPUTED_VALUE"""),4061.76)</f>
        <v>4061.76</v>
      </c>
      <c r="M168" s="2">
        <f>IFERROR(__xludf.DUMMYFUNCTION("""COMPUTED_VALUE"""),45534.66666666667)</f>
        <v>45534.66667</v>
      </c>
      <c r="N168" s="1">
        <f>IFERROR(__xludf.DUMMYFUNCTION("""COMPUTED_VALUE"""),0.0)</f>
        <v>0</v>
      </c>
    </row>
    <row r="169">
      <c r="A169" s="2">
        <f>IFERROR(__xludf.DUMMYFUNCTION("""COMPUTED_VALUE"""),45538.66666666667)</f>
        <v>45538.66667</v>
      </c>
      <c r="B169" s="1">
        <f>IFERROR(__xludf.DUMMYFUNCTION("""COMPUTED_VALUE"""),4061.76)</f>
        <v>4061.76</v>
      </c>
      <c r="D169" s="2">
        <f>IFERROR(__xludf.DUMMYFUNCTION("""COMPUTED_VALUE"""),45538.66666666667)</f>
        <v>45538.66667</v>
      </c>
      <c r="E169" s="1">
        <f>IFERROR(__xludf.DUMMYFUNCTION("""COMPUTED_VALUE"""),4061.76)</f>
        <v>4061.76</v>
      </c>
      <c r="G169" s="2">
        <f>IFERROR(__xludf.DUMMYFUNCTION("""COMPUTED_VALUE"""),45538.66666666667)</f>
        <v>45538.66667</v>
      </c>
      <c r="H169" s="1">
        <f>IFERROR(__xludf.DUMMYFUNCTION("""COMPUTED_VALUE"""),3957.31)</f>
        <v>3957.31</v>
      </c>
      <c r="J169" s="2">
        <f>IFERROR(__xludf.DUMMYFUNCTION("""COMPUTED_VALUE"""),45538.66666666667)</f>
        <v>45538.66667</v>
      </c>
      <c r="K169" s="1">
        <f>IFERROR(__xludf.DUMMYFUNCTION("""COMPUTED_VALUE"""),3973.68)</f>
        <v>3973.68</v>
      </c>
      <c r="M169" s="2">
        <f>IFERROR(__xludf.DUMMYFUNCTION("""COMPUTED_VALUE"""),45538.66666666667)</f>
        <v>45538.66667</v>
      </c>
      <c r="N169" s="1">
        <f>IFERROR(__xludf.DUMMYFUNCTION("""COMPUTED_VALUE"""),0.0)</f>
        <v>0</v>
      </c>
    </row>
    <row r="170">
      <c r="A170" s="2">
        <f>IFERROR(__xludf.DUMMYFUNCTION("""COMPUTED_VALUE"""),45539.66666666667)</f>
        <v>45539.66667</v>
      </c>
      <c r="B170" s="1">
        <f>IFERROR(__xludf.DUMMYFUNCTION("""COMPUTED_VALUE"""),3973.68)</f>
        <v>3973.68</v>
      </c>
      <c r="D170" s="2">
        <f>IFERROR(__xludf.DUMMYFUNCTION("""COMPUTED_VALUE"""),45539.66666666667)</f>
        <v>45539.66667</v>
      </c>
      <c r="E170" s="1">
        <f>IFERROR(__xludf.DUMMYFUNCTION("""COMPUTED_VALUE"""),3991.19)</f>
        <v>3991.19</v>
      </c>
      <c r="G170" s="2">
        <f>IFERROR(__xludf.DUMMYFUNCTION("""COMPUTED_VALUE"""),45539.66666666667)</f>
        <v>45539.66667</v>
      </c>
      <c r="H170" s="1">
        <f>IFERROR(__xludf.DUMMYFUNCTION("""COMPUTED_VALUE"""),3955.01)</f>
        <v>3955.01</v>
      </c>
      <c r="J170" s="2">
        <f>IFERROR(__xludf.DUMMYFUNCTION("""COMPUTED_VALUE"""),45539.66666666667)</f>
        <v>45539.66667</v>
      </c>
      <c r="K170" s="1">
        <f>IFERROR(__xludf.DUMMYFUNCTION("""COMPUTED_VALUE"""),3966.64)</f>
        <v>3966.64</v>
      </c>
      <c r="M170" s="2">
        <f>IFERROR(__xludf.DUMMYFUNCTION("""COMPUTED_VALUE"""),45539.66666666667)</f>
        <v>45539.66667</v>
      </c>
      <c r="N170" s="1">
        <f>IFERROR(__xludf.DUMMYFUNCTION("""COMPUTED_VALUE"""),0.0)</f>
        <v>0</v>
      </c>
    </row>
    <row r="171">
      <c r="A171" s="2">
        <f>IFERROR(__xludf.DUMMYFUNCTION("""COMPUTED_VALUE"""),45540.66666666667)</f>
        <v>45540.66667</v>
      </c>
      <c r="B171" s="1">
        <f>IFERROR(__xludf.DUMMYFUNCTION("""COMPUTED_VALUE"""),3966.64)</f>
        <v>3966.64</v>
      </c>
      <c r="D171" s="2">
        <f>IFERROR(__xludf.DUMMYFUNCTION("""COMPUTED_VALUE"""),45540.66666666667)</f>
        <v>45540.66667</v>
      </c>
      <c r="E171" s="1">
        <f>IFERROR(__xludf.DUMMYFUNCTION("""COMPUTED_VALUE"""),3983.28)</f>
        <v>3983.28</v>
      </c>
      <c r="G171" s="2">
        <f>IFERROR(__xludf.DUMMYFUNCTION("""COMPUTED_VALUE"""),45540.66666666667)</f>
        <v>45540.66667</v>
      </c>
      <c r="H171" s="1">
        <f>IFERROR(__xludf.DUMMYFUNCTION("""COMPUTED_VALUE"""),3938.07)</f>
        <v>3938.07</v>
      </c>
      <c r="J171" s="2">
        <f>IFERROR(__xludf.DUMMYFUNCTION("""COMPUTED_VALUE"""),45540.66666666667)</f>
        <v>45540.66667</v>
      </c>
      <c r="K171" s="1">
        <f>IFERROR(__xludf.DUMMYFUNCTION("""COMPUTED_VALUE"""),3953.61)</f>
        <v>3953.61</v>
      </c>
      <c r="M171" s="2">
        <f>IFERROR(__xludf.DUMMYFUNCTION("""COMPUTED_VALUE"""),45540.66666666667)</f>
        <v>45540.66667</v>
      </c>
      <c r="N171" s="1">
        <f>IFERROR(__xludf.DUMMYFUNCTION("""COMPUTED_VALUE"""),0.0)</f>
        <v>0</v>
      </c>
    </row>
    <row r="172">
      <c r="A172" s="2">
        <f>IFERROR(__xludf.DUMMYFUNCTION("""COMPUTED_VALUE"""),45541.66666666667)</f>
        <v>45541.66667</v>
      </c>
      <c r="B172" s="1">
        <f>IFERROR(__xludf.DUMMYFUNCTION("""COMPUTED_VALUE"""),3953.61)</f>
        <v>3953.61</v>
      </c>
      <c r="D172" s="2">
        <f>IFERROR(__xludf.DUMMYFUNCTION("""COMPUTED_VALUE"""),45541.66666666667)</f>
        <v>45541.66667</v>
      </c>
      <c r="E172" s="1">
        <f>IFERROR(__xludf.DUMMYFUNCTION("""COMPUTED_VALUE"""),3966.32)</f>
        <v>3966.32</v>
      </c>
      <c r="G172" s="2">
        <f>IFERROR(__xludf.DUMMYFUNCTION("""COMPUTED_VALUE"""),45541.66666666667)</f>
        <v>45541.66667</v>
      </c>
      <c r="H172" s="1">
        <f>IFERROR(__xludf.DUMMYFUNCTION("""COMPUTED_VALUE"""),3882.04)</f>
        <v>3882.04</v>
      </c>
      <c r="J172" s="2">
        <f>IFERROR(__xludf.DUMMYFUNCTION("""COMPUTED_VALUE"""),45541.66666666667)</f>
        <v>45541.66667</v>
      </c>
      <c r="K172" s="1">
        <f>IFERROR(__xludf.DUMMYFUNCTION("""COMPUTED_VALUE"""),3885.7)</f>
        <v>3885.7</v>
      </c>
      <c r="M172" s="2">
        <f>IFERROR(__xludf.DUMMYFUNCTION("""COMPUTED_VALUE"""),45541.66666666667)</f>
        <v>45541.66667</v>
      </c>
      <c r="N172" s="1">
        <f>IFERROR(__xludf.DUMMYFUNCTION("""COMPUTED_VALUE"""),0.0)</f>
        <v>0</v>
      </c>
    </row>
    <row r="173">
      <c r="A173" s="2">
        <f>IFERROR(__xludf.DUMMYFUNCTION("""COMPUTED_VALUE"""),45544.66666666667)</f>
        <v>45544.66667</v>
      </c>
      <c r="B173" s="1">
        <f>IFERROR(__xludf.DUMMYFUNCTION("""COMPUTED_VALUE"""),3885.7)</f>
        <v>3885.7</v>
      </c>
      <c r="D173" s="2">
        <f>IFERROR(__xludf.DUMMYFUNCTION("""COMPUTED_VALUE"""),45544.66666666667)</f>
        <v>45544.66667</v>
      </c>
      <c r="E173" s="1">
        <f>IFERROR(__xludf.DUMMYFUNCTION("""COMPUTED_VALUE"""),3939.28)</f>
        <v>3939.28</v>
      </c>
      <c r="G173" s="2">
        <f>IFERROR(__xludf.DUMMYFUNCTION("""COMPUTED_VALUE"""),45544.66666666667)</f>
        <v>45544.66667</v>
      </c>
      <c r="H173" s="1">
        <f>IFERROR(__xludf.DUMMYFUNCTION("""COMPUTED_VALUE"""),3885.7)</f>
        <v>3885.7</v>
      </c>
      <c r="J173" s="2">
        <f>IFERROR(__xludf.DUMMYFUNCTION("""COMPUTED_VALUE"""),45544.66666666667)</f>
        <v>45544.66667</v>
      </c>
      <c r="K173" s="1">
        <f>IFERROR(__xludf.DUMMYFUNCTION("""COMPUTED_VALUE"""),3928.21)</f>
        <v>3928.21</v>
      </c>
      <c r="M173" s="2">
        <f>IFERROR(__xludf.DUMMYFUNCTION("""COMPUTED_VALUE"""),45544.66666666667)</f>
        <v>45544.66667</v>
      </c>
      <c r="N173" s="1">
        <f>IFERROR(__xludf.DUMMYFUNCTION("""COMPUTED_VALUE"""),0.0)</f>
        <v>0</v>
      </c>
    </row>
    <row r="174">
      <c r="A174" s="2">
        <f>IFERROR(__xludf.DUMMYFUNCTION("""COMPUTED_VALUE"""),45545.66666666667)</f>
        <v>45545.66667</v>
      </c>
      <c r="B174" s="1">
        <f>IFERROR(__xludf.DUMMYFUNCTION("""COMPUTED_VALUE"""),3928.21)</f>
        <v>3928.21</v>
      </c>
      <c r="D174" s="2">
        <f>IFERROR(__xludf.DUMMYFUNCTION("""COMPUTED_VALUE"""),45545.66666666667)</f>
        <v>45545.66667</v>
      </c>
      <c r="E174" s="1">
        <f>IFERROR(__xludf.DUMMYFUNCTION("""COMPUTED_VALUE"""),3945.35)</f>
        <v>3945.35</v>
      </c>
      <c r="G174" s="2">
        <f>IFERROR(__xludf.DUMMYFUNCTION("""COMPUTED_VALUE"""),45545.66666666667)</f>
        <v>45545.66667</v>
      </c>
      <c r="H174" s="1">
        <f>IFERROR(__xludf.DUMMYFUNCTION("""COMPUTED_VALUE"""),3905.86)</f>
        <v>3905.86</v>
      </c>
      <c r="J174" s="2">
        <f>IFERROR(__xludf.DUMMYFUNCTION("""COMPUTED_VALUE"""),45545.66666666667)</f>
        <v>45545.66667</v>
      </c>
      <c r="K174" s="1">
        <f>IFERROR(__xludf.DUMMYFUNCTION("""COMPUTED_VALUE"""),3943.76)</f>
        <v>3943.76</v>
      </c>
      <c r="M174" s="2">
        <f>IFERROR(__xludf.DUMMYFUNCTION("""COMPUTED_VALUE"""),45545.66666666667)</f>
        <v>45545.66667</v>
      </c>
      <c r="N174" s="1">
        <f>IFERROR(__xludf.DUMMYFUNCTION("""COMPUTED_VALUE"""),0.0)</f>
        <v>0</v>
      </c>
    </row>
    <row r="175">
      <c r="A175" s="2">
        <f>IFERROR(__xludf.DUMMYFUNCTION("""COMPUTED_VALUE"""),45546.66666666667)</f>
        <v>45546.66667</v>
      </c>
      <c r="B175" s="1">
        <f>IFERROR(__xludf.DUMMYFUNCTION("""COMPUTED_VALUE"""),3943.76)</f>
        <v>3943.76</v>
      </c>
      <c r="D175" s="2">
        <f>IFERROR(__xludf.DUMMYFUNCTION("""COMPUTED_VALUE"""),45546.66666666667)</f>
        <v>45546.66667</v>
      </c>
      <c r="E175" s="1">
        <f>IFERROR(__xludf.DUMMYFUNCTION("""COMPUTED_VALUE"""),3988.06)</f>
        <v>3988.06</v>
      </c>
      <c r="G175" s="2">
        <f>IFERROR(__xludf.DUMMYFUNCTION("""COMPUTED_VALUE"""),45546.66666666667)</f>
        <v>45546.66667</v>
      </c>
      <c r="H175" s="1">
        <f>IFERROR(__xludf.DUMMYFUNCTION("""COMPUTED_VALUE"""),3880.27)</f>
        <v>3880.27</v>
      </c>
      <c r="J175" s="2">
        <f>IFERROR(__xludf.DUMMYFUNCTION("""COMPUTED_VALUE"""),45546.66666666667)</f>
        <v>45546.66667</v>
      </c>
      <c r="K175" s="1">
        <f>IFERROR(__xludf.DUMMYFUNCTION("""COMPUTED_VALUE"""),3983.86)</f>
        <v>3983.86</v>
      </c>
      <c r="M175" s="2">
        <f>IFERROR(__xludf.DUMMYFUNCTION("""COMPUTED_VALUE"""),45546.66666666667)</f>
        <v>45546.66667</v>
      </c>
      <c r="N175" s="1">
        <f>IFERROR(__xludf.DUMMYFUNCTION("""COMPUTED_VALUE"""),0.0)</f>
        <v>0</v>
      </c>
    </row>
    <row r="176">
      <c r="A176" s="2">
        <f>IFERROR(__xludf.DUMMYFUNCTION("""COMPUTED_VALUE"""),45547.66666666667)</f>
        <v>45547.66667</v>
      </c>
      <c r="B176" s="1">
        <f>IFERROR(__xludf.DUMMYFUNCTION("""COMPUTED_VALUE"""),3983.86)</f>
        <v>3983.86</v>
      </c>
      <c r="D176" s="2">
        <f>IFERROR(__xludf.DUMMYFUNCTION("""COMPUTED_VALUE"""),45547.66666666667)</f>
        <v>45547.66667</v>
      </c>
      <c r="E176" s="1">
        <f>IFERROR(__xludf.DUMMYFUNCTION("""COMPUTED_VALUE"""),4018.84)</f>
        <v>4018.84</v>
      </c>
      <c r="G176" s="2">
        <f>IFERROR(__xludf.DUMMYFUNCTION("""COMPUTED_VALUE"""),45547.66666666667)</f>
        <v>45547.66667</v>
      </c>
      <c r="H176" s="1">
        <f>IFERROR(__xludf.DUMMYFUNCTION("""COMPUTED_VALUE"""),3972.0)</f>
        <v>3972</v>
      </c>
      <c r="J176" s="2">
        <f>IFERROR(__xludf.DUMMYFUNCTION("""COMPUTED_VALUE"""),45547.66666666667)</f>
        <v>45547.66667</v>
      </c>
      <c r="K176" s="1">
        <f>IFERROR(__xludf.DUMMYFUNCTION("""COMPUTED_VALUE"""),4014.84)</f>
        <v>4014.84</v>
      </c>
      <c r="M176" s="2">
        <f>IFERROR(__xludf.DUMMYFUNCTION("""COMPUTED_VALUE"""),45547.66666666667)</f>
        <v>45547.66667</v>
      </c>
      <c r="N176" s="1">
        <f>IFERROR(__xludf.DUMMYFUNCTION("""COMPUTED_VALUE"""),0.0)</f>
        <v>0</v>
      </c>
    </row>
    <row r="177">
      <c r="A177" s="2">
        <f>IFERROR(__xludf.DUMMYFUNCTION("""COMPUTED_VALUE"""),45548.66666666667)</f>
        <v>45548.66667</v>
      </c>
      <c r="B177" s="1">
        <f>IFERROR(__xludf.DUMMYFUNCTION("""COMPUTED_VALUE"""),4014.84)</f>
        <v>4014.84</v>
      </c>
      <c r="D177" s="2">
        <f>IFERROR(__xludf.DUMMYFUNCTION("""COMPUTED_VALUE"""),45548.66666666667)</f>
        <v>45548.66667</v>
      </c>
      <c r="E177" s="1">
        <f>IFERROR(__xludf.DUMMYFUNCTION("""COMPUTED_VALUE"""),4048.6)</f>
        <v>4048.6</v>
      </c>
      <c r="G177" s="2">
        <f>IFERROR(__xludf.DUMMYFUNCTION("""COMPUTED_VALUE"""),45548.66666666667)</f>
        <v>45548.66667</v>
      </c>
      <c r="H177" s="1">
        <f>IFERROR(__xludf.DUMMYFUNCTION("""COMPUTED_VALUE"""),4014.84)</f>
        <v>4014.84</v>
      </c>
      <c r="J177" s="2">
        <f>IFERROR(__xludf.DUMMYFUNCTION("""COMPUTED_VALUE"""),45548.66666666667)</f>
        <v>45548.66667</v>
      </c>
      <c r="K177" s="1">
        <f>IFERROR(__xludf.DUMMYFUNCTION("""COMPUTED_VALUE"""),4041.88)</f>
        <v>4041.88</v>
      </c>
      <c r="M177" s="2">
        <f>IFERROR(__xludf.DUMMYFUNCTION("""COMPUTED_VALUE"""),45548.66666666667)</f>
        <v>45548.66667</v>
      </c>
      <c r="N177" s="1">
        <f>IFERROR(__xludf.DUMMYFUNCTION("""COMPUTED_VALUE"""),0.0)</f>
        <v>0</v>
      </c>
    </row>
    <row r="178">
      <c r="A178" s="2">
        <f>IFERROR(__xludf.DUMMYFUNCTION("""COMPUTED_VALUE"""),45551.66666666667)</f>
        <v>45551.66667</v>
      </c>
      <c r="B178" s="1">
        <f>IFERROR(__xludf.DUMMYFUNCTION("""COMPUTED_VALUE"""),4041.88)</f>
        <v>4041.88</v>
      </c>
      <c r="D178" s="2">
        <f>IFERROR(__xludf.DUMMYFUNCTION("""COMPUTED_VALUE"""),45551.66666666667)</f>
        <v>45551.66667</v>
      </c>
      <c r="E178" s="1">
        <f>IFERROR(__xludf.DUMMYFUNCTION("""COMPUTED_VALUE"""),4051.27)</f>
        <v>4051.27</v>
      </c>
      <c r="G178" s="2">
        <f>IFERROR(__xludf.DUMMYFUNCTION("""COMPUTED_VALUE"""),45551.66666666667)</f>
        <v>45551.66667</v>
      </c>
      <c r="H178" s="1">
        <f>IFERROR(__xludf.DUMMYFUNCTION("""COMPUTED_VALUE"""),4028.8)</f>
        <v>4028.8</v>
      </c>
      <c r="J178" s="2">
        <f>IFERROR(__xludf.DUMMYFUNCTION("""COMPUTED_VALUE"""),45551.66666666667)</f>
        <v>45551.66667</v>
      </c>
      <c r="K178" s="1">
        <f>IFERROR(__xludf.DUMMYFUNCTION("""COMPUTED_VALUE"""),4049.13)</f>
        <v>4049.13</v>
      </c>
      <c r="M178" s="2">
        <f>IFERROR(__xludf.DUMMYFUNCTION("""COMPUTED_VALUE"""),45551.66666666667)</f>
        <v>45551.66667</v>
      </c>
      <c r="N178" s="1">
        <f>IFERROR(__xludf.DUMMYFUNCTION("""COMPUTED_VALUE"""),0.0)</f>
        <v>0</v>
      </c>
    </row>
    <row r="179">
      <c r="A179" s="2">
        <f>IFERROR(__xludf.DUMMYFUNCTION("""COMPUTED_VALUE"""),45552.66666666667)</f>
        <v>45552.66667</v>
      </c>
      <c r="B179" s="1">
        <f>IFERROR(__xludf.DUMMYFUNCTION("""COMPUTED_VALUE"""),4049.13)</f>
        <v>4049.13</v>
      </c>
      <c r="D179" s="2">
        <f>IFERROR(__xludf.DUMMYFUNCTION("""COMPUTED_VALUE"""),45552.66666666667)</f>
        <v>45552.66667</v>
      </c>
      <c r="E179" s="1">
        <f>IFERROR(__xludf.DUMMYFUNCTION("""COMPUTED_VALUE"""),4077.66)</f>
        <v>4077.66</v>
      </c>
      <c r="G179" s="2">
        <f>IFERROR(__xludf.DUMMYFUNCTION("""COMPUTED_VALUE"""),45552.66666666667)</f>
        <v>45552.66667</v>
      </c>
      <c r="H179" s="1">
        <f>IFERROR(__xludf.DUMMYFUNCTION("""COMPUTED_VALUE"""),4038.74)</f>
        <v>4038.74</v>
      </c>
      <c r="J179" s="2">
        <f>IFERROR(__xludf.DUMMYFUNCTION("""COMPUTED_VALUE"""),45552.66666666667)</f>
        <v>45552.66667</v>
      </c>
      <c r="K179" s="1">
        <f>IFERROR(__xludf.DUMMYFUNCTION("""COMPUTED_VALUE"""),4052.2)</f>
        <v>4052.2</v>
      </c>
      <c r="M179" s="2">
        <f>IFERROR(__xludf.DUMMYFUNCTION("""COMPUTED_VALUE"""),45552.66666666667)</f>
        <v>45552.66667</v>
      </c>
      <c r="N179" s="1">
        <f>IFERROR(__xludf.DUMMYFUNCTION("""COMPUTED_VALUE"""),0.0)</f>
        <v>0</v>
      </c>
    </row>
    <row r="180">
      <c r="A180" s="2">
        <f>IFERROR(__xludf.DUMMYFUNCTION("""COMPUTED_VALUE"""),45553.66666666667)</f>
        <v>45553.66667</v>
      </c>
      <c r="B180" s="1">
        <f>IFERROR(__xludf.DUMMYFUNCTION("""COMPUTED_VALUE"""),4052.2)</f>
        <v>4052.2</v>
      </c>
      <c r="D180" s="2">
        <f>IFERROR(__xludf.DUMMYFUNCTION("""COMPUTED_VALUE"""),45553.66666666667)</f>
        <v>45553.66667</v>
      </c>
      <c r="E180" s="1">
        <f>IFERROR(__xludf.DUMMYFUNCTION("""COMPUTED_VALUE"""),4091.16)</f>
        <v>4091.16</v>
      </c>
      <c r="G180" s="2">
        <f>IFERROR(__xludf.DUMMYFUNCTION("""COMPUTED_VALUE"""),45553.66666666667)</f>
        <v>45553.66667</v>
      </c>
      <c r="H180" s="1">
        <f>IFERROR(__xludf.DUMMYFUNCTION("""COMPUTED_VALUE"""),4040.17)</f>
        <v>4040.17</v>
      </c>
      <c r="J180" s="2">
        <f>IFERROR(__xludf.DUMMYFUNCTION("""COMPUTED_VALUE"""),45553.66666666667)</f>
        <v>45553.66667</v>
      </c>
      <c r="K180" s="1">
        <f>IFERROR(__xludf.DUMMYFUNCTION("""COMPUTED_VALUE"""),4042.13)</f>
        <v>4042.13</v>
      </c>
      <c r="M180" s="2">
        <f>IFERROR(__xludf.DUMMYFUNCTION("""COMPUTED_VALUE"""),45553.66666666667)</f>
        <v>45553.66667</v>
      </c>
      <c r="N180" s="1">
        <f>IFERROR(__xludf.DUMMYFUNCTION("""COMPUTED_VALUE"""),0.0)</f>
        <v>0</v>
      </c>
    </row>
    <row r="181">
      <c r="A181" s="2">
        <f>IFERROR(__xludf.DUMMYFUNCTION("""COMPUTED_VALUE"""),45554.66666666667)</f>
        <v>45554.66667</v>
      </c>
      <c r="B181" s="1">
        <f>IFERROR(__xludf.DUMMYFUNCTION("""COMPUTED_VALUE"""),4042.13)</f>
        <v>4042.13</v>
      </c>
      <c r="D181" s="2">
        <f>IFERROR(__xludf.DUMMYFUNCTION("""COMPUTED_VALUE"""),45554.66666666667)</f>
        <v>45554.66667</v>
      </c>
      <c r="E181" s="1">
        <f>IFERROR(__xludf.DUMMYFUNCTION("""COMPUTED_VALUE"""),4124.64)</f>
        <v>4124.64</v>
      </c>
      <c r="G181" s="2">
        <f>IFERROR(__xludf.DUMMYFUNCTION("""COMPUTED_VALUE"""),45554.66666666667)</f>
        <v>45554.66667</v>
      </c>
      <c r="H181" s="1">
        <f>IFERROR(__xludf.DUMMYFUNCTION("""COMPUTED_VALUE"""),4042.13)</f>
        <v>4042.13</v>
      </c>
      <c r="J181" s="2">
        <f>IFERROR(__xludf.DUMMYFUNCTION("""COMPUTED_VALUE"""),45554.66666666667)</f>
        <v>45554.66667</v>
      </c>
      <c r="K181" s="1">
        <f>IFERROR(__xludf.DUMMYFUNCTION("""COMPUTED_VALUE"""),4111.43)</f>
        <v>4111.43</v>
      </c>
      <c r="M181" s="2">
        <f>IFERROR(__xludf.DUMMYFUNCTION("""COMPUTED_VALUE"""),45554.66666666667)</f>
        <v>45554.66667</v>
      </c>
      <c r="N181" s="1">
        <f>IFERROR(__xludf.DUMMYFUNCTION("""COMPUTED_VALUE"""),0.0)</f>
        <v>0</v>
      </c>
    </row>
    <row r="182">
      <c r="A182" s="2">
        <f>IFERROR(__xludf.DUMMYFUNCTION("""COMPUTED_VALUE"""),45555.66666666667)</f>
        <v>45555.66667</v>
      </c>
      <c r="B182" s="1">
        <f>IFERROR(__xludf.DUMMYFUNCTION("""COMPUTED_VALUE"""),4111.43)</f>
        <v>4111.43</v>
      </c>
      <c r="D182" s="2">
        <f>IFERROR(__xludf.DUMMYFUNCTION("""COMPUTED_VALUE"""),45555.66666666667)</f>
        <v>45555.66667</v>
      </c>
      <c r="E182" s="1">
        <f>IFERROR(__xludf.DUMMYFUNCTION("""COMPUTED_VALUE"""),4111.43)</f>
        <v>4111.43</v>
      </c>
      <c r="G182" s="2">
        <f>IFERROR(__xludf.DUMMYFUNCTION("""COMPUTED_VALUE"""),45555.66666666667)</f>
        <v>45555.66667</v>
      </c>
      <c r="H182" s="1">
        <f>IFERROR(__xludf.DUMMYFUNCTION("""COMPUTED_VALUE"""),4082.8)</f>
        <v>4082.8</v>
      </c>
      <c r="J182" s="2">
        <f>IFERROR(__xludf.DUMMYFUNCTION("""COMPUTED_VALUE"""),45555.66666666667)</f>
        <v>45555.66667</v>
      </c>
      <c r="K182" s="1">
        <f>IFERROR(__xludf.DUMMYFUNCTION("""COMPUTED_VALUE"""),4101.88)</f>
        <v>4101.88</v>
      </c>
      <c r="M182" s="2">
        <f>IFERROR(__xludf.DUMMYFUNCTION("""COMPUTED_VALUE"""),45555.66666666667)</f>
        <v>45555.66667</v>
      </c>
      <c r="N182" s="1">
        <f>IFERROR(__xludf.DUMMYFUNCTION("""COMPUTED_VALUE"""),0.0)</f>
        <v>0</v>
      </c>
    </row>
    <row r="183">
      <c r="A183" s="2">
        <f>IFERROR(__xludf.DUMMYFUNCTION("""COMPUTED_VALUE"""),45558.66666666667)</f>
        <v>45558.66667</v>
      </c>
      <c r="B183" s="1">
        <f>IFERROR(__xludf.DUMMYFUNCTION("""COMPUTED_VALUE"""),4101.88)</f>
        <v>4101.88</v>
      </c>
      <c r="D183" s="2">
        <f>IFERROR(__xludf.DUMMYFUNCTION("""COMPUTED_VALUE"""),45558.66666666667)</f>
        <v>45558.66667</v>
      </c>
      <c r="E183" s="1">
        <f>IFERROR(__xludf.DUMMYFUNCTION("""COMPUTED_VALUE"""),4118.16)</f>
        <v>4118.16</v>
      </c>
      <c r="G183" s="2">
        <f>IFERROR(__xludf.DUMMYFUNCTION("""COMPUTED_VALUE"""),45558.66666666667)</f>
        <v>45558.66667</v>
      </c>
      <c r="H183" s="1">
        <f>IFERROR(__xludf.DUMMYFUNCTION("""COMPUTED_VALUE"""),4101.88)</f>
        <v>4101.88</v>
      </c>
      <c r="J183" s="2">
        <f>IFERROR(__xludf.DUMMYFUNCTION("""COMPUTED_VALUE"""),45558.66666666667)</f>
        <v>45558.66667</v>
      </c>
      <c r="K183" s="1">
        <f>IFERROR(__xludf.DUMMYFUNCTION("""COMPUTED_VALUE"""),4113.23)</f>
        <v>4113.23</v>
      </c>
      <c r="M183" s="2">
        <f>IFERROR(__xludf.DUMMYFUNCTION("""COMPUTED_VALUE"""),45558.66666666667)</f>
        <v>45558.66667</v>
      </c>
      <c r="N183" s="1">
        <f>IFERROR(__xludf.DUMMYFUNCTION("""COMPUTED_VALUE"""),0.0)</f>
        <v>0</v>
      </c>
    </row>
    <row r="184">
      <c r="A184" s="2">
        <f>IFERROR(__xludf.DUMMYFUNCTION("""COMPUTED_VALUE"""),45559.66666666667)</f>
        <v>45559.66667</v>
      </c>
      <c r="B184" s="1">
        <f>IFERROR(__xludf.DUMMYFUNCTION("""COMPUTED_VALUE"""),4113.23)</f>
        <v>4113.23</v>
      </c>
      <c r="D184" s="2">
        <f>IFERROR(__xludf.DUMMYFUNCTION("""COMPUTED_VALUE"""),45559.66666666667)</f>
        <v>45559.66667</v>
      </c>
      <c r="E184" s="1">
        <f>IFERROR(__xludf.DUMMYFUNCTION("""COMPUTED_VALUE"""),4124.27)</f>
        <v>4124.27</v>
      </c>
      <c r="G184" s="2">
        <f>IFERROR(__xludf.DUMMYFUNCTION("""COMPUTED_VALUE"""),45559.66666666667)</f>
        <v>45559.66667</v>
      </c>
      <c r="H184" s="1">
        <f>IFERROR(__xludf.DUMMYFUNCTION("""COMPUTED_VALUE"""),4099.77)</f>
        <v>4099.77</v>
      </c>
      <c r="J184" s="2">
        <f>IFERROR(__xludf.DUMMYFUNCTION("""COMPUTED_VALUE"""),45559.66666666667)</f>
        <v>45559.66667</v>
      </c>
      <c r="K184" s="1">
        <f>IFERROR(__xludf.DUMMYFUNCTION("""COMPUTED_VALUE"""),4122.73)</f>
        <v>4122.73</v>
      </c>
      <c r="M184" s="2">
        <f>IFERROR(__xludf.DUMMYFUNCTION("""COMPUTED_VALUE"""),45559.66666666667)</f>
        <v>45559.66667</v>
      </c>
      <c r="N184" s="1">
        <f>IFERROR(__xludf.DUMMYFUNCTION("""COMPUTED_VALUE"""),0.0)</f>
        <v>0</v>
      </c>
    </row>
    <row r="185">
      <c r="A185" s="2">
        <f>IFERROR(__xludf.DUMMYFUNCTION("""COMPUTED_VALUE"""),45560.66666666667)</f>
        <v>45560.66667</v>
      </c>
      <c r="B185" s="1">
        <f>IFERROR(__xludf.DUMMYFUNCTION("""COMPUTED_VALUE"""),4122.73)</f>
        <v>4122.73</v>
      </c>
      <c r="D185" s="2">
        <f>IFERROR(__xludf.DUMMYFUNCTION("""COMPUTED_VALUE"""),45560.66666666667)</f>
        <v>45560.66667</v>
      </c>
      <c r="E185" s="1">
        <f>IFERROR(__xludf.DUMMYFUNCTION("""COMPUTED_VALUE"""),4128.57)</f>
        <v>4128.57</v>
      </c>
      <c r="G185" s="2">
        <f>IFERROR(__xludf.DUMMYFUNCTION("""COMPUTED_VALUE"""),45560.66666666667)</f>
        <v>45560.66667</v>
      </c>
      <c r="H185" s="1">
        <f>IFERROR(__xludf.DUMMYFUNCTION("""COMPUTED_VALUE"""),4105.33)</f>
        <v>4105.33</v>
      </c>
      <c r="J185" s="2">
        <f>IFERROR(__xludf.DUMMYFUNCTION("""COMPUTED_VALUE"""),45560.66666666667)</f>
        <v>45560.66667</v>
      </c>
      <c r="K185" s="1">
        <f>IFERROR(__xludf.DUMMYFUNCTION("""COMPUTED_VALUE"""),4111.29)</f>
        <v>4111.29</v>
      </c>
      <c r="M185" s="2">
        <f>IFERROR(__xludf.DUMMYFUNCTION("""COMPUTED_VALUE"""),45560.66666666667)</f>
        <v>45560.66667</v>
      </c>
      <c r="N185" s="1">
        <f>IFERROR(__xludf.DUMMYFUNCTION("""COMPUTED_VALUE"""),0.0)</f>
        <v>0</v>
      </c>
    </row>
    <row r="186">
      <c r="A186" s="2">
        <f>IFERROR(__xludf.DUMMYFUNCTION("""COMPUTED_VALUE"""),45561.66666666667)</f>
        <v>45561.66667</v>
      </c>
      <c r="B186" s="1">
        <f>IFERROR(__xludf.DUMMYFUNCTION("""COMPUTED_VALUE"""),4111.29)</f>
        <v>4111.29</v>
      </c>
      <c r="D186" s="2">
        <f>IFERROR(__xludf.DUMMYFUNCTION("""COMPUTED_VALUE"""),45561.66666666667)</f>
        <v>45561.66667</v>
      </c>
      <c r="E186" s="1">
        <f>IFERROR(__xludf.DUMMYFUNCTION("""COMPUTED_VALUE"""),4144.61)</f>
        <v>4144.61</v>
      </c>
      <c r="G186" s="2">
        <f>IFERROR(__xludf.DUMMYFUNCTION("""COMPUTED_VALUE"""),45561.66666666667)</f>
        <v>45561.66667</v>
      </c>
      <c r="H186" s="1">
        <f>IFERROR(__xludf.DUMMYFUNCTION("""COMPUTED_VALUE"""),4111.29)</f>
        <v>4111.29</v>
      </c>
      <c r="J186" s="2">
        <f>IFERROR(__xludf.DUMMYFUNCTION("""COMPUTED_VALUE"""),45561.66666666667)</f>
        <v>45561.66667</v>
      </c>
      <c r="K186" s="1">
        <f>IFERROR(__xludf.DUMMYFUNCTION("""COMPUTED_VALUE"""),4128.81)</f>
        <v>4128.81</v>
      </c>
      <c r="M186" s="2">
        <f>IFERROR(__xludf.DUMMYFUNCTION("""COMPUTED_VALUE"""),45561.66666666667)</f>
        <v>45561.66667</v>
      </c>
      <c r="N186" s="1">
        <f>IFERROR(__xludf.DUMMYFUNCTION("""COMPUTED_VALUE"""),0.0)</f>
        <v>0</v>
      </c>
    </row>
    <row r="187">
      <c r="A187" s="2">
        <f>IFERROR(__xludf.DUMMYFUNCTION("""COMPUTED_VALUE"""),45562.66666666667)</f>
        <v>45562.66667</v>
      </c>
      <c r="B187" s="1">
        <f>IFERROR(__xludf.DUMMYFUNCTION("""COMPUTED_VALUE"""),4128.81)</f>
        <v>4128.81</v>
      </c>
      <c r="D187" s="2">
        <f>IFERROR(__xludf.DUMMYFUNCTION("""COMPUTED_VALUE"""),45562.66666666667)</f>
        <v>45562.66667</v>
      </c>
      <c r="E187" s="1">
        <f>IFERROR(__xludf.DUMMYFUNCTION("""COMPUTED_VALUE"""),4143.8)</f>
        <v>4143.8</v>
      </c>
      <c r="G187" s="2">
        <f>IFERROR(__xludf.DUMMYFUNCTION("""COMPUTED_VALUE"""),45562.66666666667)</f>
        <v>45562.66667</v>
      </c>
      <c r="H187" s="1">
        <f>IFERROR(__xludf.DUMMYFUNCTION("""COMPUTED_VALUE"""),4118.16)</f>
        <v>4118.16</v>
      </c>
      <c r="J187" s="2">
        <f>IFERROR(__xludf.DUMMYFUNCTION("""COMPUTED_VALUE"""),45562.66666666667)</f>
        <v>45562.66667</v>
      </c>
      <c r="K187" s="1">
        <f>IFERROR(__xludf.DUMMYFUNCTION("""COMPUTED_VALUE"""),4125.55)</f>
        <v>4125.55</v>
      </c>
      <c r="M187" s="2">
        <f>IFERROR(__xludf.DUMMYFUNCTION("""COMPUTED_VALUE"""),45562.66666666667)</f>
        <v>45562.66667</v>
      </c>
      <c r="N187" s="1">
        <f>IFERROR(__xludf.DUMMYFUNCTION("""COMPUTED_VALUE"""),0.0)</f>
        <v>0</v>
      </c>
    </row>
    <row r="188">
      <c r="A188" s="2">
        <f>IFERROR(__xludf.DUMMYFUNCTION("""COMPUTED_VALUE"""),45565.66666666667)</f>
        <v>45565.66667</v>
      </c>
      <c r="B188" s="1">
        <f>IFERROR(__xludf.DUMMYFUNCTION("""COMPUTED_VALUE"""),4125.55)</f>
        <v>4125.55</v>
      </c>
      <c r="D188" s="2">
        <f>IFERROR(__xludf.DUMMYFUNCTION("""COMPUTED_VALUE"""),45565.66666666667)</f>
        <v>45565.66667</v>
      </c>
      <c r="E188" s="1">
        <f>IFERROR(__xludf.DUMMYFUNCTION("""COMPUTED_VALUE"""),4143.16)</f>
        <v>4143.16</v>
      </c>
      <c r="G188" s="2">
        <f>IFERROR(__xludf.DUMMYFUNCTION("""COMPUTED_VALUE"""),45565.66666666667)</f>
        <v>45565.66667</v>
      </c>
      <c r="H188" s="1">
        <f>IFERROR(__xludf.DUMMYFUNCTION("""COMPUTED_VALUE"""),4100.63)</f>
        <v>4100.63</v>
      </c>
      <c r="J188" s="2">
        <f>IFERROR(__xludf.DUMMYFUNCTION("""COMPUTED_VALUE"""),45565.66666666667)</f>
        <v>45565.66667</v>
      </c>
      <c r="K188" s="1">
        <f>IFERROR(__xludf.DUMMYFUNCTION("""COMPUTED_VALUE"""),4141.22)</f>
        <v>4141.22</v>
      </c>
      <c r="M188" s="2">
        <f>IFERROR(__xludf.DUMMYFUNCTION("""COMPUTED_VALUE"""),45565.66666666667)</f>
        <v>45565.66667</v>
      </c>
      <c r="N188" s="1">
        <f>IFERROR(__xludf.DUMMYFUNCTION("""COMPUTED_VALUE"""),0.0)</f>
        <v>0</v>
      </c>
    </row>
    <row r="189">
      <c r="A189" s="2">
        <f>IFERROR(__xludf.DUMMYFUNCTION("""COMPUTED_VALUE"""),45566.66666666667)</f>
        <v>45566.66667</v>
      </c>
      <c r="B189" s="1">
        <f>IFERROR(__xludf.DUMMYFUNCTION("""COMPUTED_VALUE"""),4141.22)</f>
        <v>4141.22</v>
      </c>
      <c r="D189" s="2">
        <f>IFERROR(__xludf.DUMMYFUNCTION("""COMPUTED_VALUE"""),45566.66666666667)</f>
        <v>45566.66667</v>
      </c>
      <c r="E189" s="1">
        <f>IFERROR(__xludf.DUMMYFUNCTION("""COMPUTED_VALUE"""),4141.22)</f>
        <v>4141.22</v>
      </c>
      <c r="G189" s="2">
        <f>IFERROR(__xludf.DUMMYFUNCTION("""COMPUTED_VALUE"""),45566.66666666667)</f>
        <v>45566.66667</v>
      </c>
      <c r="H189" s="1">
        <f>IFERROR(__xludf.DUMMYFUNCTION("""COMPUTED_VALUE"""),4081.31)</f>
        <v>4081.31</v>
      </c>
      <c r="J189" s="2">
        <f>IFERROR(__xludf.DUMMYFUNCTION("""COMPUTED_VALUE"""),45566.66666666667)</f>
        <v>45566.66667</v>
      </c>
      <c r="K189" s="1">
        <f>IFERROR(__xludf.DUMMYFUNCTION("""COMPUTED_VALUE"""),4102.5)</f>
        <v>4102.5</v>
      </c>
      <c r="M189" s="2">
        <f>IFERROR(__xludf.DUMMYFUNCTION("""COMPUTED_VALUE"""),45566.66666666667)</f>
        <v>45566.66667</v>
      </c>
      <c r="N189" s="1">
        <f>IFERROR(__xludf.DUMMYFUNCTION("""COMPUTED_VALUE"""),0.0)</f>
        <v>0</v>
      </c>
    </row>
    <row r="190">
      <c r="A190" s="2">
        <f>IFERROR(__xludf.DUMMYFUNCTION("""COMPUTED_VALUE"""),45567.66666666667)</f>
        <v>45567.66667</v>
      </c>
      <c r="B190" s="1">
        <f>IFERROR(__xludf.DUMMYFUNCTION("""COMPUTED_VALUE"""),4102.5)</f>
        <v>4102.5</v>
      </c>
      <c r="D190" s="2">
        <f>IFERROR(__xludf.DUMMYFUNCTION("""COMPUTED_VALUE"""),45567.66666666667)</f>
        <v>45567.66667</v>
      </c>
      <c r="E190" s="1">
        <f>IFERROR(__xludf.DUMMYFUNCTION("""COMPUTED_VALUE"""),4110.0)</f>
        <v>4110</v>
      </c>
      <c r="G190" s="2">
        <f>IFERROR(__xludf.DUMMYFUNCTION("""COMPUTED_VALUE"""),45567.66666666667)</f>
        <v>45567.66667</v>
      </c>
      <c r="H190" s="1">
        <f>IFERROR(__xludf.DUMMYFUNCTION("""COMPUTED_VALUE"""),4078.11)</f>
        <v>4078.11</v>
      </c>
      <c r="J190" s="2">
        <f>IFERROR(__xludf.DUMMYFUNCTION("""COMPUTED_VALUE"""),45567.66666666667)</f>
        <v>45567.66667</v>
      </c>
      <c r="K190" s="1">
        <f>IFERROR(__xludf.DUMMYFUNCTION("""COMPUTED_VALUE"""),4103.17)</f>
        <v>4103.17</v>
      </c>
      <c r="M190" s="2">
        <f>IFERROR(__xludf.DUMMYFUNCTION("""COMPUTED_VALUE"""),45567.66666666667)</f>
        <v>45567.66667</v>
      </c>
      <c r="N190" s="1">
        <f>IFERROR(__xludf.DUMMYFUNCTION("""COMPUTED_VALUE"""),0.0)</f>
        <v>0</v>
      </c>
    </row>
    <row r="191">
      <c r="A191" s="2">
        <f>IFERROR(__xludf.DUMMYFUNCTION("""COMPUTED_VALUE"""),45568.66666666667)</f>
        <v>45568.66667</v>
      </c>
      <c r="B191" s="1">
        <f>IFERROR(__xludf.DUMMYFUNCTION("""COMPUTED_VALUE"""),4103.17)</f>
        <v>4103.17</v>
      </c>
      <c r="D191" s="2">
        <f>IFERROR(__xludf.DUMMYFUNCTION("""COMPUTED_VALUE"""),45568.66666666667)</f>
        <v>45568.66667</v>
      </c>
      <c r="E191" s="1">
        <f>IFERROR(__xludf.DUMMYFUNCTION("""COMPUTED_VALUE"""),4107.35)</f>
        <v>4107.35</v>
      </c>
      <c r="G191" s="2">
        <f>IFERROR(__xludf.DUMMYFUNCTION("""COMPUTED_VALUE"""),45568.66666666667)</f>
        <v>45568.66667</v>
      </c>
      <c r="H191" s="1">
        <f>IFERROR(__xludf.DUMMYFUNCTION("""COMPUTED_VALUE"""),4079.92)</f>
        <v>4079.92</v>
      </c>
      <c r="J191" s="2">
        <f>IFERROR(__xludf.DUMMYFUNCTION("""COMPUTED_VALUE"""),45568.66666666667)</f>
        <v>45568.66667</v>
      </c>
      <c r="K191" s="1">
        <f>IFERROR(__xludf.DUMMYFUNCTION("""COMPUTED_VALUE"""),4094.98)</f>
        <v>4094.98</v>
      </c>
      <c r="M191" s="2">
        <f>IFERROR(__xludf.DUMMYFUNCTION("""COMPUTED_VALUE"""),45568.66666666667)</f>
        <v>45568.66667</v>
      </c>
      <c r="N191" s="1">
        <f>IFERROR(__xludf.DUMMYFUNCTION("""COMPUTED_VALUE"""),0.0)</f>
        <v>0</v>
      </c>
    </row>
    <row r="192">
      <c r="A192" s="2">
        <f>IFERROR(__xludf.DUMMYFUNCTION("""COMPUTED_VALUE"""),45569.66666666667)</f>
        <v>45569.66667</v>
      </c>
      <c r="B192" s="1">
        <f>IFERROR(__xludf.DUMMYFUNCTION("""COMPUTED_VALUE"""),4094.99)</f>
        <v>4094.99</v>
      </c>
      <c r="D192" s="2">
        <f>IFERROR(__xludf.DUMMYFUNCTION("""COMPUTED_VALUE"""),45569.66666666667)</f>
        <v>45569.66667</v>
      </c>
      <c r="E192" s="1">
        <f>IFERROR(__xludf.DUMMYFUNCTION("""COMPUTED_VALUE"""),4135.33)</f>
        <v>4135.33</v>
      </c>
      <c r="G192" s="2">
        <f>IFERROR(__xludf.DUMMYFUNCTION("""COMPUTED_VALUE"""),45569.66666666667)</f>
        <v>45569.66667</v>
      </c>
      <c r="H192" s="1">
        <f>IFERROR(__xludf.DUMMYFUNCTION("""COMPUTED_VALUE"""),4094.99)</f>
        <v>4094.99</v>
      </c>
      <c r="J192" s="2">
        <f>IFERROR(__xludf.DUMMYFUNCTION("""COMPUTED_VALUE"""),45569.66666666667)</f>
        <v>45569.66667</v>
      </c>
      <c r="K192" s="1">
        <f>IFERROR(__xludf.DUMMYFUNCTION("""COMPUTED_VALUE"""),4134.33)</f>
        <v>4134.33</v>
      </c>
      <c r="M192" s="2">
        <f>IFERROR(__xludf.DUMMYFUNCTION("""COMPUTED_VALUE"""),45569.66666666667)</f>
        <v>45569.66667</v>
      </c>
      <c r="N192" s="1">
        <f>IFERROR(__xludf.DUMMYFUNCTION("""COMPUTED_VALUE"""),0.0)</f>
        <v>0</v>
      </c>
    </row>
    <row r="193">
      <c r="A193" s="2">
        <f>IFERROR(__xludf.DUMMYFUNCTION("""COMPUTED_VALUE"""),45572.66666666667)</f>
        <v>45572.66667</v>
      </c>
      <c r="B193" s="1">
        <f>IFERROR(__xludf.DUMMYFUNCTION("""COMPUTED_VALUE"""),4134.33)</f>
        <v>4134.33</v>
      </c>
      <c r="D193" s="2">
        <f>IFERROR(__xludf.DUMMYFUNCTION("""COMPUTED_VALUE"""),45572.66666666667)</f>
        <v>45572.66667</v>
      </c>
      <c r="E193" s="1">
        <f>IFERROR(__xludf.DUMMYFUNCTION("""COMPUTED_VALUE"""),4134.33)</f>
        <v>4134.33</v>
      </c>
      <c r="G193" s="2">
        <f>IFERROR(__xludf.DUMMYFUNCTION("""COMPUTED_VALUE"""),45572.66666666667)</f>
        <v>45572.66667</v>
      </c>
      <c r="H193" s="1">
        <f>IFERROR(__xludf.DUMMYFUNCTION("""COMPUTED_VALUE"""),4087.59)</f>
        <v>4087.59</v>
      </c>
      <c r="J193" s="2">
        <f>IFERROR(__xludf.DUMMYFUNCTION("""COMPUTED_VALUE"""),45572.66666666667)</f>
        <v>45572.66667</v>
      </c>
      <c r="K193" s="1">
        <f>IFERROR(__xludf.DUMMYFUNCTION("""COMPUTED_VALUE"""),4095.01)</f>
        <v>4095.01</v>
      </c>
      <c r="M193" s="2">
        <f>IFERROR(__xludf.DUMMYFUNCTION("""COMPUTED_VALUE"""),45572.66666666667)</f>
        <v>45572.66667</v>
      </c>
      <c r="N193" s="1">
        <f>IFERROR(__xludf.DUMMYFUNCTION("""COMPUTED_VALUE"""),0.0)</f>
        <v>0</v>
      </c>
    </row>
    <row r="194">
      <c r="A194" s="2">
        <f>IFERROR(__xludf.DUMMYFUNCTION("""COMPUTED_VALUE"""),45573.66666666667)</f>
        <v>45573.66667</v>
      </c>
      <c r="B194" s="1">
        <f>IFERROR(__xludf.DUMMYFUNCTION("""COMPUTED_VALUE"""),4095.01)</f>
        <v>4095.01</v>
      </c>
      <c r="D194" s="2">
        <f>IFERROR(__xludf.DUMMYFUNCTION("""COMPUTED_VALUE"""),45573.66666666667)</f>
        <v>45573.66667</v>
      </c>
      <c r="E194" s="1">
        <f>IFERROR(__xludf.DUMMYFUNCTION("""COMPUTED_VALUE"""),4135.49)</f>
        <v>4135.49</v>
      </c>
      <c r="G194" s="2">
        <f>IFERROR(__xludf.DUMMYFUNCTION("""COMPUTED_VALUE"""),45573.66666666667)</f>
        <v>45573.66667</v>
      </c>
      <c r="H194" s="1">
        <f>IFERROR(__xludf.DUMMYFUNCTION("""COMPUTED_VALUE"""),4095.01)</f>
        <v>4095.01</v>
      </c>
      <c r="J194" s="2">
        <f>IFERROR(__xludf.DUMMYFUNCTION("""COMPUTED_VALUE"""),45573.66666666667)</f>
        <v>45573.66667</v>
      </c>
      <c r="K194" s="1">
        <f>IFERROR(__xludf.DUMMYFUNCTION("""COMPUTED_VALUE"""),4130.98)</f>
        <v>4130.98</v>
      </c>
      <c r="M194" s="2">
        <f>IFERROR(__xludf.DUMMYFUNCTION("""COMPUTED_VALUE"""),45573.66666666667)</f>
        <v>45573.66667</v>
      </c>
      <c r="N194" s="1">
        <f>IFERROR(__xludf.DUMMYFUNCTION("""COMPUTED_VALUE"""),0.0)</f>
        <v>0</v>
      </c>
    </row>
    <row r="195">
      <c r="A195" s="2">
        <f>IFERROR(__xludf.DUMMYFUNCTION("""COMPUTED_VALUE"""),45574.66666666667)</f>
        <v>45574.66667</v>
      </c>
      <c r="B195" s="1">
        <f>IFERROR(__xludf.DUMMYFUNCTION("""COMPUTED_VALUE"""),4130.98)</f>
        <v>4130.98</v>
      </c>
      <c r="D195" s="2">
        <f>IFERROR(__xludf.DUMMYFUNCTION("""COMPUTED_VALUE"""),45574.66666666667)</f>
        <v>45574.66667</v>
      </c>
      <c r="E195" s="1">
        <f>IFERROR(__xludf.DUMMYFUNCTION("""COMPUTED_VALUE"""),4162.96)</f>
        <v>4162.96</v>
      </c>
      <c r="G195" s="2">
        <f>IFERROR(__xludf.DUMMYFUNCTION("""COMPUTED_VALUE"""),45574.66666666667)</f>
        <v>45574.66667</v>
      </c>
      <c r="H195" s="1">
        <f>IFERROR(__xludf.DUMMYFUNCTION("""COMPUTED_VALUE"""),4126.53)</f>
        <v>4126.53</v>
      </c>
      <c r="J195" s="2">
        <f>IFERROR(__xludf.DUMMYFUNCTION("""COMPUTED_VALUE"""),45574.66666666667)</f>
        <v>45574.66667</v>
      </c>
      <c r="K195" s="1">
        <f>IFERROR(__xludf.DUMMYFUNCTION("""COMPUTED_VALUE"""),4160.15)</f>
        <v>4160.15</v>
      </c>
      <c r="M195" s="2">
        <f>IFERROR(__xludf.DUMMYFUNCTION("""COMPUTED_VALUE"""),45574.66666666667)</f>
        <v>45574.66667</v>
      </c>
      <c r="N195" s="1">
        <f>IFERROR(__xludf.DUMMYFUNCTION("""COMPUTED_VALUE"""),0.0)</f>
        <v>0</v>
      </c>
    </row>
    <row r="196">
      <c r="A196" s="2">
        <f>IFERROR(__xludf.DUMMYFUNCTION("""COMPUTED_VALUE"""),45575.66666666667)</f>
        <v>45575.66667</v>
      </c>
      <c r="B196" s="1">
        <f>IFERROR(__xludf.DUMMYFUNCTION("""COMPUTED_VALUE"""),4160.15)</f>
        <v>4160.15</v>
      </c>
      <c r="D196" s="2">
        <f>IFERROR(__xludf.DUMMYFUNCTION("""COMPUTED_VALUE"""),45575.66666666667)</f>
        <v>45575.66667</v>
      </c>
      <c r="E196" s="1">
        <f>IFERROR(__xludf.DUMMYFUNCTION("""COMPUTED_VALUE"""),4161.16)</f>
        <v>4161.16</v>
      </c>
      <c r="G196" s="2">
        <f>IFERROR(__xludf.DUMMYFUNCTION("""COMPUTED_VALUE"""),45575.66666666667)</f>
        <v>45575.66667</v>
      </c>
      <c r="H196" s="1">
        <f>IFERROR(__xludf.DUMMYFUNCTION("""COMPUTED_VALUE"""),4139.3)</f>
        <v>4139.3</v>
      </c>
      <c r="J196" s="2">
        <f>IFERROR(__xludf.DUMMYFUNCTION("""COMPUTED_VALUE"""),45575.66666666667)</f>
        <v>45575.66667</v>
      </c>
      <c r="K196" s="1">
        <f>IFERROR(__xludf.DUMMYFUNCTION("""COMPUTED_VALUE"""),4151.48)</f>
        <v>4151.48</v>
      </c>
      <c r="M196" s="2">
        <f>IFERROR(__xludf.DUMMYFUNCTION("""COMPUTED_VALUE"""),45575.66666666667)</f>
        <v>45575.66667</v>
      </c>
      <c r="N196" s="1">
        <f>IFERROR(__xludf.DUMMYFUNCTION("""COMPUTED_VALUE"""),0.0)</f>
        <v>0</v>
      </c>
    </row>
    <row r="197">
      <c r="A197" s="2">
        <f>IFERROR(__xludf.DUMMYFUNCTION("""COMPUTED_VALUE"""),45576.66666666667)</f>
        <v>45576.66667</v>
      </c>
      <c r="B197" s="1">
        <f>IFERROR(__xludf.DUMMYFUNCTION("""COMPUTED_VALUE"""),4151.48)</f>
        <v>4151.48</v>
      </c>
      <c r="D197" s="2">
        <f>IFERROR(__xludf.DUMMYFUNCTION("""COMPUTED_VALUE"""),45576.66666666667)</f>
        <v>45576.66667</v>
      </c>
      <c r="E197" s="1">
        <f>IFERROR(__xludf.DUMMYFUNCTION("""COMPUTED_VALUE"""),4186.19)</f>
        <v>4186.19</v>
      </c>
      <c r="G197" s="2">
        <f>IFERROR(__xludf.DUMMYFUNCTION("""COMPUTED_VALUE"""),45576.66666666667)</f>
        <v>45576.66667</v>
      </c>
      <c r="H197" s="1">
        <f>IFERROR(__xludf.DUMMYFUNCTION("""COMPUTED_VALUE"""),4148.34)</f>
        <v>4148.34</v>
      </c>
      <c r="J197" s="2">
        <f>IFERROR(__xludf.DUMMYFUNCTION("""COMPUTED_VALUE"""),45576.66666666667)</f>
        <v>45576.66667</v>
      </c>
      <c r="K197" s="1">
        <f>IFERROR(__xludf.DUMMYFUNCTION("""COMPUTED_VALUE"""),4182.23)</f>
        <v>4182.23</v>
      </c>
      <c r="M197" s="2">
        <f>IFERROR(__xludf.DUMMYFUNCTION("""COMPUTED_VALUE"""),45576.66666666667)</f>
        <v>45576.66667</v>
      </c>
      <c r="N197" s="1">
        <f>IFERROR(__xludf.DUMMYFUNCTION("""COMPUTED_VALUE"""),0.0)</f>
        <v>0</v>
      </c>
    </row>
    <row r="198">
      <c r="A198" s="2">
        <f>IFERROR(__xludf.DUMMYFUNCTION("""COMPUTED_VALUE"""),45579.66666666667)</f>
        <v>45579.66667</v>
      </c>
      <c r="B198" s="1">
        <f>IFERROR(__xludf.DUMMYFUNCTION("""COMPUTED_VALUE"""),4182.23)</f>
        <v>4182.23</v>
      </c>
      <c r="D198" s="2">
        <f>IFERROR(__xludf.DUMMYFUNCTION("""COMPUTED_VALUE"""),45579.66666666667)</f>
        <v>45579.66667</v>
      </c>
      <c r="E198" s="1">
        <f>IFERROR(__xludf.DUMMYFUNCTION("""COMPUTED_VALUE"""),4220.63)</f>
        <v>4220.63</v>
      </c>
      <c r="G198" s="2">
        <f>IFERROR(__xludf.DUMMYFUNCTION("""COMPUTED_VALUE"""),45579.66666666667)</f>
        <v>45579.66667</v>
      </c>
      <c r="H198" s="1">
        <f>IFERROR(__xludf.DUMMYFUNCTION("""COMPUTED_VALUE"""),4182.23)</f>
        <v>4182.23</v>
      </c>
      <c r="J198" s="2">
        <f>IFERROR(__xludf.DUMMYFUNCTION("""COMPUTED_VALUE"""),45579.66666666667)</f>
        <v>45579.66667</v>
      </c>
      <c r="K198" s="1">
        <f>IFERROR(__xludf.DUMMYFUNCTION("""COMPUTED_VALUE"""),4213.13)</f>
        <v>4213.13</v>
      </c>
      <c r="M198" s="2">
        <f>IFERROR(__xludf.DUMMYFUNCTION("""COMPUTED_VALUE"""),45579.66666666667)</f>
        <v>45579.66667</v>
      </c>
      <c r="N198" s="1">
        <f>IFERROR(__xludf.DUMMYFUNCTION("""COMPUTED_VALUE"""),0.0)</f>
        <v>0</v>
      </c>
    </row>
    <row r="199">
      <c r="A199" s="2">
        <f>IFERROR(__xludf.DUMMYFUNCTION("""COMPUTED_VALUE"""),45580.66666666667)</f>
        <v>45580.66667</v>
      </c>
      <c r="B199" s="1">
        <f>IFERROR(__xludf.DUMMYFUNCTION("""COMPUTED_VALUE"""),4213.13)</f>
        <v>4213.13</v>
      </c>
      <c r="D199" s="2">
        <f>IFERROR(__xludf.DUMMYFUNCTION("""COMPUTED_VALUE"""),45580.66666666667)</f>
        <v>45580.66667</v>
      </c>
      <c r="E199" s="1">
        <f>IFERROR(__xludf.DUMMYFUNCTION("""COMPUTED_VALUE"""),4221.43)</f>
        <v>4221.43</v>
      </c>
      <c r="G199" s="2">
        <f>IFERROR(__xludf.DUMMYFUNCTION("""COMPUTED_VALUE"""),45580.66666666667)</f>
        <v>45580.66667</v>
      </c>
      <c r="H199" s="1">
        <f>IFERROR(__xludf.DUMMYFUNCTION("""COMPUTED_VALUE"""),4178.27)</f>
        <v>4178.27</v>
      </c>
      <c r="J199" s="2">
        <f>IFERROR(__xludf.DUMMYFUNCTION("""COMPUTED_VALUE"""),45580.66666666667)</f>
        <v>45580.66667</v>
      </c>
      <c r="K199" s="1">
        <f>IFERROR(__xludf.DUMMYFUNCTION("""COMPUTED_VALUE"""),4184.29)</f>
        <v>4184.29</v>
      </c>
      <c r="M199" s="2">
        <f>IFERROR(__xludf.DUMMYFUNCTION("""COMPUTED_VALUE"""),45580.66666666667)</f>
        <v>45580.66667</v>
      </c>
      <c r="N199" s="1">
        <f>IFERROR(__xludf.DUMMYFUNCTION("""COMPUTED_VALUE"""),0.0)</f>
        <v>0</v>
      </c>
    </row>
    <row r="200">
      <c r="A200" s="2">
        <f>IFERROR(__xludf.DUMMYFUNCTION("""COMPUTED_VALUE"""),45581.66666666667)</f>
        <v>45581.66667</v>
      </c>
      <c r="B200" s="1">
        <f>IFERROR(__xludf.DUMMYFUNCTION("""COMPUTED_VALUE"""),4184.29)</f>
        <v>4184.29</v>
      </c>
      <c r="D200" s="2">
        <f>IFERROR(__xludf.DUMMYFUNCTION("""COMPUTED_VALUE"""),45581.66666666667)</f>
        <v>45581.66667</v>
      </c>
      <c r="E200" s="1">
        <f>IFERROR(__xludf.DUMMYFUNCTION("""COMPUTED_VALUE"""),4208.97)</f>
        <v>4208.97</v>
      </c>
      <c r="G200" s="2">
        <f>IFERROR(__xludf.DUMMYFUNCTION("""COMPUTED_VALUE"""),45581.66666666667)</f>
        <v>45581.66667</v>
      </c>
      <c r="H200" s="1">
        <f>IFERROR(__xludf.DUMMYFUNCTION("""COMPUTED_VALUE"""),4181.54)</f>
        <v>4181.54</v>
      </c>
      <c r="J200" s="2">
        <f>IFERROR(__xludf.DUMMYFUNCTION("""COMPUTED_VALUE"""),45581.66666666667)</f>
        <v>45581.66667</v>
      </c>
      <c r="K200" s="1">
        <f>IFERROR(__xludf.DUMMYFUNCTION("""COMPUTED_VALUE"""),4206.05)</f>
        <v>4206.05</v>
      </c>
      <c r="M200" s="2">
        <f>IFERROR(__xludf.DUMMYFUNCTION("""COMPUTED_VALUE"""),45581.66666666667)</f>
        <v>45581.66667</v>
      </c>
      <c r="N200" s="1">
        <f>IFERROR(__xludf.DUMMYFUNCTION("""COMPUTED_VALUE"""),0.0)</f>
        <v>0</v>
      </c>
    </row>
    <row r="201">
      <c r="A201" s="2">
        <f>IFERROR(__xludf.DUMMYFUNCTION("""COMPUTED_VALUE"""),45582.66666666667)</f>
        <v>45582.66667</v>
      </c>
      <c r="B201" s="1">
        <f>IFERROR(__xludf.DUMMYFUNCTION("""COMPUTED_VALUE"""),4206.05)</f>
        <v>4206.05</v>
      </c>
      <c r="D201" s="2">
        <f>IFERROR(__xludf.DUMMYFUNCTION("""COMPUTED_VALUE"""),45582.66666666667)</f>
        <v>45582.66667</v>
      </c>
      <c r="E201" s="1">
        <f>IFERROR(__xludf.DUMMYFUNCTION("""COMPUTED_VALUE"""),4232.07)</f>
        <v>4232.07</v>
      </c>
      <c r="G201" s="2">
        <f>IFERROR(__xludf.DUMMYFUNCTION("""COMPUTED_VALUE"""),45582.66666666667)</f>
        <v>45582.66667</v>
      </c>
      <c r="H201" s="1">
        <f>IFERROR(__xludf.DUMMYFUNCTION("""COMPUTED_VALUE"""),4204.04)</f>
        <v>4204.04</v>
      </c>
      <c r="J201" s="2">
        <f>IFERROR(__xludf.DUMMYFUNCTION("""COMPUTED_VALUE"""),45582.66666666667)</f>
        <v>45582.66667</v>
      </c>
      <c r="K201" s="1">
        <f>IFERROR(__xludf.DUMMYFUNCTION("""COMPUTED_VALUE"""),4204.98)</f>
        <v>4204.98</v>
      </c>
      <c r="M201" s="2">
        <f>IFERROR(__xludf.DUMMYFUNCTION("""COMPUTED_VALUE"""),45582.66666666667)</f>
        <v>45582.66667</v>
      </c>
      <c r="N201" s="1">
        <f>IFERROR(__xludf.DUMMYFUNCTION("""COMPUTED_VALUE"""),0.0)</f>
        <v>0</v>
      </c>
    </row>
    <row r="202">
      <c r="A202" s="2">
        <f>IFERROR(__xludf.DUMMYFUNCTION("""COMPUTED_VALUE"""),45583.66666666667)</f>
        <v>45583.66667</v>
      </c>
      <c r="B202" s="1">
        <f>IFERROR(__xludf.DUMMYFUNCTION("""COMPUTED_VALUE"""),4204.98)</f>
        <v>4204.98</v>
      </c>
      <c r="D202" s="2">
        <f>IFERROR(__xludf.DUMMYFUNCTION("""COMPUTED_VALUE"""),45583.66666666667)</f>
        <v>45583.66667</v>
      </c>
      <c r="E202" s="1">
        <f>IFERROR(__xludf.DUMMYFUNCTION("""COMPUTED_VALUE"""),4225.75)</f>
        <v>4225.75</v>
      </c>
      <c r="G202" s="2">
        <f>IFERROR(__xludf.DUMMYFUNCTION("""COMPUTED_VALUE"""),45583.66666666667)</f>
        <v>45583.66667</v>
      </c>
      <c r="H202" s="1">
        <f>IFERROR(__xludf.DUMMYFUNCTION("""COMPUTED_VALUE"""),4204.98)</f>
        <v>4204.98</v>
      </c>
      <c r="J202" s="2">
        <f>IFERROR(__xludf.DUMMYFUNCTION("""COMPUTED_VALUE"""),45583.66666666667)</f>
        <v>45583.66667</v>
      </c>
      <c r="K202" s="1">
        <f>IFERROR(__xludf.DUMMYFUNCTION("""COMPUTED_VALUE"""),4220.7)</f>
        <v>4220.7</v>
      </c>
      <c r="M202" s="2">
        <f>IFERROR(__xludf.DUMMYFUNCTION("""COMPUTED_VALUE"""),45583.66666666667)</f>
        <v>45583.66667</v>
      </c>
      <c r="N202" s="1">
        <f>IFERROR(__xludf.DUMMYFUNCTION("""COMPUTED_VALUE"""),0.0)</f>
        <v>0</v>
      </c>
    </row>
    <row r="203">
      <c r="A203" s="2">
        <f>IFERROR(__xludf.DUMMYFUNCTION("""COMPUTED_VALUE"""),45586.66666666667)</f>
        <v>45586.66667</v>
      </c>
      <c r="B203" s="1">
        <f>IFERROR(__xludf.DUMMYFUNCTION("""COMPUTED_VALUE"""),4220.7)</f>
        <v>4220.7</v>
      </c>
      <c r="D203" s="2">
        <f>IFERROR(__xludf.DUMMYFUNCTION("""COMPUTED_VALUE"""),45586.66666666667)</f>
        <v>45586.66667</v>
      </c>
      <c r="E203" s="1">
        <f>IFERROR(__xludf.DUMMYFUNCTION("""COMPUTED_VALUE"""),4220.7)</f>
        <v>4220.7</v>
      </c>
      <c r="G203" s="2">
        <f>IFERROR(__xludf.DUMMYFUNCTION("""COMPUTED_VALUE"""),45586.66666666667)</f>
        <v>45586.66667</v>
      </c>
      <c r="H203" s="1">
        <f>IFERROR(__xludf.DUMMYFUNCTION("""COMPUTED_VALUE"""),4189.03)</f>
        <v>4189.03</v>
      </c>
      <c r="J203" s="2">
        <f>IFERROR(__xludf.DUMMYFUNCTION("""COMPUTED_VALUE"""),45586.66666666667)</f>
        <v>45586.66667</v>
      </c>
      <c r="K203" s="1">
        <f>IFERROR(__xludf.DUMMYFUNCTION("""COMPUTED_VALUE"""),4207.95)</f>
        <v>4207.95</v>
      </c>
      <c r="M203" s="2">
        <f>IFERROR(__xludf.DUMMYFUNCTION("""COMPUTED_VALUE"""),45586.66666666667)</f>
        <v>45586.66667</v>
      </c>
      <c r="N203" s="1">
        <f>IFERROR(__xludf.DUMMYFUNCTION("""COMPUTED_VALUE"""),0.0)</f>
        <v>0</v>
      </c>
    </row>
    <row r="204">
      <c r="A204" s="2">
        <f>IFERROR(__xludf.DUMMYFUNCTION("""COMPUTED_VALUE"""),45587.66666666667)</f>
        <v>45587.66667</v>
      </c>
      <c r="B204" s="1">
        <f>IFERROR(__xludf.DUMMYFUNCTION("""COMPUTED_VALUE"""),4207.95)</f>
        <v>4207.95</v>
      </c>
      <c r="D204" s="2">
        <f>IFERROR(__xludf.DUMMYFUNCTION("""COMPUTED_VALUE"""),45587.66666666667)</f>
        <v>45587.66667</v>
      </c>
      <c r="E204" s="1">
        <f>IFERROR(__xludf.DUMMYFUNCTION("""COMPUTED_VALUE"""),4211.86)</f>
        <v>4211.86</v>
      </c>
      <c r="G204" s="2">
        <f>IFERROR(__xludf.DUMMYFUNCTION("""COMPUTED_VALUE"""),45587.66666666667)</f>
        <v>45587.66667</v>
      </c>
      <c r="H204" s="1">
        <f>IFERROR(__xludf.DUMMYFUNCTION("""COMPUTED_VALUE"""),4185.71)</f>
        <v>4185.71</v>
      </c>
      <c r="J204" s="2">
        <f>IFERROR(__xludf.DUMMYFUNCTION("""COMPUTED_VALUE"""),45587.66666666667)</f>
        <v>45587.66667</v>
      </c>
      <c r="K204" s="1">
        <f>IFERROR(__xludf.DUMMYFUNCTION("""COMPUTED_VALUE"""),4203.86)</f>
        <v>4203.86</v>
      </c>
      <c r="M204" s="2">
        <f>IFERROR(__xludf.DUMMYFUNCTION("""COMPUTED_VALUE"""),45587.66666666667)</f>
        <v>45587.66667</v>
      </c>
      <c r="N204" s="1">
        <f>IFERROR(__xludf.DUMMYFUNCTION("""COMPUTED_VALUE"""),0.0)</f>
        <v>0</v>
      </c>
    </row>
    <row r="205">
      <c r="A205" s="2">
        <f>IFERROR(__xludf.DUMMYFUNCTION("""COMPUTED_VALUE"""),45588.66666666667)</f>
        <v>45588.66667</v>
      </c>
      <c r="B205" s="1">
        <f>IFERROR(__xludf.DUMMYFUNCTION("""COMPUTED_VALUE"""),4203.86)</f>
        <v>4203.86</v>
      </c>
      <c r="D205" s="2">
        <f>IFERROR(__xludf.DUMMYFUNCTION("""COMPUTED_VALUE"""),45588.66666666667)</f>
        <v>45588.66667</v>
      </c>
      <c r="E205" s="1">
        <f>IFERROR(__xludf.DUMMYFUNCTION("""COMPUTED_VALUE"""),4203.86)</f>
        <v>4203.86</v>
      </c>
      <c r="G205" s="2">
        <f>IFERROR(__xludf.DUMMYFUNCTION("""COMPUTED_VALUE"""),45588.66666666667)</f>
        <v>45588.66667</v>
      </c>
      <c r="H205" s="1">
        <f>IFERROR(__xludf.DUMMYFUNCTION("""COMPUTED_VALUE"""),4141.32)</f>
        <v>4141.32</v>
      </c>
      <c r="J205" s="2">
        <f>IFERROR(__xludf.DUMMYFUNCTION("""COMPUTED_VALUE"""),45588.66666666667)</f>
        <v>45588.66667</v>
      </c>
      <c r="K205" s="1">
        <f>IFERROR(__xludf.DUMMYFUNCTION("""COMPUTED_VALUE"""),4166.28)</f>
        <v>4166.28</v>
      </c>
      <c r="M205" s="2">
        <f>IFERROR(__xludf.DUMMYFUNCTION("""COMPUTED_VALUE"""),45588.66666666667)</f>
        <v>45588.66667</v>
      </c>
      <c r="N205" s="1">
        <f>IFERROR(__xludf.DUMMYFUNCTION("""COMPUTED_VALUE"""),0.0)</f>
        <v>0</v>
      </c>
    </row>
    <row r="206">
      <c r="A206" s="2">
        <f>IFERROR(__xludf.DUMMYFUNCTION("""COMPUTED_VALUE"""),45589.66666666667)</f>
        <v>45589.66667</v>
      </c>
      <c r="B206" s="1">
        <f>IFERROR(__xludf.DUMMYFUNCTION("""COMPUTED_VALUE"""),4166.28)</f>
        <v>4166.28</v>
      </c>
      <c r="D206" s="2">
        <f>IFERROR(__xludf.DUMMYFUNCTION("""COMPUTED_VALUE"""),45589.66666666667)</f>
        <v>45589.66667</v>
      </c>
      <c r="E206" s="1">
        <f>IFERROR(__xludf.DUMMYFUNCTION("""COMPUTED_VALUE"""),4181.59)</f>
        <v>4181.59</v>
      </c>
      <c r="G206" s="2">
        <f>IFERROR(__xludf.DUMMYFUNCTION("""COMPUTED_VALUE"""),45589.66666666667)</f>
        <v>45589.66667</v>
      </c>
      <c r="H206" s="1">
        <f>IFERROR(__xludf.DUMMYFUNCTION("""COMPUTED_VALUE"""),4158.47)</f>
        <v>4158.47</v>
      </c>
      <c r="J206" s="2">
        <f>IFERROR(__xludf.DUMMYFUNCTION("""COMPUTED_VALUE"""),45589.66666666667)</f>
        <v>45589.66667</v>
      </c>
      <c r="K206" s="1">
        <f>IFERROR(__xludf.DUMMYFUNCTION("""COMPUTED_VALUE"""),4176.14)</f>
        <v>4176.14</v>
      </c>
      <c r="M206" s="2">
        <f>IFERROR(__xludf.DUMMYFUNCTION("""COMPUTED_VALUE"""),45589.66666666667)</f>
        <v>45589.66667</v>
      </c>
      <c r="N206" s="1">
        <f>IFERROR(__xludf.DUMMYFUNCTION("""COMPUTED_VALUE"""),0.0)</f>
        <v>0</v>
      </c>
    </row>
    <row r="207">
      <c r="A207" s="2">
        <f>IFERROR(__xludf.DUMMYFUNCTION("""COMPUTED_VALUE"""),45590.66666666667)</f>
        <v>45590.66667</v>
      </c>
      <c r="B207" s="1">
        <f>IFERROR(__xludf.DUMMYFUNCTION("""COMPUTED_VALUE"""),4176.14)</f>
        <v>4176.14</v>
      </c>
      <c r="D207" s="2">
        <f>IFERROR(__xludf.DUMMYFUNCTION("""COMPUTED_VALUE"""),45590.66666666667)</f>
        <v>45590.66667</v>
      </c>
      <c r="E207" s="1">
        <f>IFERROR(__xludf.DUMMYFUNCTION("""COMPUTED_VALUE"""),4212.08)</f>
        <v>4212.08</v>
      </c>
      <c r="G207" s="2">
        <f>IFERROR(__xludf.DUMMYFUNCTION("""COMPUTED_VALUE"""),45590.66666666667)</f>
        <v>45590.66667</v>
      </c>
      <c r="H207" s="1">
        <f>IFERROR(__xludf.DUMMYFUNCTION("""COMPUTED_VALUE"""),4167.14)</f>
        <v>4167.14</v>
      </c>
      <c r="J207" s="2">
        <f>IFERROR(__xludf.DUMMYFUNCTION("""COMPUTED_VALUE"""),45590.66666666667)</f>
        <v>45590.66667</v>
      </c>
      <c r="K207" s="1">
        <f>IFERROR(__xludf.DUMMYFUNCTION("""COMPUTED_VALUE"""),4172.59)</f>
        <v>4172.59</v>
      </c>
      <c r="M207" s="2">
        <f>IFERROR(__xludf.DUMMYFUNCTION("""COMPUTED_VALUE"""),45590.66666666667)</f>
        <v>45590.66667</v>
      </c>
      <c r="N207" s="1">
        <f>IFERROR(__xludf.DUMMYFUNCTION("""COMPUTED_VALUE"""),0.0)</f>
        <v>0</v>
      </c>
    </row>
    <row r="208">
      <c r="A208" s="2">
        <f>IFERROR(__xludf.DUMMYFUNCTION("""COMPUTED_VALUE"""),45593.66666666667)</f>
        <v>45593.66667</v>
      </c>
      <c r="B208" s="1">
        <f>IFERROR(__xludf.DUMMYFUNCTION("""COMPUTED_VALUE"""),4172.59)</f>
        <v>4172.59</v>
      </c>
      <c r="D208" s="2">
        <f>IFERROR(__xludf.DUMMYFUNCTION("""COMPUTED_VALUE"""),45593.66666666667)</f>
        <v>45593.66667</v>
      </c>
      <c r="E208" s="1">
        <f>IFERROR(__xludf.DUMMYFUNCTION("""COMPUTED_VALUE"""),4200.25)</f>
        <v>4200.25</v>
      </c>
      <c r="G208" s="2">
        <f>IFERROR(__xludf.DUMMYFUNCTION("""COMPUTED_VALUE"""),45593.66666666667)</f>
        <v>45593.66667</v>
      </c>
      <c r="H208" s="1">
        <f>IFERROR(__xludf.DUMMYFUNCTION("""COMPUTED_VALUE"""),4172.59)</f>
        <v>4172.59</v>
      </c>
      <c r="J208" s="2">
        <f>IFERROR(__xludf.DUMMYFUNCTION("""COMPUTED_VALUE"""),45593.66666666667)</f>
        <v>45593.66667</v>
      </c>
      <c r="K208" s="1">
        <f>IFERROR(__xludf.DUMMYFUNCTION("""COMPUTED_VALUE"""),4187.79)</f>
        <v>4187.79</v>
      </c>
      <c r="M208" s="2">
        <f>IFERROR(__xludf.DUMMYFUNCTION("""COMPUTED_VALUE"""),45593.66666666667)</f>
        <v>45593.66667</v>
      </c>
      <c r="N208" s="1">
        <f>IFERROR(__xludf.DUMMYFUNCTION("""COMPUTED_VALUE"""),0.0)</f>
        <v>0</v>
      </c>
    </row>
    <row r="209">
      <c r="A209" s="2">
        <f>IFERROR(__xludf.DUMMYFUNCTION("""COMPUTED_VALUE"""),45594.66666666667)</f>
        <v>45594.66667</v>
      </c>
      <c r="B209" s="1">
        <f>IFERROR(__xludf.DUMMYFUNCTION("""COMPUTED_VALUE"""),4187.79)</f>
        <v>4187.79</v>
      </c>
      <c r="D209" s="2">
        <f>IFERROR(__xludf.DUMMYFUNCTION("""COMPUTED_VALUE"""),45594.66666666667)</f>
        <v>45594.66667</v>
      </c>
      <c r="E209" s="1">
        <f>IFERROR(__xludf.DUMMYFUNCTION("""COMPUTED_VALUE"""),4203.02)</f>
        <v>4203.02</v>
      </c>
      <c r="G209" s="2">
        <f>IFERROR(__xludf.DUMMYFUNCTION("""COMPUTED_VALUE"""),45594.66666666667)</f>
        <v>45594.66667</v>
      </c>
      <c r="H209" s="1">
        <f>IFERROR(__xludf.DUMMYFUNCTION("""COMPUTED_VALUE"""),4171.06)</f>
        <v>4171.06</v>
      </c>
      <c r="J209" s="2">
        <f>IFERROR(__xludf.DUMMYFUNCTION("""COMPUTED_VALUE"""),45594.66666666667)</f>
        <v>45594.66667</v>
      </c>
      <c r="K209" s="1">
        <f>IFERROR(__xludf.DUMMYFUNCTION("""COMPUTED_VALUE"""),4194.39)</f>
        <v>4194.39</v>
      </c>
      <c r="M209" s="2">
        <f>IFERROR(__xludf.DUMMYFUNCTION("""COMPUTED_VALUE"""),45594.66666666667)</f>
        <v>45594.66667</v>
      </c>
      <c r="N209" s="1">
        <f>IFERROR(__xludf.DUMMYFUNCTION("""COMPUTED_VALUE"""),0.0)</f>
        <v>0</v>
      </c>
    </row>
    <row r="210">
      <c r="A210" s="2">
        <f>IFERROR(__xludf.DUMMYFUNCTION("""COMPUTED_VALUE"""),45595.66666666667)</f>
        <v>45595.66667</v>
      </c>
      <c r="B210" s="1">
        <f>IFERROR(__xludf.DUMMYFUNCTION("""COMPUTED_VALUE"""),4194.39)</f>
        <v>4194.39</v>
      </c>
      <c r="D210" s="2">
        <f>IFERROR(__xludf.DUMMYFUNCTION("""COMPUTED_VALUE"""),45595.66666666667)</f>
        <v>45595.66667</v>
      </c>
      <c r="E210" s="1">
        <f>IFERROR(__xludf.DUMMYFUNCTION("""COMPUTED_VALUE"""),4209.22)</f>
        <v>4209.22</v>
      </c>
      <c r="G210" s="2">
        <f>IFERROR(__xludf.DUMMYFUNCTION("""COMPUTED_VALUE"""),45595.66666666667)</f>
        <v>45595.66667</v>
      </c>
      <c r="H210" s="1">
        <f>IFERROR(__xludf.DUMMYFUNCTION("""COMPUTED_VALUE"""),4180.29)</f>
        <v>4180.29</v>
      </c>
      <c r="J210" s="2">
        <f>IFERROR(__xludf.DUMMYFUNCTION("""COMPUTED_VALUE"""),45595.66666666667)</f>
        <v>45595.66667</v>
      </c>
      <c r="K210" s="1">
        <f>IFERROR(__xludf.DUMMYFUNCTION("""COMPUTED_VALUE"""),4181.97)</f>
        <v>4181.97</v>
      </c>
      <c r="M210" s="2">
        <f>IFERROR(__xludf.DUMMYFUNCTION("""COMPUTED_VALUE"""),45595.66666666667)</f>
        <v>45595.66667</v>
      </c>
      <c r="N210" s="1">
        <f>IFERROR(__xludf.DUMMYFUNCTION("""COMPUTED_VALUE"""),0.0)</f>
        <v>0</v>
      </c>
    </row>
    <row r="211">
      <c r="A211" s="2">
        <f>IFERROR(__xludf.DUMMYFUNCTION("""COMPUTED_VALUE"""),45596.66666666667)</f>
        <v>45596.66667</v>
      </c>
      <c r="B211" s="1">
        <f>IFERROR(__xludf.DUMMYFUNCTION("""COMPUTED_VALUE"""),4181.97)</f>
        <v>4181.97</v>
      </c>
      <c r="D211" s="2">
        <f>IFERROR(__xludf.DUMMYFUNCTION("""COMPUTED_VALUE"""),45596.66666666667)</f>
        <v>45596.66667</v>
      </c>
      <c r="E211" s="1">
        <f>IFERROR(__xludf.DUMMYFUNCTION("""COMPUTED_VALUE"""),4181.97)</f>
        <v>4181.97</v>
      </c>
      <c r="G211" s="2">
        <f>IFERROR(__xludf.DUMMYFUNCTION("""COMPUTED_VALUE"""),45596.66666666667)</f>
        <v>45596.66667</v>
      </c>
      <c r="H211" s="1">
        <f>IFERROR(__xludf.DUMMYFUNCTION("""COMPUTED_VALUE"""),4105.25)</f>
        <v>4105.25</v>
      </c>
      <c r="J211" s="2">
        <f>IFERROR(__xludf.DUMMYFUNCTION("""COMPUTED_VALUE"""),45596.66666666667)</f>
        <v>45596.66667</v>
      </c>
      <c r="K211" s="1">
        <f>IFERROR(__xludf.DUMMYFUNCTION("""COMPUTED_VALUE"""),4106.91)</f>
        <v>4106.91</v>
      </c>
      <c r="M211" s="2">
        <f>IFERROR(__xludf.DUMMYFUNCTION("""COMPUTED_VALUE"""),45596.66666666667)</f>
        <v>45596.66667</v>
      </c>
      <c r="N211" s="1">
        <f>IFERROR(__xludf.DUMMYFUNCTION("""COMPUTED_VALUE"""),0.0)</f>
        <v>0</v>
      </c>
    </row>
    <row r="212">
      <c r="A212" s="2">
        <f>IFERROR(__xludf.DUMMYFUNCTION("""COMPUTED_VALUE"""),45597.66666666667)</f>
        <v>45597.66667</v>
      </c>
      <c r="B212" s="1">
        <f>IFERROR(__xludf.DUMMYFUNCTION("""COMPUTED_VALUE"""),4106.91)</f>
        <v>4106.91</v>
      </c>
      <c r="D212" s="2">
        <f>IFERROR(__xludf.DUMMYFUNCTION("""COMPUTED_VALUE"""),45597.66666666667)</f>
        <v>45597.66667</v>
      </c>
      <c r="E212" s="1">
        <f>IFERROR(__xludf.DUMMYFUNCTION("""COMPUTED_VALUE"""),4155.17)</f>
        <v>4155.17</v>
      </c>
      <c r="G212" s="2">
        <f>IFERROR(__xludf.DUMMYFUNCTION("""COMPUTED_VALUE"""),45597.66666666667)</f>
        <v>45597.66667</v>
      </c>
      <c r="H212" s="1">
        <f>IFERROR(__xludf.DUMMYFUNCTION("""COMPUTED_VALUE"""),4106.91)</f>
        <v>4106.91</v>
      </c>
      <c r="J212" s="2">
        <f>IFERROR(__xludf.DUMMYFUNCTION("""COMPUTED_VALUE"""),45597.66666666667)</f>
        <v>45597.66667</v>
      </c>
      <c r="K212" s="1">
        <f>IFERROR(__xludf.DUMMYFUNCTION("""COMPUTED_VALUE"""),4123.54)</f>
        <v>4123.54</v>
      </c>
      <c r="M212" s="2">
        <f>IFERROR(__xludf.DUMMYFUNCTION("""COMPUTED_VALUE"""),45597.66666666667)</f>
        <v>45597.66667</v>
      </c>
      <c r="N212" s="1">
        <f>IFERROR(__xludf.DUMMYFUNCTION("""COMPUTED_VALUE"""),0.0)</f>
        <v>0</v>
      </c>
    </row>
    <row r="213">
      <c r="A213" s="2">
        <f>IFERROR(__xludf.DUMMYFUNCTION("""COMPUTED_VALUE"""),45600.66666666667)</f>
        <v>45600.66667</v>
      </c>
      <c r="B213" s="1">
        <f>IFERROR(__xludf.DUMMYFUNCTION("""COMPUTED_VALUE"""),4123.54)</f>
        <v>4123.54</v>
      </c>
      <c r="D213" s="2">
        <f>IFERROR(__xludf.DUMMYFUNCTION("""COMPUTED_VALUE"""),45600.66666666667)</f>
        <v>45600.66667</v>
      </c>
      <c r="E213" s="1">
        <f>IFERROR(__xludf.DUMMYFUNCTION("""COMPUTED_VALUE"""),4133.85)</f>
        <v>4133.85</v>
      </c>
      <c r="G213" s="2">
        <f>IFERROR(__xludf.DUMMYFUNCTION("""COMPUTED_VALUE"""),45600.66666666667)</f>
        <v>45600.66667</v>
      </c>
      <c r="H213" s="1">
        <f>IFERROR(__xludf.DUMMYFUNCTION("""COMPUTED_VALUE"""),4103.74)</f>
        <v>4103.74</v>
      </c>
      <c r="J213" s="2">
        <f>IFERROR(__xludf.DUMMYFUNCTION("""COMPUTED_VALUE"""),45600.66666666667)</f>
        <v>45600.66667</v>
      </c>
      <c r="K213" s="1">
        <f>IFERROR(__xludf.DUMMYFUNCTION("""COMPUTED_VALUE"""),4114.01)</f>
        <v>4114.01</v>
      </c>
      <c r="M213" s="2">
        <f>IFERROR(__xludf.DUMMYFUNCTION("""COMPUTED_VALUE"""),45600.66666666667)</f>
        <v>45600.66667</v>
      </c>
      <c r="N213" s="1">
        <f>IFERROR(__xludf.DUMMYFUNCTION("""COMPUTED_VALUE"""),0.0)</f>
        <v>0</v>
      </c>
    </row>
    <row r="214">
      <c r="A214" s="2">
        <f>IFERROR(__xludf.DUMMYFUNCTION("""COMPUTED_VALUE"""),45601.66666666667)</f>
        <v>45601.66667</v>
      </c>
      <c r="B214" s="1">
        <f>IFERROR(__xludf.DUMMYFUNCTION("""COMPUTED_VALUE"""),4114.01)</f>
        <v>4114.01</v>
      </c>
      <c r="D214" s="2">
        <f>IFERROR(__xludf.DUMMYFUNCTION("""COMPUTED_VALUE"""),45601.66666666667)</f>
        <v>45601.66667</v>
      </c>
      <c r="E214" s="1">
        <f>IFERROR(__xludf.DUMMYFUNCTION("""COMPUTED_VALUE"""),4167.17)</f>
        <v>4167.17</v>
      </c>
      <c r="G214" s="2">
        <f>IFERROR(__xludf.DUMMYFUNCTION("""COMPUTED_VALUE"""),45601.66666666667)</f>
        <v>45601.66667</v>
      </c>
      <c r="H214" s="1">
        <f>IFERROR(__xludf.DUMMYFUNCTION("""COMPUTED_VALUE"""),4114.01)</f>
        <v>4114.01</v>
      </c>
      <c r="J214" s="2">
        <f>IFERROR(__xludf.DUMMYFUNCTION("""COMPUTED_VALUE"""),45601.66666666667)</f>
        <v>45601.66667</v>
      </c>
      <c r="K214" s="1">
        <f>IFERROR(__xludf.DUMMYFUNCTION("""COMPUTED_VALUE"""),4166.69)</f>
        <v>4166.69</v>
      </c>
      <c r="M214" s="2">
        <f>IFERROR(__xludf.DUMMYFUNCTION("""COMPUTED_VALUE"""),45601.66666666667)</f>
        <v>45601.66667</v>
      </c>
      <c r="N214" s="1">
        <f>IFERROR(__xludf.DUMMYFUNCTION("""COMPUTED_VALUE"""),0.0)</f>
        <v>0</v>
      </c>
    </row>
    <row r="215">
      <c r="A215" s="2">
        <f>IFERROR(__xludf.DUMMYFUNCTION("""COMPUTED_VALUE"""),45602.66666666667)</f>
        <v>45602.66667</v>
      </c>
      <c r="B215" s="1">
        <f>IFERROR(__xludf.DUMMYFUNCTION("""COMPUTED_VALUE"""),4166.69)</f>
        <v>4166.69</v>
      </c>
      <c r="D215" s="2">
        <f>IFERROR(__xludf.DUMMYFUNCTION("""COMPUTED_VALUE"""),45602.66666666667)</f>
        <v>45602.66667</v>
      </c>
      <c r="E215" s="1">
        <f>IFERROR(__xludf.DUMMYFUNCTION("""COMPUTED_VALUE"""),4286.12)</f>
        <v>4286.12</v>
      </c>
      <c r="G215" s="2">
        <f>IFERROR(__xludf.DUMMYFUNCTION("""COMPUTED_VALUE"""),45602.66666666667)</f>
        <v>45602.66667</v>
      </c>
      <c r="H215" s="1">
        <f>IFERROR(__xludf.DUMMYFUNCTION("""COMPUTED_VALUE"""),4166.69)</f>
        <v>4166.69</v>
      </c>
      <c r="J215" s="2">
        <f>IFERROR(__xludf.DUMMYFUNCTION("""COMPUTED_VALUE"""),45602.66666666667)</f>
        <v>45602.66667</v>
      </c>
      <c r="K215" s="1">
        <f>IFERROR(__xludf.DUMMYFUNCTION("""COMPUTED_VALUE"""),4281.81)</f>
        <v>4281.81</v>
      </c>
      <c r="M215" s="2">
        <f>IFERROR(__xludf.DUMMYFUNCTION("""COMPUTED_VALUE"""),45602.66666666667)</f>
        <v>45602.66667</v>
      </c>
      <c r="N215" s="1">
        <f>IFERROR(__xludf.DUMMYFUNCTION("""COMPUTED_VALUE"""),0.0)</f>
        <v>0</v>
      </c>
    </row>
    <row r="216">
      <c r="A216" s="2">
        <f>IFERROR(__xludf.DUMMYFUNCTION("""COMPUTED_VALUE"""),45603.66666666667)</f>
        <v>45603.66667</v>
      </c>
      <c r="B216" s="1">
        <f>IFERROR(__xludf.DUMMYFUNCTION("""COMPUTED_VALUE"""),4281.81)</f>
        <v>4281.81</v>
      </c>
      <c r="D216" s="2">
        <f>IFERROR(__xludf.DUMMYFUNCTION("""COMPUTED_VALUE"""),45603.66666666667)</f>
        <v>45603.66667</v>
      </c>
      <c r="E216" s="1">
        <f>IFERROR(__xludf.DUMMYFUNCTION("""COMPUTED_VALUE"""),4320.25)</f>
        <v>4320.25</v>
      </c>
      <c r="G216" s="2">
        <f>IFERROR(__xludf.DUMMYFUNCTION("""COMPUTED_VALUE"""),45603.66666666667)</f>
        <v>45603.66667</v>
      </c>
      <c r="H216" s="1">
        <f>IFERROR(__xludf.DUMMYFUNCTION("""COMPUTED_VALUE"""),4281.81)</f>
        <v>4281.81</v>
      </c>
      <c r="J216" s="2">
        <f>IFERROR(__xludf.DUMMYFUNCTION("""COMPUTED_VALUE"""),45603.66666666667)</f>
        <v>45603.66667</v>
      </c>
      <c r="K216" s="1">
        <f>IFERROR(__xludf.DUMMYFUNCTION("""COMPUTED_VALUE"""),4311.89)</f>
        <v>4311.89</v>
      </c>
      <c r="M216" s="2">
        <f>IFERROR(__xludf.DUMMYFUNCTION("""COMPUTED_VALUE"""),45603.66666666667)</f>
        <v>45603.66667</v>
      </c>
      <c r="N216" s="1">
        <f>IFERROR(__xludf.DUMMYFUNCTION("""COMPUTED_VALUE"""),0.0)</f>
        <v>0</v>
      </c>
    </row>
    <row r="217">
      <c r="A217" s="2">
        <f>IFERROR(__xludf.DUMMYFUNCTION("""COMPUTED_VALUE"""),45604.66666666667)</f>
        <v>45604.66667</v>
      </c>
      <c r="B217" s="1">
        <f>IFERROR(__xludf.DUMMYFUNCTION("""COMPUTED_VALUE"""),4311.89)</f>
        <v>4311.89</v>
      </c>
      <c r="D217" s="2">
        <f>IFERROR(__xludf.DUMMYFUNCTION("""COMPUTED_VALUE"""),45604.66666666667)</f>
        <v>45604.66667</v>
      </c>
      <c r="E217" s="1">
        <f>IFERROR(__xludf.DUMMYFUNCTION("""COMPUTED_VALUE"""),4340.67)</f>
        <v>4340.67</v>
      </c>
      <c r="G217" s="2">
        <f>IFERROR(__xludf.DUMMYFUNCTION("""COMPUTED_VALUE"""),45604.66666666667)</f>
        <v>45604.66667</v>
      </c>
      <c r="H217" s="1">
        <f>IFERROR(__xludf.DUMMYFUNCTION("""COMPUTED_VALUE"""),4311.89)</f>
        <v>4311.89</v>
      </c>
      <c r="J217" s="2">
        <f>IFERROR(__xludf.DUMMYFUNCTION("""COMPUTED_VALUE"""),45604.66666666667)</f>
        <v>45604.66667</v>
      </c>
      <c r="K217" s="1">
        <f>IFERROR(__xludf.DUMMYFUNCTION("""COMPUTED_VALUE"""),4329.77)</f>
        <v>4329.77</v>
      </c>
      <c r="M217" s="2">
        <f>IFERROR(__xludf.DUMMYFUNCTION("""COMPUTED_VALUE"""),45604.66666666667)</f>
        <v>45604.66667</v>
      </c>
      <c r="N217" s="1">
        <f>IFERROR(__xludf.DUMMYFUNCTION("""COMPUTED_VALUE"""),0.0)</f>
        <v>0</v>
      </c>
    </row>
    <row r="218">
      <c r="A218" s="2">
        <f>IFERROR(__xludf.DUMMYFUNCTION("""COMPUTED_VALUE"""),45607.66666666667)</f>
        <v>45607.66667</v>
      </c>
      <c r="B218" s="1">
        <f>IFERROR(__xludf.DUMMYFUNCTION("""COMPUTED_VALUE"""),4329.77)</f>
        <v>4329.77</v>
      </c>
      <c r="D218" s="2">
        <f>IFERROR(__xludf.DUMMYFUNCTION("""COMPUTED_VALUE"""),45607.66666666667)</f>
        <v>45607.66667</v>
      </c>
      <c r="E218" s="1">
        <f>IFERROR(__xludf.DUMMYFUNCTION("""COMPUTED_VALUE"""),4351.3)</f>
        <v>4351.3</v>
      </c>
      <c r="G218" s="2">
        <f>IFERROR(__xludf.DUMMYFUNCTION("""COMPUTED_VALUE"""),45607.66666666667)</f>
        <v>45607.66667</v>
      </c>
      <c r="H218" s="1">
        <f>IFERROR(__xludf.DUMMYFUNCTION("""COMPUTED_VALUE"""),4329.77)</f>
        <v>4329.77</v>
      </c>
      <c r="J218" s="2">
        <f>IFERROR(__xludf.DUMMYFUNCTION("""COMPUTED_VALUE"""),45607.66666666667)</f>
        <v>45607.66667</v>
      </c>
      <c r="K218" s="1">
        <f>IFERROR(__xludf.DUMMYFUNCTION("""COMPUTED_VALUE"""),4341.89)</f>
        <v>4341.89</v>
      </c>
      <c r="M218" s="2">
        <f>IFERROR(__xludf.DUMMYFUNCTION("""COMPUTED_VALUE"""),45607.66666666667)</f>
        <v>45607.66667</v>
      </c>
      <c r="N218" s="1">
        <f>IFERROR(__xludf.DUMMYFUNCTION("""COMPUTED_VALUE"""),0.0)</f>
        <v>0</v>
      </c>
    </row>
    <row r="219">
      <c r="A219" s="2">
        <f>IFERROR(__xludf.DUMMYFUNCTION("""COMPUTED_VALUE"""),45608.66666666667)</f>
        <v>45608.66667</v>
      </c>
      <c r="B219" s="1">
        <f>IFERROR(__xludf.DUMMYFUNCTION("""COMPUTED_VALUE"""),4341.89)</f>
        <v>4341.89</v>
      </c>
      <c r="D219" s="2">
        <f>IFERROR(__xludf.DUMMYFUNCTION("""COMPUTED_VALUE"""),45608.66666666667)</f>
        <v>45608.66667</v>
      </c>
      <c r="E219" s="1">
        <f>IFERROR(__xludf.DUMMYFUNCTION("""COMPUTED_VALUE"""),4346.43)</f>
        <v>4346.43</v>
      </c>
      <c r="G219" s="2">
        <f>IFERROR(__xludf.DUMMYFUNCTION("""COMPUTED_VALUE"""),45608.66666666667)</f>
        <v>45608.66667</v>
      </c>
      <c r="H219" s="1">
        <f>IFERROR(__xludf.DUMMYFUNCTION("""COMPUTED_VALUE"""),4308.98)</f>
        <v>4308.98</v>
      </c>
      <c r="J219" s="2">
        <f>IFERROR(__xludf.DUMMYFUNCTION("""COMPUTED_VALUE"""),45608.66666666667)</f>
        <v>45608.66667</v>
      </c>
      <c r="K219" s="1">
        <f>IFERROR(__xludf.DUMMYFUNCTION("""COMPUTED_VALUE"""),4325.81)</f>
        <v>4325.81</v>
      </c>
      <c r="M219" s="2">
        <f>IFERROR(__xludf.DUMMYFUNCTION("""COMPUTED_VALUE"""),45608.66666666667)</f>
        <v>45608.66667</v>
      </c>
      <c r="N219" s="1">
        <f>IFERROR(__xludf.DUMMYFUNCTION("""COMPUTED_VALUE"""),0.0)</f>
        <v>0</v>
      </c>
    </row>
    <row r="220">
      <c r="A220" s="2">
        <f>IFERROR(__xludf.DUMMYFUNCTION("""COMPUTED_VALUE"""),45609.66666666667)</f>
        <v>45609.66667</v>
      </c>
      <c r="B220" s="1">
        <f>IFERROR(__xludf.DUMMYFUNCTION("""COMPUTED_VALUE"""),4325.81)</f>
        <v>4325.81</v>
      </c>
      <c r="D220" s="2">
        <f>IFERROR(__xludf.DUMMYFUNCTION("""COMPUTED_VALUE"""),45609.66666666667)</f>
        <v>45609.66667</v>
      </c>
      <c r="E220" s="1">
        <f>IFERROR(__xludf.DUMMYFUNCTION("""COMPUTED_VALUE"""),4343.87)</f>
        <v>4343.87</v>
      </c>
      <c r="G220" s="2">
        <f>IFERROR(__xludf.DUMMYFUNCTION("""COMPUTED_VALUE"""),45609.66666666667)</f>
        <v>45609.66667</v>
      </c>
      <c r="H220" s="1">
        <f>IFERROR(__xludf.DUMMYFUNCTION("""COMPUTED_VALUE"""),4316.95)</f>
        <v>4316.95</v>
      </c>
      <c r="J220" s="2">
        <f>IFERROR(__xludf.DUMMYFUNCTION("""COMPUTED_VALUE"""),45609.66666666667)</f>
        <v>45609.66667</v>
      </c>
      <c r="K220" s="1">
        <f>IFERROR(__xludf.DUMMYFUNCTION("""COMPUTED_VALUE"""),4323.48)</f>
        <v>4323.48</v>
      </c>
      <c r="M220" s="2">
        <f>IFERROR(__xludf.DUMMYFUNCTION("""COMPUTED_VALUE"""),45609.66666666667)</f>
        <v>45609.66667</v>
      </c>
      <c r="N220" s="1">
        <f>IFERROR(__xludf.DUMMYFUNCTION("""COMPUTED_VALUE"""),0.0)</f>
        <v>0</v>
      </c>
    </row>
    <row r="221">
      <c r="A221" s="2">
        <f>IFERROR(__xludf.DUMMYFUNCTION("""COMPUTED_VALUE"""),45610.66666666667)</f>
        <v>45610.66667</v>
      </c>
      <c r="B221" s="1">
        <f>IFERROR(__xludf.DUMMYFUNCTION("""COMPUTED_VALUE"""),4323.48)</f>
        <v>4323.48</v>
      </c>
      <c r="D221" s="2">
        <f>IFERROR(__xludf.DUMMYFUNCTION("""COMPUTED_VALUE"""),45610.66666666667)</f>
        <v>45610.66667</v>
      </c>
      <c r="E221" s="1">
        <f>IFERROR(__xludf.DUMMYFUNCTION("""COMPUTED_VALUE"""),4330.21)</f>
        <v>4330.21</v>
      </c>
      <c r="G221" s="2">
        <f>IFERROR(__xludf.DUMMYFUNCTION("""COMPUTED_VALUE"""),45610.66666666667)</f>
        <v>45610.66667</v>
      </c>
      <c r="H221" s="1">
        <f>IFERROR(__xludf.DUMMYFUNCTION("""COMPUTED_VALUE"""),4289.5)</f>
        <v>4289.5</v>
      </c>
      <c r="J221" s="2">
        <f>IFERROR(__xludf.DUMMYFUNCTION("""COMPUTED_VALUE"""),45610.66666666667)</f>
        <v>45610.66667</v>
      </c>
      <c r="K221" s="1">
        <f>IFERROR(__xludf.DUMMYFUNCTION("""COMPUTED_VALUE"""),4294.04)</f>
        <v>4294.04</v>
      </c>
      <c r="M221" s="2">
        <f>IFERROR(__xludf.DUMMYFUNCTION("""COMPUTED_VALUE"""),45610.66666666667)</f>
        <v>45610.66667</v>
      </c>
      <c r="N221" s="1">
        <f>IFERROR(__xludf.DUMMYFUNCTION("""COMPUTED_VALUE"""),0.0)</f>
        <v>0</v>
      </c>
    </row>
    <row r="222">
      <c r="A222" s="2">
        <f>IFERROR(__xludf.DUMMYFUNCTION("""COMPUTED_VALUE"""),45611.66666666667)</f>
        <v>45611.66667</v>
      </c>
      <c r="B222" s="1">
        <f>IFERROR(__xludf.DUMMYFUNCTION("""COMPUTED_VALUE"""),4294.04)</f>
        <v>4294.04</v>
      </c>
      <c r="D222" s="2">
        <f>IFERROR(__xludf.DUMMYFUNCTION("""COMPUTED_VALUE"""),45611.66666666667)</f>
        <v>45611.66667</v>
      </c>
      <c r="E222" s="1">
        <f>IFERROR(__xludf.DUMMYFUNCTION("""COMPUTED_VALUE"""),4294.04)</f>
        <v>4294.04</v>
      </c>
      <c r="G222" s="2">
        <f>IFERROR(__xludf.DUMMYFUNCTION("""COMPUTED_VALUE"""),45611.66666666667)</f>
        <v>45611.66667</v>
      </c>
      <c r="H222" s="1">
        <f>IFERROR(__xludf.DUMMYFUNCTION("""COMPUTED_VALUE"""),4225.69)</f>
        <v>4225.69</v>
      </c>
      <c r="J222" s="2">
        <f>IFERROR(__xludf.DUMMYFUNCTION("""COMPUTED_VALUE"""),45611.66666666667)</f>
        <v>45611.66667</v>
      </c>
      <c r="K222" s="1">
        <f>IFERROR(__xludf.DUMMYFUNCTION("""COMPUTED_VALUE"""),4237.92)</f>
        <v>4237.92</v>
      </c>
      <c r="M222" s="2">
        <f>IFERROR(__xludf.DUMMYFUNCTION("""COMPUTED_VALUE"""),45611.66666666667)</f>
        <v>45611.66667</v>
      </c>
      <c r="N222" s="1">
        <f>IFERROR(__xludf.DUMMYFUNCTION("""COMPUTED_VALUE"""),0.0)</f>
        <v>0</v>
      </c>
    </row>
    <row r="223">
      <c r="A223" s="2">
        <f>IFERROR(__xludf.DUMMYFUNCTION("""COMPUTED_VALUE"""),45614.66666666667)</f>
        <v>45614.66667</v>
      </c>
      <c r="B223" s="1">
        <f>IFERROR(__xludf.DUMMYFUNCTION("""COMPUTED_VALUE"""),4237.94)</f>
        <v>4237.94</v>
      </c>
      <c r="D223" s="2">
        <f>IFERROR(__xludf.DUMMYFUNCTION("""COMPUTED_VALUE"""),45614.66666666667)</f>
        <v>45614.66667</v>
      </c>
      <c r="E223" s="1">
        <f>IFERROR(__xludf.DUMMYFUNCTION("""COMPUTED_VALUE"""),4265.58)</f>
        <v>4265.58</v>
      </c>
      <c r="G223" s="2">
        <f>IFERROR(__xludf.DUMMYFUNCTION("""COMPUTED_VALUE"""),45614.66666666667)</f>
        <v>45614.66667</v>
      </c>
      <c r="H223" s="1">
        <f>IFERROR(__xludf.DUMMYFUNCTION("""COMPUTED_VALUE"""),4235.41)</f>
        <v>4235.41</v>
      </c>
      <c r="J223" s="2">
        <f>IFERROR(__xludf.DUMMYFUNCTION("""COMPUTED_VALUE"""),45614.66666666667)</f>
        <v>45614.66667</v>
      </c>
      <c r="K223" s="1">
        <f>IFERROR(__xludf.DUMMYFUNCTION("""COMPUTED_VALUE"""),4255.19)</f>
        <v>4255.19</v>
      </c>
      <c r="M223" s="2">
        <f>IFERROR(__xludf.DUMMYFUNCTION("""COMPUTED_VALUE"""),45614.66666666667)</f>
        <v>45614.66667</v>
      </c>
      <c r="N223" s="1">
        <f>IFERROR(__xludf.DUMMYFUNCTION("""COMPUTED_VALUE"""),0.0)</f>
        <v>0</v>
      </c>
    </row>
    <row r="224">
      <c r="A224" s="2">
        <f>IFERROR(__xludf.DUMMYFUNCTION("""COMPUTED_VALUE"""),45615.66666666667)</f>
        <v>45615.66667</v>
      </c>
      <c r="B224" s="1">
        <f>IFERROR(__xludf.DUMMYFUNCTION("""COMPUTED_VALUE"""),4255.19)</f>
        <v>4255.19</v>
      </c>
      <c r="D224" s="2">
        <f>IFERROR(__xludf.DUMMYFUNCTION("""COMPUTED_VALUE"""),45615.66666666667)</f>
        <v>45615.66667</v>
      </c>
      <c r="E224" s="1">
        <f>IFERROR(__xludf.DUMMYFUNCTION("""COMPUTED_VALUE"""),4277.76)</f>
        <v>4277.76</v>
      </c>
      <c r="G224" s="2">
        <f>IFERROR(__xludf.DUMMYFUNCTION("""COMPUTED_VALUE"""),45615.66666666667)</f>
        <v>45615.66667</v>
      </c>
      <c r="H224" s="1">
        <f>IFERROR(__xludf.DUMMYFUNCTION("""COMPUTED_VALUE"""),4228.02)</f>
        <v>4228.02</v>
      </c>
      <c r="J224" s="2">
        <f>IFERROR(__xludf.DUMMYFUNCTION("""COMPUTED_VALUE"""),45615.66666666667)</f>
        <v>45615.66667</v>
      </c>
      <c r="K224" s="1">
        <f>IFERROR(__xludf.DUMMYFUNCTION("""COMPUTED_VALUE"""),4274.51)</f>
        <v>4274.51</v>
      </c>
      <c r="M224" s="2">
        <f>IFERROR(__xludf.DUMMYFUNCTION("""COMPUTED_VALUE"""),45615.66666666667)</f>
        <v>45615.66667</v>
      </c>
      <c r="N224" s="1">
        <f>IFERROR(__xludf.DUMMYFUNCTION("""COMPUTED_VALUE"""),0.0)</f>
        <v>0</v>
      </c>
    </row>
    <row r="225">
      <c r="A225" s="2">
        <f>IFERROR(__xludf.DUMMYFUNCTION("""COMPUTED_VALUE"""),45616.66666666667)</f>
        <v>45616.66667</v>
      </c>
      <c r="B225" s="1">
        <f>IFERROR(__xludf.DUMMYFUNCTION("""COMPUTED_VALUE"""),4274.51)</f>
        <v>4274.51</v>
      </c>
      <c r="D225" s="2">
        <f>IFERROR(__xludf.DUMMYFUNCTION("""COMPUTED_VALUE"""),45616.66666666667)</f>
        <v>45616.66667</v>
      </c>
      <c r="E225" s="1">
        <f>IFERROR(__xludf.DUMMYFUNCTION("""COMPUTED_VALUE"""),4278.81)</f>
        <v>4278.81</v>
      </c>
      <c r="G225" s="2">
        <f>IFERROR(__xludf.DUMMYFUNCTION("""COMPUTED_VALUE"""),45616.66666666667)</f>
        <v>45616.66667</v>
      </c>
      <c r="H225" s="1">
        <f>IFERROR(__xludf.DUMMYFUNCTION("""COMPUTED_VALUE"""),4236.47)</f>
        <v>4236.47</v>
      </c>
      <c r="J225" s="2">
        <f>IFERROR(__xludf.DUMMYFUNCTION("""COMPUTED_VALUE"""),45616.66666666667)</f>
        <v>45616.66667</v>
      </c>
      <c r="K225" s="1">
        <f>IFERROR(__xludf.DUMMYFUNCTION("""COMPUTED_VALUE"""),4276.84)</f>
        <v>4276.84</v>
      </c>
      <c r="M225" s="2">
        <f>IFERROR(__xludf.DUMMYFUNCTION("""COMPUTED_VALUE"""),45616.66666666667)</f>
        <v>45616.66667</v>
      </c>
      <c r="N225" s="1">
        <f>IFERROR(__xludf.DUMMYFUNCTION("""COMPUTED_VALUE"""),0.0)</f>
        <v>0</v>
      </c>
    </row>
    <row r="226">
      <c r="A226" s="2">
        <f>IFERROR(__xludf.DUMMYFUNCTION("""COMPUTED_VALUE"""),45617.66666666667)</f>
        <v>45617.66667</v>
      </c>
      <c r="B226" s="1">
        <f>IFERROR(__xludf.DUMMYFUNCTION("""COMPUTED_VALUE"""),4276.84)</f>
        <v>4276.84</v>
      </c>
      <c r="D226" s="2">
        <f>IFERROR(__xludf.DUMMYFUNCTION("""COMPUTED_VALUE"""),45617.66666666667)</f>
        <v>45617.66667</v>
      </c>
      <c r="E226" s="1">
        <f>IFERROR(__xludf.DUMMYFUNCTION("""COMPUTED_VALUE"""),4315.95)</f>
        <v>4315.95</v>
      </c>
      <c r="G226" s="2">
        <f>IFERROR(__xludf.DUMMYFUNCTION("""COMPUTED_VALUE"""),45617.66666666667)</f>
        <v>45617.66667</v>
      </c>
      <c r="H226" s="1">
        <f>IFERROR(__xludf.DUMMYFUNCTION("""COMPUTED_VALUE"""),4262.12)</f>
        <v>4262.12</v>
      </c>
      <c r="J226" s="2">
        <f>IFERROR(__xludf.DUMMYFUNCTION("""COMPUTED_VALUE"""),45617.66666666667)</f>
        <v>45617.66667</v>
      </c>
      <c r="K226" s="1">
        <f>IFERROR(__xludf.DUMMYFUNCTION("""COMPUTED_VALUE"""),4305.53)</f>
        <v>4305.53</v>
      </c>
      <c r="M226" s="2">
        <f>IFERROR(__xludf.DUMMYFUNCTION("""COMPUTED_VALUE"""),45617.66666666667)</f>
        <v>45617.66667</v>
      </c>
      <c r="N226" s="1">
        <f>IFERROR(__xludf.DUMMYFUNCTION("""COMPUTED_VALUE"""),0.0)</f>
        <v>0</v>
      </c>
    </row>
    <row r="227">
      <c r="A227" s="2">
        <f>IFERROR(__xludf.DUMMYFUNCTION("""COMPUTED_VALUE"""),45618.66666666667)</f>
        <v>45618.66667</v>
      </c>
      <c r="B227" s="1">
        <f>IFERROR(__xludf.DUMMYFUNCTION("""COMPUTED_VALUE"""),4305.53)</f>
        <v>4305.53</v>
      </c>
      <c r="D227" s="2">
        <f>IFERROR(__xludf.DUMMYFUNCTION("""COMPUTED_VALUE"""),45618.66666666667)</f>
        <v>45618.66667</v>
      </c>
      <c r="E227" s="1">
        <f>IFERROR(__xludf.DUMMYFUNCTION("""COMPUTED_VALUE"""),4329.94)</f>
        <v>4329.94</v>
      </c>
      <c r="G227" s="2">
        <f>IFERROR(__xludf.DUMMYFUNCTION("""COMPUTED_VALUE"""),45618.66666666667)</f>
        <v>45618.66667</v>
      </c>
      <c r="H227" s="1">
        <f>IFERROR(__xludf.DUMMYFUNCTION("""COMPUTED_VALUE"""),4305.53)</f>
        <v>4305.53</v>
      </c>
      <c r="J227" s="2">
        <f>IFERROR(__xludf.DUMMYFUNCTION("""COMPUTED_VALUE"""),45618.66666666667)</f>
        <v>45618.66667</v>
      </c>
      <c r="K227" s="1">
        <f>IFERROR(__xludf.DUMMYFUNCTION("""COMPUTED_VALUE"""),4327.61)</f>
        <v>4327.61</v>
      </c>
      <c r="M227" s="2">
        <f>IFERROR(__xludf.DUMMYFUNCTION("""COMPUTED_VALUE"""),45618.66666666667)</f>
        <v>45618.66667</v>
      </c>
      <c r="N227" s="1">
        <f>IFERROR(__xludf.DUMMYFUNCTION("""COMPUTED_VALUE"""),0.0)</f>
        <v>0</v>
      </c>
    </row>
    <row r="228">
      <c r="A228" s="2">
        <f>IFERROR(__xludf.DUMMYFUNCTION("""COMPUTED_VALUE"""),45621.66666666667)</f>
        <v>45621.66667</v>
      </c>
      <c r="B228" s="1">
        <f>IFERROR(__xludf.DUMMYFUNCTION("""COMPUTED_VALUE"""),4327.61)</f>
        <v>4327.61</v>
      </c>
      <c r="D228" s="2">
        <f>IFERROR(__xludf.DUMMYFUNCTION("""COMPUTED_VALUE"""),45621.66666666667)</f>
        <v>45621.66667</v>
      </c>
      <c r="E228" s="1">
        <f>IFERROR(__xludf.DUMMYFUNCTION("""COMPUTED_VALUE"""),4368.32)</f>
        <v>4368.32</v>
      </c>
      <c r="G228" s="2">
        <f>IFERROR(__xludf.DUMMYFUNCTION("""COMPUTED_VALUE"""),45621.66666666667)</f>
        <v>45621.66667</v>
      </c>
      <c r="H228" s="1">
        <f>IFERROR(__xludf.DUMMYFUNCTION("""COMPUTED_VALUE"""),4327.61)</f>
        <v>4327.61</v>
      </c>
      <c r="J228" s="2">
        <f>IFERROR(__xludf.DUMMYFUNCTION("""COMPUTED_VALUE"""),45621.66666666667)</f>
        <v>45621.66667</v>
      </c>
      <c r="K228" s="1">
        <f>IFERROR(__xludf.DUMMYFUNCTION("""COMPUTED_VALUE"""),4346.06)</f>
        <v>4346.06</v>
      </c>
      <c r="M228" s="2">
        <f>IFERROR(__xludf.DUMMYFUNCTION("""COMPUTED_VALUE"""),45621.66666666667)</f>
        <v>45621.66667</v>
      </c>
      <c r="N228" s="1">
        <f>IFERROR(__xludf.DUMMYFUNCTION("""COMPUTED_VALUE"""),0.0)</f>
        <v>0</v>
      </c>
    </row>
    <row r="229">
      <c r="A229" s="2">
        <f>IFERROR(__xludf.DUMMYFUNCTION("""COMPUTED_VALUE"""),45622.66666666667)</f>
        <v>45622.66667</v>
      </c>
      <c r="B229" s="1">
        <f>IFERROR(__xludf.DUMMYFUNCTION("""COMPUTED_VALUE"""),4346.06)</f>
        <v>4346.06</v>
      </c>
      <c r="D229" s="2">
        <f>IFERROR(__xludf.DUMMYFUNCTION("""COMPUTED_VALUE"""),45622.66666666667)</f>
        <v>45622.66667</v>
      </c>
      <c r="E229" s="1">
        <f>IFERROR(__xludf.DUMMYFUNCTION("""COMPUTED_VALUE"""),4367.43)</f>
        <v>4367.43</v>
      </c>
      <c r="G229" s="2">
        <f>IFERROR(__xludf.DUMMYFUNCTION("""COMPUTED_VALUE"""),45622.66666666667)</f>
        <v>45622.66667</v>
      </c>
      <c r="H229" s="1">
        <f>IFERROR(__xludf.DUMMYFUNCTION("""COMPUTED_VALUE"""),4345.76)</f>
        <v>4345.76</v>
      </c>
      <c r="J229" s="2">
        <f>IFERROR(__xludf.DUMMYFUNCTION("""COMPUTED_VALUE"""),45622.66666666667)</f>
        <v>45622.66667</v>
      </c>
      <c r="K229" s="1">
        <f>IFERROR(__xludf.DUMMYFUNCTION("""COMPUTED_VALUE"""),4365.0)</f>
        <v>4365</v>
      </c>
      <c r="M229" s="2">
        <f>IFERROR(__xludf.DUMMYFUNCTION("""COMPUTED_VALUE"""),45622.66666666667)</f>
        <v>45622.66667</v>
      </c>
      <c r="N229" s="1">
        <f>IFERROR(__xludf.DUMMYFUNCTION("""COMPUTED_VALUE"""),0.0)</f>
        <v>0</v>
      </c>
    </row>
    <row r="230">
      <c r="A230" s="2">
        <f>IFERROR(__xludf.DUMMYFUNCTION("""COMPUTED_VALUE"""),45623.66666666667)</f>
        <v>45623.66667</v>
      </c>
      <c r="B230" s="1">
        <f>IFERROR(__xludf.DUMMYFUNCTION("""COMPUTED_VALUE"""),4365.0)</f>
        <v>4365</v>
      </c>
      <c r="D230" s="2">
        <f>IFERROR(__xludf.DUMMYFUNCTION("""COMPUTED_VALUE"""),45623.66666666667)</f>
        <v>45623.66667</v>
      </c>
      <c r="E230" s="1">
        <f>IFERROR(__xludf.DUMMYFUNCTION("""COMPUTED_VALUE"""),4367.5)</f>
        <v>4367.5</v>
      </c>
      <c r="G230" s="2">
        <f>IFERROR(__xludf.DUMMYFUNCTION("""COMPUTED_VALUE"""),45623.66666666667)</f>
        <v>45623.66667</v>
      </c>
      <c r="H230" s="1">
        <f>IFERROR(__xludf.DUMMYFUNCTION("""COMPUTED_VALUE"""),4339.76)</f>
        <v>4339.76</v>
      </c>
      <c r="J230" s="2">
        <f>IFERROR(__xludf.DUMMYFUNCTION("""COMPUTED_VALUE"""),45623.66666666667)</f>
        <v>45623.66667</v>
      </c>
      <c r="K230" s="1">
        <f>IFERROR(__xludf.DUMMYFUNCTION("""COMPUTED_VALUE"""),4349.6)</f>
        <v>4349.6</v>
      </c>
      <c r="M230" s="2">
        <f>IFERROR(__xludf.DUMMYFUNCTION("""COMPUTED_VALUE"""),45623.66666666667)</f>
        <v>45623.66667</v>
      </c>
      <c r="N230" s="1">
        <f>IFERROR(__xludf.DUMMYFUNCTION("""COMPUTED_VALUE"""),0.0)</f>
        <v>0</v>
      </c>
    </row>
    <row r="231">
      <c r="A231" s="2">
        <f>IFERROR(__xludf.DUMMYFUNCTION("""COMPUTED_VALUE"""),45625.54513888889)</f>
        <v>45625.54514</v>
      </c>
      <c r="B231" s="1">
        <f>IFERROR(__xludf.DUMMYFUNCTION("""COMPUTED_VALUE"""),4349.6)</f>
        <v>4349.6</v>
      </c>
      <c r="D231" s="2">
        <f>IFERROR(__xludf.DUMMYFUNCTION("""COMPUTED_VALUE"""),45625.54513888889)</f>
        <v>45625.54514</v>
      </c>
      <c r="E231" s="1">
        <f>IFERROR(__xludf.DUMMYFUNCTION("""COMPUTED_VALUE"""),4381.26)</f>
        <v>4381.26</v>
      </c>
      <c r="G231" s="2">
        <f>IFERROR(__xludf.DUMMYFUNCTION("""COMPUTED_VALUE"""),45625.54513888889)</f>
        <v>45625.54514</v>
      </c>
      <c r="H231" s="1">
        <f>IFERROR(__xludf.DUMMYFUNCTION("""COMPUTED_VALUE"""),4349.6)</f>
        <v>4349.6</v>
      </c>
      <c r="J231" s="2">
        <f>IFERROR(__xludf.DUMMYFUNCTION("""COMPUTED_VALUE"""),45625.54513888889)</f>
        <v>45625.54514</v>
      </c>
      <c r="K231" s="1">
        <f>IFERROR(__xludf.DUMMYFUNCTION("""COMPUTED_VALUE"""),4371.85)</f>
        <v>4371.85</v>
      </c>
      <c r="M231" s="2">
        <f>IFERROR(__xludf.DUMMYFUNCTION("""COMPUTED_VALUE"""),45625.54513888889)</f>
        <v>45625.54514</v>
      </c>
      <c r="N231" s="1">
        <f>IFERROR(__xludf.DUMMYFUNCTION("""COMPUTED_VALUE"""),0.0)</f>
        <v>0</v>
      </c>
    </row>
    <row r="232">
      <c r="A232" s="2">
        <f>IFERROR(__xludf.DUMMYFUNCTION("""COMPUTED_VALUE"""),45628.66666666667)</f>
        <v>45628.66667</v>
      </c>
      <c r="B232" s="1">
        <f>IFERROR(__xludf.DUMMYFUNCTION("""COMPUTED_VALUE"""),4371.85)</f>
        <v>4371.85</v>
      </c>
      <c r="D232" s="2">
        <f>IFERROR(__xludf.DUMMYFUNCTION("""COMPUTED_VALUE"""),45628.66666666667)</f>
        <v>45628.66667</v>
      </c>
      <c r="E232" s="1">
        <f>IFERROR(__xludf.DUMMYFUNCTION("""COMPUTED_VALUE"""),4385.89)</f>
        <v>4385.89</v>
      </c>
      <c r="G232" s="2">
        <f>IFERROR(__xludf.DUMMYFUNCTION("""COMPUTED_VALUE"""),45628.66666666667)</f>
        <v>45628.66667</v>
      </c>
      <c r="H232" s="1">
        <f>IFERROR(__xludf.DUMMYFUNCTION("""COMPUTED_VALUE"""),4371.85)</f>
        <v>4371.85</v>
      </c>
      <c r="J232" s="2">
        <f>IFERROR(__xludf.DUMMYFUNCTION("""COMPUTED_VALUE"""),45628.66666666667)</f>
        <v>45628.66667</v>
      </c>
      <c r="K232" s="1">
        <f>IFERROR(__xludf.DUMMYFUNCTION("""COMPUTED_VALUE"""),4380.94)</f>
        <v>4380.94</v>
      </c>
      <c r="M232" s="2">
        <f>IFERROR(__xludf.DUMMYFUNCTION("""COMPUTED_VALUE"""),45628.66666666667)</f>
        <v>45628.66667</v>
      </c>
      <c r="N232" s="1">
        <f>IFERROR(__xludf.DUMMYFUNCTION("""COMPUTED_VALUE"""),0.0)</f>
        <v>0</v>
      </c>
    </row>
    <row r="233">
      <c r="A233" s="2">
        <f>IFERROR(__xludf.DUMMYFUNCTION("""COMPUTED_VALUE"""),45629.66666666667)</f>
        <v>45629.66667</v>
      </c>
      <c r="B233" s="1">
        <f>IFERROR(__xludf.DUMMYFUNCTION("""COMPUTED_VALUE"""),4380.94)</f>
        <v>4380.94</v>
      </c>
      <c r="D233" s="2">
        <f>IFERROR(__xludf.DUMMYFUNCTION("""COMPUTED_VALUE"""),45629.66666666667)</f>
        <v>45629.66667</v>
      </c>
      <c r="E233" s="1">
        <f>IFERROR(__xludf.DUMMYFUNCTION("""COMPUTED_VALUE"""),4383.9)</f>
        <v>4383.9</v>
      </c>
      <c r="G233" s="2">
        <f>IFERROR(__xludf.DUMMYFUNCTION("""COMPUTED_VALUE"""),45629.66666666667)</f>
        <v>45629.66667</v>
      </c>
      <c r="H233" s="1">
        <f>IFERROR(__xludf.DUMMYFUNCTION("""COMPUTED_VALUE"""),4370.94)</f>
        <v>4370.94</v>
      </c>
      <c r="J233" s="2">
        <f>IFERROR(__xludf.DUMMYFUNCTION("""COMPUTED_VALUE"""),45629.66666666667)</f>
        <v>45629.66667</v>
      </c>
      <c r="K233" s="1">
        <f>IFERROR(__xludf.DUMMYFUNCTION("""COMPUTED_VALUE"""),4382.21)</f>
        <v>4382.21</v>
      </c>
      <c r="M233" s="2">
        <f>IFERROR(__xludf.DUMMYFUNCTION("""COMPUTED_VALUE"""),45629.66666666667)</f>
        <v>45629.66667</v>
      </c>
      <c r="N233" s="1">
        <f>IFERROR(__xludf.DUMMYFUNCTION("""COMPUTED_VALUE"""),0.0)</f>
        <v>0</v>
      </c>
    </row>
    <row r="234">
      <c r="A234" s="2">
        <f>IFERROR(__xludf.DUMMYFUNCTION("""COMPUTED_VALUE"""),45630.66666666667)</f>
        <v>45630.66667</v>
      </c>
      <c r="B234" s="1">
        <f>IFERROR(__xludf.DUMMYFUNCTION("""COMPUTED_VALUE"""),4382.21)</f>
        <v>4382.21</v>
      </c>
      <c r="D234" s="2">
        <f>IFERROR(__xludf.DUMMYFUNCTION("""COMPUTED_VALUE"""),45630.66666666667)</f>
        <v>45630.66667</v>
      </c>
      <c r="E234" s="1">
        <f>IFERROR(__xludf.DUMMYFUNCTION("""COMPUTED_VALUE"""),4414.05)</f>
        <v>4414.05</v>
      </c>
      <c r="G234" s="2">
        <f>IFERROR(__xludf.DUMMYFUNCTION("""COMPUTED_VALUE"""),45630.66666666667)</f>
        <v>45630.66667</v>
      </c>
      <c r="H234" s="1">
        <f>IFERROR(__xludf.DUMMYFUNCTION("""COMPUTED_VALUE"""),4382.21)</f>
        <v>4382.21</v>
      </c>
      <c r="J234" s="2">
        <f>IFERROR(__xludf.DUMMYFUNCTION("""COMPUTED_VALUE"""),45630.66666666667)</f>
        <v>45630.66667</v>
      </c>
      <c r="K234" s="1">
        <f>IFERROR(__xludf.DUMMYFUNCTION("""COMPUTED_VALUE"""),4411.96)</f>
        <v>4411.96</v>
      </c>
      <c r="M234" s="2">
        <f>IFERROR(__xludf.DUMMYFUNCTION("""COMPUTED_VALUE"""),45630.66666666667)</f>
        <v>45630.66667</v>
      </c>
      <c r="N234" s="1">
        <f>IFERROR(__xludf.DUMMYFUNCTION("""COMPUTED_VALUE"""),0.0)</f>
        <v>0</v>
      </c>
    </row>
    <row r="235">
      <c r="A235" s="2">
        <f>IFERROR(__xludf.DUMMYFUNCTION("""COMPUTED_VALUE"""),45631.66666666667)</f>
        <v>45631.66667</v>
      </c>
      <c r="B235" s="1">
        <f>IFERROR(__xludf.DUMMYFUNCTION("""COMPUTED_VALUE"""),4411.96)</f>
        <v>4411.96</v>
      </c>
      <c r="D235" s="2">
        <f>IFERROR(__xludf.DUMMYFUNCTION("""COMPUTED_VALUE"""),45631.66666666667)</f>
        <v>45631.66667</v>
      </c>
      <c r="E235" s="1">
        <f>IFERROR(__xludf.DUMMYFUNCTION("""COMPUTED_VALUE"""),4415.01)</f>
        <v>4415.01</v>
      </c>
      <c r="G235" s="2">
        <f>IFERROR(__xludf.DUMMYFUNCTION("""COMPUTED_VALUE"""),45631.66666666667)</f>
        <v>45631.66667</v>
      </c>
      <c r="H235" s="1">
        <f>IFERROR(__xludf.DUMMYFUNCTION("""COMPUTED_VALUE"""),4397.91)</f>
        <v>4397.91</v>
      </c>
      <c r="J235" s="2">
        <f>IFERROR(__xludf.DUMMYFUNCTION("""COMPUTED_VALUE"""),45631.66666666667)</f>
        <v>45631.66667</v>
      </c>
      <c r="K235" s="1">
        <f>IFERROR(__xludf.DUMMYFUNCTION("""COMPUTED_VALUE"""),4399.21)</f>
        <v>4399.21</v>
      </c>
      <c r="M235" s="2">
        <f>IFERROR(__xludf.DUMMYFUNCTION("""COMPUTED_VALUE"""),45631.66666666667)</f>
        <v>45631.66667</v>
      </c>
      <c r="N235" s="1">
        <f>IFERROR(__xludf.DUMMYFUNCTION("""COMPUTED_VALUE"""),0.0)</f>
        <v>0</v>
      </c>
    </row>
    <row r="236">
      <c r="A236" s="2">
        <f>IFERROR(__xludf.DUMMYFUNCTION("""COMPUTED_VALUE"""),45632.66666666667)</f>
        <v>45632.66667</v>
      </c>
      <c r="B236" s="1">
        <f>IFERROR(__xludf.DUMMYFUNCTION("""COMPUTED_VALUE"""),4399.21)</f>
        <v>4399.21</v>
      </c>
      <c r="D236" s="2">
        <f>IFERROR(__xludf.DUMMYFUNCTION("""COMPUTED_VALUE"""),45632.66666666667)</f>
        <v>45632.66667</v>
      </c>
      <c r="E236" s="1">
        <f>IFERROR(__xludf.DUMMYFUNCTION("""COMPUTED_VALUE"""),4418.08)</f>
        <v>4418.08</v>
      </c>
      <c r="G236" s="2">
        <f>IFERROR(__xludf.DUMMYFUNCTION("""COMPUTED_VALUE"""),45632.66666666667)</f>
        <v>45632.66667</v>
      </c>
      <c r="H236" s="1">
        <f>IFERROR(__xludf.DUMMYFUNCTION("""COMPUTED_VALUE"""),4399.21)</f>
        <v>4399.21</v>
      </c>
      <c r="J236" s="2">
        <f>IFERROR(__xludf.DUMMYFUNCTION("""COMPUTED_VALUE"""),45632.66666666667)</f>
        <v>45632.66667</v>
      </c>
      <c r="K236" s="1">
        <f>IFERROR(__xludf.DUMMYFUNCTION("""COMPUTED_VALUE"""),4412.27)</f>
        <v>4412.27</v>
      </c>
      <c r="M236" s="2">
        <f>IFERROR(__xludf.DUMMYFUNCTION("""COMPUTED_VALUE"""),45632.66666666667)</f>
        <v>45632.66667</v>
      </c>
      <c r="N236" s="1">
        <f>IFERROR(__xludf.DUMMYFUNCTION("""COMPUTED_VALUE"""),0.0)</f>
        <v>0</v>
      </c>
    </row>
    <row r="237">
      <c r="A237" s="2">
        <f>IFERROR(__xludf.DUMMYFUNCTION("""COMPUTED_VALUE"""),45635.66666666667)</f>
        <v>45635.66667</v>
      </c>
      <c r="B237" s="1">
        <f>IFERROR(__xludf.DUMMYFUNCTION("""COMPUTED_VALUE"""),4412.27)</f>
        <v>4412.27</v>
      </c>
      <c r="D237" s="2">
        <f>IFERROR(__xludf.DUMMYFUNCTION("""COMPUTED_VALUE"""),45635.66666666667)</f>
        <v>45635.66667</v>
      </c>
      <c r="E237" s="1">
        <f>IFERROR(__xludf.DUMMYFUNCTION("""COMPUTED_VALUE"""),4412.82)</f>
        <v>4412.82</v>
      </c>
      <c r="G237" s="2">
        <f>IFERROR(__xludf.DUMMYFUNCTION("""COMPUTED_VALUE"""),45635.66666666667)</f>
        <v>45635.66667</v>
      </c>
      <c r="H237" s="1">
        <f>IFERROR(__xludf.DUMMYFUNCTION("""COMPUTED_VALUE"""),4379.4)</f>
        <v>4379.4</v>
      </c>
      <c r="J237" s="2">
        <f>IFERROR(__xludf.DUMMYFUNCTION("""COMPUTED_VALUE"""),45635.66666666667)</f>
        <v>45635.66667</v>
      </c>
      <c r="K237" s="1">
        <f>IFERROR(__xludf.DUMMYFUNCTION("""COMPUTED_VALUE"""),4381.62)</f>
        <v>4381.62</v>
      </c>
      <c r="M237" s="2">
        <f>IFERROR(__xludf.DUMMYFUNCTION("""COMPUTED_VALUE"""),45635.66666666667)</f>
        <v>45635.66667</v>
      </c>
      <c r="N237" s="1">
        <f>IFERROR(__xludf.DUMMYFUNCTION("""COMPUTED_VALUE"""),0.0)</f>
        <v>0</v>
      </c>
    </row>
    <row r="238">
      <c r="A238" s="2">
        <f>IFERROR(__xludf.DUMMYFUNCTION("""COMPUTED_VALUE"""),45636.66666666667)</f>
        <v>45636.66667</v>
      </c>
      <c r="B238" s="1">
        <f>IFERROR(__xludf.DUMMYFUNCTION("""COMPUTED_VALUE"""),4381.62)</f>
        <v>4381.62</v>
      </c>
      <c r="D238" s="2">
        <f>IFERROR(__xludf.DUMMYFUNCTION("""COMPUTED_VALUE"""),45636.66666666667)</f>
        <v>45636.66667</v>
      </c>
      <c r="E238" s="1">
        <f>IFERROR(__xludf.DUMMYFUNCTION("""COMPUTED_VALUE"""),4387.83)</f>
        <v>4387.83</v>
      </c>
      <c r="G238" s="2">
        <f>IFERROR(__xludf.DUMMYFUNCTION("""COMPUTED_VALUE"""),45636.66666666667)</f>
        <v>45636.66667</v>
      </c>
      <c r="H238" s="1">
        <f>IFERROR(__xludf.DUMMYFUNCTION("""COMPUTED_VALUE"""),4361.42)</f>
        <v>4361.42</v>
      </c>
      <c r="J238" s="2">
        <f>IFERROR(__xludf.DUMMYFUNCTION("""COMPUTED_VALUE"""),45636.66666666667)</f>
        <v>45636.66667</v>
      </c>
      <c r="K238" s="1">
        <f>IFERROR(__xludf.DUMMYFUNCTION("""COMPUTED_VALUE"""),4364.7)</f>
        <v>4364.7</v>
      </c>
      <c r="M238" s="2">
        <f>IFERROR(__xludf.DUMMYFUNCTION("""COMPUTED_VALUE"""),45636.66666666667)</f>
        <v>45636.66667</v>
      </c>
      <c r="N238" s="1">
        <f>IFERROR(__xludf.DUMMYFUNCTION("""COMPUTED_VALUE"""),0.0)</f>
        <v>0</v>
      </c>
    </row>
    <row r="239">
      <c r="A239" s="2">
        <f>IFERROR(__xludf.DUMMYFUNCTION("""COMPUTED_VALUE"""),45637.66666666667)</f>
        <v>45637.66667</v>
      </c>
      <c r="B239" s="1">
        <f>IFERROR(__xludf.DUMMYFUNCTION("""COMPUTED_VALUE"""),4364.7)</f>
        <v>4364.7</v>
      </c>
      <c r="D239" s="2">
        <f>IFERROR(__xludf.DUMMYFUNCTION("""COMPUTED_VALUE"""),45637.66666666667)</f>
        <v>45637.66667</v>
      </c>
      <c r="E239" s="1">
        <f>IFERROR(__xludf.DUMMYFUNCTION("""COMPUTED_VALUE"""),4407.47)</f>
        <v>4407.47</v>
      </c>
      <c r="G239" s="2">
        <f>IFERROR(__xludf.DUMMYFUNCTION("""COMPUTED_VALUE"""),45637.66666666667)</f>
        <v>45637.66667</v>
      </c>
      <c r="H239" s="1">
        <f>IFERROR(__xludf.DUMMYFUNCTION("""COMPUTED_VALUE"""),4364.7)</f>
        <v>4364.7</v>
      </c>
      <c r="J239" s="2">
        <f>IFERROR(__xludf.DUMMYFUNCTION("""COMPUTED_VALUE"""),45637.66666666667)</f>
        <v>45637.66667</v>
      </c>
      <c r="K239" s="1">
        <f>IFERROR(__xludf.DUMMYFUNCTION("""COMPUTED_VALUE"""),4400.87)</f>
        <v>4400.87</v>
      </c>
      <c r="M239" s="2">
        <f>IFERROR(__xludf.DUMMYFUNCTION("""COMPUTED_VALUE"""),45637.66666666667)</f>
        <v>45637.66667</v>
      </c>
      <c r="N239" s="1">
        <f>IFERROR(__xludf.DUMMYFUNCTION("""COMPUTED_VALUE"""),0.0)</f>
        <v>0</v>
      </c>
    </row>
    <row r="240">
      <c r="A240" s="2">
        <f>IFERROR(__xludf.DUMMYFUNCTION("""COMPUTED_VALUE"""),45638.66666666667)</f>
        <v>45638.66667</v>
      </c>
      <c r="B240" s="1">
        <f>IFERROR(__xludf.DUMMYFUNCTION("""COMPUTED_VALUE"""),4400.87)</f>
        <v>4400.87</v>
      </c>
      <c r="D240" s="2">
        <f>IFERROR(__xludf.DUMMYFUNCTION("""COMPUTED_VALUE"""),45638.66666666667)</f>
        <v>45638.66667</v>
      </c>
      <c r="E240" s="1">
        <f>IFERROR(__xludf.DUMMYFUNCTION("""COMPUTED_VALUE"""),4400.87)</f>
        <v>4400.87</v>
      </c>
      <c r="G240" s="2">
        <f>IFERROR(__xludf.DUMMYFUNCTION("""COMPUTED_VALUE"""),45638.66666666667)</f>
        <v>45638.66667</v>
      </c>
      <c r="H240" s="1">
        <f>IFERROR(__xludf.DUMMYFUNCTION("""COMPUTED_VALUE"""),4375.66)</f>
        <v>4375.66</v>
      </c>
      <c r="J240" s="2">
        <f>IFERROR(__xludf.DUMMYFUNCTION("""COMPUTED_VALUE"""),45638.66666666667)</f>
        <v>45638.66667</v>
      </c>
      <c r="K240" s="1">
        <f>IFERROR(__xludf.DUMMYFUNCTION("""COMPUTED_VALUE"""),4375.66)</f>
        <v>4375.66</v>
      </c>
      <c r="M240" s="2">
        <f>IFERROR(__xludf.DUMMYFUNCTION("""COMPUTED_VALUE"""),45638.66666666667)</f>
        <v>45638.66667</v>
      </c>
      <c r="N240" s="1">
        <f>IFERROR(__xludf.DUMMYFUNCTION("""COMPUTED_VALUE"""),0.0)</f>
        <v>0</v>
      </c>
    </row>
    <row r="241">
      <c r="A241" s="2">
        <f>IFERROR(__xludf.DUMMYFUNCTION("""COMPUTED_VALUE"""),45639.66666666667)</f>
        <v>45639.66667</v>
      </c>
      <c r="B241" s="1">
        <f>IFERROR(__xludf.DUMMYFUNCTION("""COMPUTED_VALUE"""),4375.66)</f>
        <v>4375.66</v>
      </c>
      <c r="D241" s="2">
        <f>IFERROR(__xludf.DUMMYFUNCTION("""COMPUTED_VALUE"""),45639.66666666667)</f>
        <v>45639.66667</v>
      </c>
      <c r="E241" s="1">
        <f>IFERROR(__xludf.DUMMYFUNCTION("""COMPUTED_VALUE"""),4393.55)</f>
        <v>4393.55</v>
      </c>
      <c r="G241" s="2">
        <f>IFERROR(__xludf.DUMMYFUNCTION("""COMPUTED_VALUE"""),45639.66666666667)</f>
        <v>45639.66667</v>
      </c>
      <c r="H241" s="1">
        <f>IFERROR(__xludf.DUMMYFUNCTION("""COMPUTED_VALUE"""),4362.55)</f>
        <v>4362.55</v>
      </c>
      <c r="J241" s="2">
        <f>IFERROR(__xludf.DUMMYFUNCTION("""COMPUTED_VALUE"""),45639.66666666667)</f>
        <v>45639.66667</v>
      </c>
      <c r="K241" s="1">
        <f>IFERROR(__xludf.DUMMYFUNCTION("""COMPUTED_VALUE"""),4373.58)</f>
        <v>4373.58</v>
      </c>
      <c r="M241" s="2">
        <f>IFERROR(__xludf.DUMMYFUNCTION("""COMPUTED_VALUE"""),45639.66666666667)</f>
        <v>45639.66667</v>
      </c>
      <c r="N241" s="1">
        <f>IFERROR(__xludf.DUMMYFUNCTION("""COMPUTED_VALUE"""),0.0)</f>
        <v>0</v>
      </c>
    </row>
    <row r="242">
      <c r="A242" s="2">
        <f>IFERROR(__xludf.DUMMYFUNCTION("""COMPUTED_VALUE"""),45642.66666666667)</f>
        <v>45642.66667</v>
      </c>
      <c r="B242" s="1">
        <f>IFERROR(__xludf.DUMMYFUNCTION("""COMPUTED_VALUE"""),4373.58)</f>
        <v>4373.58</v>
      </c>
      <c r="D242" s="2">
        <f>IFERROR(__xludf.DUMMYFUNCTION("""COMPUTED_VALUE"""),45642.66666666667)</f>
        <v>45642.66667</v>
      </c>
      <c r="E242" s="1">
        <f>IFERROR(__xludf.DUMMYFUNCTION("""COMPUTED_VALUE"""),4399.44)</f>
        <v>4399.44</v>
      </c>
      <c r="G242" s="2">
        <f>IFERROR(__xludf.DUMMYFUNCTION("""COMPUTED_VALUE"""),45642.66666666667)</f>
        <v>45642.66667</v>
      </c>
      <c r="H242" s="1">
        <f>IFERROR(__xludf.DUMMYFUNCTION("""COMPUTED_VALUE"""),4373.58)</f>
        <v>4373.58</v>
      </c>
      <c r="J242" s="2">
        <f>IFERROR(__xludf.DUMMYFUNCTION("""COMPUTED_VALUE"""),45642.66666666667)</f>
        <v>45642.66667</v>
      </c>
      <c r="K242" s="1">
        <f>IFERROR(__xludf.DUMMYFUNCTION("""COMPUTED_VALUE"""),4391.1)</f>
        <v>4391.1</v>
      </c>
      <c r="M242" s="2">
        <f>IFERROR(__xludf.DUMMYFUNCTION("""COMPUTED_VALUE"""),45642.66666666667)</f>
        <v>45642.66667</v>
      </c>
      <c r="N242" s="1">
        <f>IFERROR(__xludf.DUMMYFUNCTION("""COMPUTED_VALUE"""),0.0)</f>
        <v>0</v>
      </c>
    </row>
    <row r="243">
      <c r="A243" s="2">
        <f>IFERROR(__xludf.DUMMYFUNCTION("""COMPUTED_VALUE"""),45643.66666666667)</f>
        <v>45643.66667</v>
      </c>
      <c r="B243" s="1">
        <f>IFERROR(__xludf.DUMMYFUNCTION("""COMPUTED_VALUE"""),4391.1)</f>
        <v>4391.1</v>
      </c>
      <c r="D243" s="2">
        <f>IFERROR(__xludf.DUMMYFUNCTION("""COMPUTED_VALUE"""),45643.66666666667)</f>
        <v>45643.66667</v>
      </c>
      <c r="E243" s="1">
        <f>IFERROR(__xludf.DUMMYFUNCTION("""COMPUTED_VALUE"""),4391.1)</f>
        <v>4391.1</v>
      </c>
      <c r="G243" s="2">
        <f>IFERROR(__xludf.DUMMYFUNCTION("""COMPUTED_VALUE"""),45643.66666666667)</f>
        <v>45643.66667</v>
      </c>
      <c r="H243" s="1">
        <f>IFERROR(__xludf.DUMMYFUNCTION("""COMPUTED_VALUE"""),4359.25)</f>
        <v>4359.25</v>
      </c>
      <c r="J243" s="2">
        <f>IFERROR(__xludf.DUMMYFUNCTION("""COMPUTED_VALUE"""),45643.66666666667)</f>
        <v>45643.66667</v>
      </c>
      <c r="K243" s="1">
        <f>IFERROR(__xludf.DUMMYFUNCTION("""COMPUTED_VALUE"""),4369.6)</f>
        <v>4369.6</v>
      </c>
      <c r="M243" s="2">
        <f>IFERROR(__xludf.DUMMYFUNCTION("""COMPUTED_VALUE"""),45643.66666666667)</f>
        <v>45643.66667</v>
      </c>
      <c r="N243" s="1">
        <f>IFERROR(__xludf.DUMMYFUNCTION("""COMPUTED_VALUE"""),0.0)</f>
        <v>0</v>
      </c>
    </row>
    <row r="244">
      <c r="A244" s="2">
        <f>IFERROR(__xludf.DUMMYFUNCTION("""COMPUTED_VALUE"""),45644.66666666667)</f>
        <v>45644.66667</v>
      </c>
      <c r="B244" s="1">
        <f>IFERROR(__xludf.DUMMYFUNCTION("""COMPUTED_VALUE"""),4369.6)</f>
        <v>4369.6</v>
      </c>
      <c r="D244" s="2">
        <f>IFERROR(__xludf.DUMMYFUNCTION("""COMPUTED_VALUE"""),45644.66666666667)</f>
        <v>45644.66667</v>
      </c>
      <c r="E244" s="1">
        <f>IFERROR(__xludf.DUMMYFUNCTION("""COMPUTED_VALUE"""),4381.68)</f>
        <v>4381.68</v>
      </c>
      <c r="G244" s="2">
        <f>IFERROR(__xludf.DUMMYFUNCTION("""COMPUTED_VALUE"""),45644.66666666667)</f>
        <v>45644.66667</v>
      </c>
      <c r="H244" s="1">
        <f>IFERROR(__xludf.DUMMYFUNCTION("""COMPUTED_VALUE"""),4229.99)</f>
        <v>4229.99</v>
      </c>
      <c r="J244" s="2">
        <f>IFERROR(__xludf.DUMMYFUNCTION("""COMPUTED_VALUE"""),45644.66666666667)</f>
        <v>45644.66667</v>
      </c>
      <c r="K244" s="1">
        <f>IFERROR(__xludf.DUMMYFUNCTION("""COMPUTED_VALUE"""),4233.06)</f>
        <v>4233.06</v>
      </c>
      <c r="M244" s="2">
        <f>IFERROR(__xludf.DUMMYFUNCTION("""COMPUTED_VALUE"""),45644.66666666667)</f>
        <v>45644.66667</v>
      </c>
      <c r="N244" s="1">
        <f>IFERROR(__xludf.DUMMYFUNCTION("""COMPUTED_VALUE"""),0.0)</f>
        <v>0</v>
      </c>
    </row>
    <row r="245">
      <c r="A245" s="2">
        <f>IFERROR(__xludf.DUMMYFUNCTION("""COMPUTED_VALUE"""),45645.66666666667)</f>
        <v>45645.66667</v>
      </c>
      <c r="B245" s="1">
        <f>IFERROR(__xludf.DUMMYFUNCTION("""COMPUTED_VALUE"""),4233.06)</f>
        <v>4233.06</v>
      </c>
      <c r="D245" s="2">
        <f>IFERROR(__xludf.DUMMYFUNCTION("""COMPUTED_VALUE"""),45645.66666666667)</f>
        <v>45645.66667</v>
      </c>
      <c r="E245" s="1">
        <f>IFERROR(__xludf.DUMMYFUNCTION("""COMPUTED_VALUE"""),4279.48)</f>
        <v>4279.48</v>
      </c>
      <c r="G245" s="2">
        <f>IFERROR(__xludf.DUMMYFUNCTION("""COMPUTED_VALUE"""),45645.66666666667)</f>
        <v>45645.66667</v>
      </c>
      <c r="H245" s="1">
        <f>IFERROR(__xludf.DUMMYFUNCTION("""COMPUTED_VALUE"""),4227.66)</f>
        <v>4227.66</v>
      </c>
      <c r="J245" s="2">
        <f>IFERROR(__xludf.DUMMYFUNCTION("""COMPUTED_VALUE"""),45645.66666666667)</f>
        <v>45645.66667</v>
      </c>
      <c r="K245" s="1">
        <f>IFERROR(__xludf.DUMMYFUNCTION("""COMPUTED_VALUE"""),4228.35)</f>
        <v>4228.35</v>
      </c>
      <c r="M245" s="2">
        <f>IFERROR(__xludf.DUMMYFUNCTION("""COMPUTED_VALUE"""),45645.66666666667)</f>
        <v>45645.66667</v>
      </c>
      <c r="N245" s="1">
        <f>IFERROR(__xludf.DUMMYFUNCTION("""COMPUTED_VALUE"""),0.0)</f>
        <v>0</v>
      </c>
    </row>
    <row r="246">
      <c r="A246" s="2">
        <f>IFERROR(__xludf.DUMMYFUNCTION("""COMPUTED_VALUE"""),45646.66666666667)</f>
        <v>45646.66667</v>
      </c>
      <c r="B246" s="1">
        <f>IFERROR(__xludf.DUMMYFUNCTION("""COMPUTED_VALUE"""),4228.35)</f>
        <v>4228.35</v>
      </c>
      <c r="D246" s="2">
        <f>IFERROR(__xludf.DUMMYFUNCTION("""COMPUTED_VALUE"""),45646.66666666667)</f>
        <v>45646.66667</v>
      </c>
      <c r="E246" s="1">
        <f>IFERROR(__xludf.DUMMYFUNCTION("""COMPUTED_VALUE"""),4310.81)</f>
        <v>4310.81</v>
      </c>
      <c r="G246" s="2">
        <f>IFERROR(__xludf.DUMMYFUNCTION("""COMPUTED_VALUE"""),45646.66666666667)</f>
        <v>45646.66667</v>
      </c>
      <c r="H246" s="1">
        <f>IFERROR(__xludf.DUMMYFUNCTION("""COMPUTED_VALUE"""),4201.65)</f>
        <v>4201.65</v>
      </c>
      <c r="J246" s="2">
        <f>IFERROR(__xludf.DUMMYFUNCTION("""COMPUTED_VALUE"""),45646.66666666667)</f>
        <v>45646.66667</v>
      </c>
      <c r="K246" s="1">
        <f>IFERROR(__xludf.DUMMYFUNCTION("""COMPUTED_VALUE"""),4275.13)</f>
        <v>4275.13</v>
      </c>
      <c r="M246" s="2">
        <f>IFERROR(__xludf.DUMMYFUNCTION("""COMPUTED_VALUE"""),45646.66666666667)</f>
        <v>45646.66667</v>
      </c>
      <c r="N246" s="1">
        <f>IFERROR(__xludf.DUMMYFUNCTION("""COMPUTED_VALUE"""),0.0)</f>
        <v>0</v>
      </c>
    </row>
    <row r="247">
      <c r="A247" s="2">
        <f>IFERROR(__xludf.DUMMYFUNCTION("""COMPUTED_VALUE"""),45649.66666666667)</f>
        <v>45649.66667</v>
      </c>
      <c r="B247" s="1">
        <f>IFERROR(__xludf.DUMMYFUNCTION("""COMPUTED_VALUE"""),4275.13)</f>
        <v>4275.13</v>
      </c>
      <c r="D247" s="2">
        <f>IFERROR(__xludf.DUMMYFUNCTION("""COMPUTED_VALUE"""),45649.66666666667)</f>
        <v>45649.66667</v>
      </c>
      <c r="E247" s="1">
        <f>IFERROR(__xludf.DUMMYFUNCTION("""COMPUTED_VALUE"""),4303.84)</f>
        <v>4303.84</v>
      </c>
      <c r="G247" s="2">
        <f>IFERROR(__xludf.DUMMYFUNCTION("""COMPUTED_VALUE"""),45649.66666666667)</f>
        <v>45649.66667</v>
      </c>
      <c r="H247" s="1">
        <f>IFERROR(__xludf.DUMMYFUNCTION("""COMPUTED_VALUE"""),4252.41)</f>
        <v>4252.41</v>
      </c>
      <c r="J247" s="2">
        <f>IFERROR(__xludf.DUMMYFUNCTION("""COMPUTED_VALUE"""),45649.66666666667)</f>
        <v>45649.66667</v>
      </c>
      <c r="K247" s="1">
        <f>IFERROR(__xludf.DUMMYFUNCTION("""COMPUTED_VALUE"""),4301.42)</f>
        <v>4301.42</v>
      </c>
      <c r="M247" s="2">
        <f>IFERROR(__xludf.DUMMYFUNCTION("""COMPUTED_VALUE"""),45649.66666666667)</f>
        <v>45649.66667</v>
      </c>
      <c r="N247" s="1">
        <f>IFERROR(__xludf.DUMMYFUNCTION("""COMPUTED_VALUE"""),0.0)</f>
        <v>0</v>
      </c>
    </row>
    <row r="248">
      <c r="A248" s="2">
        <f>IFERROR(__xludf.DUMMYFUNCTION("""COMPUTED_VALUE"""),45650.54513888889)</f>
        <v>45650.54514</v>
      </c>
      <c r="B248" s="1">
        <f>IFERROR(__xludf.DUMMYFUNCTION("""COMPUTED_VALUE"""),4301.42)</f>
        <v>4301.42</v>
      </c>
      <c r="D248" s="2">
        <f>IFERROR(__xludf.DUMMYFUNCTION("""COMPUTED_VALUE"""),45650.54513888889)</f>
        <v>45650.54514</v>
      </c>
      <c r="E248" s="1">
        <f>IFERROR(__xludf.DUMMYFUNCTION("""COMPUTED_VALUE"""),4348.23)</f>
        <v>4348.23</v>
      </c>
      <c r="G248" s="2">
        <f>IFERROR(__xludf.DUMMYFUNCTION("""COMPUTED_VALUE"""),45650.54513888889)</f>
        <v>45650.54514</v>
      </c>
      <c r="H248" s="1">
        <f>IFERROR(__xludf.DUMMYFUNCTION("""COMPUTED_VALUE"""),4301.42)</f>
        <v>4301.42</v>
      </c>
      <c r="J248" s="2">
        <f>IFERROR(__xludf.DUMMYFUNCTION("""COMPUTED_VALUE"""),45650.54513888889)</f>
        <v>45650.54514</v>
      </c>
      <c r="K248" s="1">
        <f>IFERROR(__xludf.DUMMYFUNCTION("""COMPUTED_VALUE"""),4348.19)</f>
        <v>4348.19</v>
      </c>
      <c r="M248" s="2">
        <f>IFERROR(__xludf.DUMMYFUNCTION("""COMPUTED_VALUE"""),45650.54513888889)</f>
        <v>45650.54514</v>
      </c>
      <c r="N248" s="1">
        <f>IFERROR(__xludf.DUMMYFUNCTION("""COMPUTED_VALUE"""),0.0)</f>
        <v>0</v>
      </c>
    </row>
    <row r="249">
      <c r="A249" s="2">
        <f>IFERROR(__xludf.DUMMYFUNCTION("""COMPUTED_VALUE"""),45652.66666666667)</f>
        <v>45652.66667</v>
      </c>
      <c r="B249" s="1">
        <f>IFERROR(__xludf.DUMMYFUNCTION("""COMPUTED_VALUE"""),4348.19)</f>
        <v>4348.19</v>
      </c>
      <c r="D249" s="2">
        <f>IFERROR(__xludf.DUMMYFUNCTION("""COMPUTED_VALUE"""),45652.66666666667)</f>
        <v>45652.66667</v>
      </c>
      <c r="E249" s="1">
        <f>IFERROR(__xludf.DUMMYFUNCTION("""COMPUTED_VALUE"""),4355.73)</f>
        <v>4355.73</v>
      </c>
      <c r="G249" s="2">
        <f>IFERROR(__xludf.DUMMYFUNCTION("""COMPUTED_VALUE"""),45652.66666666667)</f>
        <v>45652.66667</v>
      </c>
      <c r="H249" s="1">
        <f>IFERROR(__xludf.DUMMYFUNCTION("""COMPUTED_VALUE"""),4324.92)</f>
        <v>4324.92</v>
      </c>
      <c r="J249" s="2">
        <f>IFERROR(__xludf.DUMMYFUNCTION("""COMPUTED_VALUE"""),45652.66666666667)</f>
        <v>45652.66667</v>
      </c>
      <c r="K249" s="1">
        <f>IFERROR(__xludf.DUMMYFUNCTION("""COMPUTED_VALUE"""),4348.31)</f>
        <v>4348.31</v>
      </c>
      <c r="M249" s="2">
        <f>IFERROR(__xludf.DUMMYFUNCTION("""COMPUTED_VALUE"""),45652.66666666667)</f>
        <v>45652.66667</v>
      </c>
      <c r="N249" s="1">
        <f>IFERROR(__xludf.DUMMYFUNCTION("""COMPUTED_VALUE"""),0.0)</f>
        <v>0</v>
      </c>
    </row>
    <row r="250">
      <c r="A250" s="2">
        <f>IFERROR(__xludf.DUMMYFUNCTION("""COMPUTED_VALUE"""),45653.66666666667)</f>
        <v>45653.66667</v>
      </c>
      <c r="B250" s="1">
        <f>IFERROR(__xludf.DUMMYFUNCTION("""COMPUTED_VALUE"""),4348.31)</f>
        <v>4348.31</v>
      </c>
      <c r="D250" s="2">
        <f>IFERROR(__xludf.DUMMYFUNCTION("""COMPUTED_VALUE"""),45653.66666666667)</f>
        <v>45653.66667</v>
      </c>
      <c r="E250" s="1">
        <f>IFERROR(__xludf.DUMMYFUNCTION("""COMPUTED_VALUE"""),4348.31)</f>
        <v>4348.31</v>
      </c>
      <c r="G250" s="2">
        <f>IFERROR(__xludf.DUMMYFUNCTION("""COMPUTED_VALUE"""),45653.66666666667)</f>
        <v>45653.66667</v>
      </c>
      <c r="H250" s="1">
        <f>IFERROR(__xludf.DUMMYFUNCTION("""COMPUTED_VALUE"""),4272.69)</f>
        <v>4272.69</v>
      </c>
      <c r="J250" s="2">
        <f>IFERROR(__xludf.DUMMYFUNCTION("""COMPUTED_VALUE"""),45653.66666666667)</f>
        <v>45653.66667</v>
      </c>
      <c r="K250" s="1">
        <f>IFERROR(__xludf.DUMMYFUNCTION("""COMPUTED_VALUE"""),4299.33)</f>
        <v>4299.33</v>
      </c>
      <c r="M250" s="2">
        <f>IFERROR(__xludf.DUMMYFUNCTION("""COMPUTED_VALUE"""),45653.66666666667)</f>
        <v>45653.66667</v>
      </c>
      <c r="N250" s="1">
        <f>IFERROR(__xludf.DUMMYFUNCTION("""COMPUTED_VALUE"""),0.0)</f>
        <v>0</v>
      </c>
    </row>
    <row r="251">
      <c r="A251" s="2">
        <f>IFERROR(__xludf.DUMMYFUNCTION("""COMPUTED_VALUE"""),45656.66666666667)</f>
        <v>45656.66667</v>
      </c>
      <c r="B251" s="1">
        <f>IFERROR(__xludf.DUMMYFUNCTION("""COMPUTED_VALUE"""),4299.33)</f>
        <v>4299.33</v>
      </c>
      <c r="D251" s="2">
        <f>IFERROR(__xludf.DUMMYFUNCTION("""COMPUTED_VALUE"""),45656.66666666667)</f>
        <v>45656.66667</v>
      </c>
      <c r="E251" s="1">
        <f>IFERROR(__xludf.DUMMYFUNCTION("""COMPUTED_VALUE"""),4299.33)</f>
        <v>4299.33</v>
      </c>
      <c r="G251" s="2">
        <f>IFERROR(__xludf.DUMMYFUNCTION("""COMPUTED_VALUE"""),45656.66666666667)</f>
        <v>45656.66667</v>
      </c>
      <c r="H251" s="1">
        <f>IFERROR(__xludf.DUMMYFUNCTION("""COMPUTED_VALUE"""),4225.59)</f>
        <v>4225.59</v>
      </c>
      <c r="J251" s="2">
        <f>IFERROR(__xludf.DUMMYFUNCTION("""COMPUTED_VALUE"""),45656.66666666667)</f>
        <v>45656.66667</v>
      </c>
      <c r="K251" s="1">
        <f>IFERROR(__xludf.DUMMYFUNCTION("""COMPUTED_VALUE"""),4253.89)</f>
        <v>4253.89</v>
      </c>
      <c r="M251" s="2">
        <f>IFERROR(__xludf.DUMMYFUNCTION("""COMPUTED_VALUE"""),45656.66666666667)</f>
        <v>45656.66667</v>
      </c>
      <c r="N251" s="1">
        <f>IFERROR(__xludf.DUMMYFUNCTION("""COMPUTED_VALUE"""),0.0)</f>
        <v>0</v>
      </c>
    </row>
    <row r="252">
      <c r="A252" s="2">
        <f>IFERROR(__xludf.DUMMYFUNCTION("""COMPUTED_VALUE"""),45657.66666666667)</f>
        <v>45657.66667</v>
      </c>
      <c r="B252" s="1">
        <f>IFERROR(__xludf.DUMMYFUNCTION("""COMPUTED_VALUE"""),4253.89)</f>
        <v>4253.89</v>
      </c>
      <c r="D252" s="2">
        <f>IFERROR(__xludf.DUMMYFUNCTION("""COMPUTED_VALUE"""),45657.66666666667)</f>
        <v>45657.66667</v>
      </c>
      <c r="E252" s="1">
        <f>IFERROR(__xludf.DUMMYFUNCTION("""COMPUTED_VALUE"""),4271.51)</f>
        <v>4271.51</v>
      </c>
      <c r="G252" s="2">
        <f>IFERROR(__xludf.DUMMYFUNCTION("""COMPUTED_VALUE"""),45657.66666666667)</f>
        <v>45657.66667</v>
      </c>
      <c r="H252" s="1">
        <f>IFERROR(__xludf.DUMMYFUNCTION("""COMPUTED_VALUE"""),4227.95)</f>
        <v>4227.95</v>
      </c>
      <c r="J252" s="2">
        <f>IFERROR(__xludf.DUMMYFUNCTION("""COMPUTED_VALUE"""),45657.66666666667)</f>
        <v>45657.66667</v>
      </c>
      <c r="K252" s="1">
        <f>IFERROR(__xludf.DUMMYFUNCTION("""COMPUTED_VALUE"""),4236.92)</f>
        <v>4236.92</v>
      </c>
      <c r="M252" s="2">
        <f>IFERROR(__xludf.DUMMYFUNCTION("""COMPUTED_VALUE"""),45657.66666666667)</f>
        <v>45657.66667</v>
      </c>
      <c r="N252" s="1">
        <f>IFERROR(__xludf.DUMMYFUNCTION("""COMPUTED_VALUE"""),0.0)</f>
        <v>0</v>
      </c>
    </row>
    <row r="253">
      <c r="A253" s="2">
        <f>IFERROR(__xludf.DUMMYFUNCTION("""COMPUTED_VALUE"""),45659.66666666667)</f>
        <v>45659.66667</v>
      </c>
      <c r="B253" s="1">
        <f>IFERROR(__xludf.DUMMYFUNCTION("""COMPUTED_VALUE"""),4236.92)</f>
        <v>4236.92</v>
      </c>
      <c r="D253" s="2">
        <f>IFERROR(__xludf.DUMMYFUNCTION("""COMPUTED_VALUE"""),45659.66666666667)</f>
        <v>45659.66667</v>
      </c>
      <c r="E253" s="1">
        <f>IFERROR(__xludf.DUMMYFUNCTION("""COMPUTED_VALUE"""),4277.07)</f>
        <v>4277.07</v>
      </c>
      <c r="G253" s="2">
        <f>IFERROR(__xludf.DUMMYFUNCTION("""COMPUTED_VALUE"""),45659.66666666667)</f>
        <v>45659.66667</v>
      </c>
      <c r="H253" s="1">
        <f>IFERROR(__xludf.DUMMYFUNCTION("""COMPUTED_VALUE"""),4202.8)</f>
        <v>4202.8</v>
      </c>
      <c r="J253" s="2">
        <f>IFERROR(__xludf.DUMMYFUNCTION("""COMPUTED_VALUE"""),45659.66666666667)</f>
        <v>45659.66667</v>
      </c>
      <c r="K253" s="1">
        <f>IFERROR(__xludf.DUMMYFUNCTION("""COMPUTED_VALUE"""),4229.58)</f>
        <v>4229.58</v>
      </c>
      <c r="M253" s="2">
        <f>IFERROR(__xludf.DUMMYFUNCTION("""COMPUTED_VALUE"""),45659.66666666667)</f>
        <v>45659.66667</v>
      </c>
      <c r="N253" s="1">
        <f>IFERROR(__xludf.DUMMYFUNCTION("""COMPUTED_VALUE"""),0.0)</f>
        <v>0</v>
      </c>
    </row>
    <row r="254">
      <c r="A254" s="2">
        <f>IFERROR(__xludf.DUMMYFUNCTION("""COMPUTED_VALUE"""),45660.66666666667)</f>
        <v>45660.66667</v>
      </c>
      <c r="B254" s="1">
        <f>IFERROR(__xludf.DUMMYFUNCTION("""COMPUTED_VALUE"""),4229.58)</f>
        <v>4229.58</v>
      </c>
      <c r="D254" s="2">
        <f>IFERROR(__xludf.DUMMYFUNCTION("""COMPUTED_VALUE"""),45660.66666666667)</f>
        <v>45660.66667</v>
      </c>
      <c r="E254" s="1">
        <f>IFERROR(__xludf.DUMMYFUNCTION("""COMPUTED_VALUE"""),4289.04)</f>
        <v>4289.04</v>
      </c>
      <c r="G254" s="2">
        <f>IFERROR(__xludf.DUMMYFUNCTION("""COMPUTED_VALUE"""),45660.66666666667)</f>
        <v>45660.66667</v>
      </c>
      <c r="H254" s="1">
        <f>IFERROR(__xludf.DUMMYFUNCTION("""COMPUTED_VALUE"""),4229.58)</f>
        <v>4229.58</v>
      </c>
      <c r="J254" s="2">
        <f>IFERROR(__xludf.DUMMYFUNCTION("""COMPUTED_VALUE"""),45660.66666666667)</f>
        <v>45660.66667</v>
      </c>
      <c r="K254" s="1">
        <f>IFERROR(__xludf.DUMMYFUNCTION("""COMPUTED_VALUE"""),4284.95)</f>
        <v>4284.95</v>
      </c>
      <c r="M254" s="2">
        <f>IFERROR(__xludf.DUMMYFUNCTION("""COMPUTED_VALUE"""),45660.66666666667)</f>
        <v>45660.66667</v>
      </c>
      <c r="N254" s="1">
        <f>IFERROR(__xludf.DUMMYFUNCTION("""COMPUTED_VALUE"""),0.0)</f>
        <v>0</v>
      </c>
    </row>
    <row r="255">
      <c r="A255" s="2">
        <f>IFERROR(__xludf.DUMMYFUNCTION("""COMPUTED_VALUE"""),45663.66666666667)</f>
        <v>45663.66667</v>
      </c>
      <c r="B255" s="1">
        <f>IFERROR(__xludf.DUMMYFUNCTION("""COMPUTED_VALUE"""),4284.95)</f>
        <v>4284.95</v>
      </c>
      <c r="D255" s="2">
        <f>IFERROR(__xludf.DUMMYFUNCTION("""COMPUTED_VALUE"""),45663.66666666667)</f>
        <v>45663.66667</v>
      </c>
      <c r="E255" s="1">
        <f>IFERROR(__xludf.DUMMYFUNCTION("""COMPUTED_VALUE"""),4340.55)</f>
        <v>4340.55</v>
      </c>
      <c r="G255" s="2">
        <f>IFERROR(__xludf.DUMMYFUNCTION("""COMPUTED_VALUE"""),45663.66666666667)</f>
        <v>45663.66667</v>
      </c>
      <c r="H255" s="1">
        <f>IFERROR(__xludf.DUMMYFUNCTION("""COMPUTED_VALUE"""),4284.95)</f>
        <v>4284.95</v>
      </c>
      <c r="J255" s="2">
        <f>IFERROR(__xludf.DUMMYFUNCTION("""COMPUTED_VALUE"""),45663.66666666667)</f>
        <v>45663.66667</v>
      </c>
      <c r="K255" s="1">
        <f>IFERROR(__xludf.DUMMYFUNCTION("""COMPUTED_VALUE"""),4307.87)</f>
        <v>4307.87</v>
      </c>
      <c r="M255" s="2">
        <f>IFERROR(__xludf.DUMMYFUNCTION("""COMPUTED_VALUE"""),45663.66666666667)</f>
        <v>45663.66667</v>
      </c>
      <c r="N255" s="1">
        <f>IFERROR(__xludf.DUMMYFUNCTION("""COMPUTED_VALUE"""),0.0)</f>
        <v>0</v>
      </c>
    </row>
    <row r="256">
      <c r="A256" s="2">
        <f>IFERROR(__xludf.DUMMYFUNCTION("""COMPUTED_VALUE"""),45664.66666666667)</f>
        <v>45664.66667</v>
      </c>
      <c r="B256" s="1">
        <f>IFERROR(__xludf.DUMMYFUNCTION("""COMPUTED_VALUE"""),4307.87)</f>
        <v>4307.87</v>
      </c>
      <c r="D256" s="2">
        <f>IFERROR(__xludf.DUMMYFUNCTION("""COMPUTED_VALUE"""),45664.66666666667)</f>
        <v>45664.66667</v>
      </c>
      <c r="E256" s="1">
        <f>IFERROR(__xludf.DUMMYFUNCTION("""COMPUTED_VALUE"""),4324.83)</f>
        <v>4324.83</v>
      </c>
      <c r="G256" s="2">
        <f>IFERROR(__xludf.DUMMYFUNCTION("""COMPUTED_VALUE"""),45664.66666666667)</f>
        <v>45664.66667</v>
      </c>
      <c r="H256" s="1">
        <f>IFERROR(__xludf.DUMMYFUNCTION("""COMPUTED_VALUE"""),4246.49)</f>
        <v>4246.49</v>
      </c>
      <c r="J256" s="2">
        <f>IFERROR(__xludf.DUMMYFUNCTION("""COMPUTED_VALUE"""),45664.66666666667)</f>
        <v>45664.66667</v>
      </c>
      <c r="K256" s="1">
        <f>IFERROR(__xludf.DUMMYFUNCTION("""COMPUTED_VALUE"""),4260.55)</f>
        <v>4260.55</v>
      </c>
      <c r="M256" s="2">
        <f>IFERROR(__xludf.DUMMYFUNCTION("""COMPUTED_VALUE"""),45664.66666666667)</f>
        <v>45664.66667</v>
      </c>
      <c r="N256" s="1">
        <f>IFERROR(__xludf.DUMMYFUNCTION("""COMPUTED_VALUE"""),0.0)</f>
        <v>0</v>
      </c>
    </row>
    <row r="257">
      <c r="A257" s="2">
        <f>IFERROR(__xludf.DUMMYFUNCTION("""COMPUTED_VALUE"""),45665.66666666667)</f>
        <v>45665.66667</v>
      </c>
      <c r="B257" s="1">
        <f>IFERROR(__xludf.DUMMYFUNCTION("""COMPUTED_VALUE"""),4260.55)</f>
        <v>4260.55</v>
      </c>
      <c r="D257" s="2">
        <f>IFERROR(__xludf.DUMMYFUNCTION("""COMPUTED_VALUE"""),45665.66666666667)</f>
        <v>45665.66667</v>
      </c>
      <c r="E257" s="1">
        <f>IFERROR(__xludf.DUMMYFUNCTION("""COMPUTED_VALUE"""),4272.41)</f>
        <v>4272.41</v>
      </c>
      <c r="G257" s="2">
        <f>IFERROR(__xludf.DUMMYFUNCTION("""COMPUTED_VALUE"""),45665.66666666667)</f>
        <v>45665.66667</v>
      </c>
      <c r="H257" s="1">
        <f>IFERROR(__xludf.DUMMYFUNCTION("""COMPUTED_VALUE"""),4234.63)</f>
        <v>4234.63</v>
      </c>
      <c r="J257" s="2">
        <f>IFERROR(__xludf.DUMMYFUNCTION("""COMPUTED_VALUE"""),45665.66666666667)</f>
        <v>45665.66667</v>
      </c>
      <c r="K257" s="1">
        <f>IFERROR(__xludf.DUMMYFUNCTION("""COMPUTED_VALUE"""),4266.58)</f>
        <v>4266.58</v>
      </c>
      <c r="M257" s="2">
        <f>IFERROR(__xludf.DUMMYFUNCTION("""COMPUTED_VALUE"""),45665.66666666667)</f>
        <v>45665.66667</v>
      </c>
      <c r="N257" s="1">
        <f>IFERROR(__xludf.DUMMYFUNCTION("""COMPUTED_VALUE"""),0.0)</f>
        <v>0</v>
      </c>
    </row>
    <row r="258">
      <c r="A258" s="2">
        <f>IFERROR(__xludf.DUMMYFUNCTION("""COMPUTED_VALUE"""),45667.66666666667)</f>
        <v>45667.66667</v>
      </c>
      <c r="B258" s="1">
        <f>IFERROR(__xludf.DUMMYFUNCTION("""COMPUTED_VALUE"""),4266.58)</f>
        <v>4266.58</v>
      </c>
      <c r="D258" s="2">
        <f>IFERROR(__xludf.DUMMYFUNCTION("""COMPUTED_VALUE"""),45667.66666666667)</f>
        <v>45667.66667</v>
      </c>
      <c r="E258" s="1">
        <f>IFERROR(__xludf.DUMMYFUNCTION("""COMPUTED_VALUE"""),4266.58)</f>
        <v>4266.58</v>
      </c>
      <c r="G258" s="2">
        <f>IFERROR(__xludf.DUMMYFUNCTION("""COMPUTED_VALUE"""),45667.66666666667)</f>
        <v>45667.66667</v>
      </c>
      <c r="H258" s="1">
        <f>IFERROR(__xludf.DUMMYFUNCTION("""COMPUTED_VALUE"""),4186.93)</f>
        <v>4186.93</v>
      </c>
      <c r="J258" s="2">
        <f>IFERROR(__xludf.DUMMYFUNCTION("""COMPUTED_VALUE"""),45667.66666666667)</f>
        <v>45667.66667</v>
      </c>
      <c r="K258" s="1">
        <f>IFERROR(__xludf.DUMMYFUNCTION("""COMPUTED_VALUE"""),4201.15)</f>
        <v>4201.15</v>
      </c>
      <c r="M258" s="2">
        <f>IFERROR(__xludf.DUMMYFUNCTION("""COMPUTED_VALUE"""),45667.66666666667)</f>
        <v>45667.66667</v>
      </c>
      <c r="N258" s="1">
        <f>IFERROR(__xludf.DUMMYFUNCTION("""COMPUTED_VALUE"""),0.0)</f>
        <v>0</v>
      </c>
    </row>
    <row r="259">
      <c r="A259" s="2">
        <f>IFERROR(__xludf.DUMMYFUNCTION("""COMPUTED_VALUE"""),45670.66666666667)</f>
        <v>45670.66667</v>
      </c>
      <c r="B259" s="1">
        <f>IFERROR(__xludf.DUMMYFUNCTION("""COMPUTED_VALUE"""),4201.15)</f>
        <v>4201.15</v>
      </c>
      <c r="D259" s="2">
        <f>IFERROR(__xludf.DUMMYFUNCTION("""COMPUTED_VALUE"""),45670.66666666667)</f>
        <v>45670.66667</v>
      </c>
      <c r="E259" s="1">
        <f>IFERROR(__xludf.DUMMYFUNCTION("""COMPUTED_VALUE"""),4210.51)</f>
        <v>4210.51</v>
      </c>
      <c r="G259" s="2">
        <f>IFERROR(__xludf.DUMMYFUNCTION("""COMPUTED_VALUE"""),45670.66666666667)</f>
        <v>45670.66667</v>
      </c>
      <c r="H259" s="1">
        <f>IFERROR(__xludf.DUMMYFUNCTION("""COMPUTED_VALUE"""),4161.89)</f>
        <v>4161.89</v>
      </c>
      <c r="J259" s="2">
        <f>IFERROR(__xludf.DUMMYFUNCTION("""COMPUTED_VALUE"""),45670.66666666667)</f>
        <v>45670.66667</v>
      </c>
      <c r="K259" s="1">
        <f>IFERROR(__xludf.DUMMYFUNCTION("""COMPUTED_VALUE"""),4209.03)</f>
        <v>4209.03</v>
      </c>
      <c r="M259" s="2">
        <f>IFERROR(__xludf.DUMMYFUNCTION("""COMPUTED_VALUE"""),45670.66666666667)</f>
        <v>45670.66667</v>
      </c>
      <c r="N259" s="1">
        <f>IFERROR(__xludf.DUMMYFUNCTION("""COMPUTED_VALUE"""),0.0)</f>
        <v>0</v>
      </c>
    </row>
    <row r="260">
      <c r="A260" s="2">
        <f>IFERROR(__xludf.DUMMYFUNCTION("""COMPUTED_VALUE"""),45671.66666666667)</f>
        <v>45671.66667</v>
      </c>
      <c r="B260" s="1">
        <f>IFERROR(__xludf.DUMMYFUNCTION("""COMPUTED_VALUE"""),4209.03)</f>
        <v>4209.03</v>
      </c>
      <c r="D260" s="2">
        <f>IFERROR(__xludf.DUMMYFUNCTION("""COMPUTED_VALUE"""),45671.66666666667)</f>
        <v>45671.66667</v>
      </c>
      <c r="E260" s="1">
        <f>IFERROR(__xludf.DUMMYFUNCTION("""COMPUTED_VALUE"""),4236.68)</f>
        <v>4236.68</v>
      </c>
      <c r="G260" s="2">
        <f>IFERROR(__xludf.DUMMYFUNCTION("""COMPUTED_VALUE"""),45671.66666666667)</f>
        <v>45671.66667</v>
      </c>
      <c r="H260" s="1">
        <f>IFERROR(__xludf.DUMMYFUNCTION("""COMPUTED_VALUE"""),4190.88)</f>
        <v>4190.88</v>
      </c>
      <c r="J260" s="2">
        <f>IFERROR(__xludf.DUMMYFUNCTION("""COMPUTED_VALUE"""),45671.66666666667)</f>
        <v>45671.66667</v>
      </c>
      <c r="K260" s="1">
        <f>IFERROR(__xludf.DUMMYFUNCTION("""COMPUTED_VALUE"""),4218.46)</f>
        <v>4218.46</v>
      </c>
      <c r="M260" s="2">
        <f>IFERROR(__xludf.DUMMYFUNCTION("""COMPUTED_VALUE"""),45671.66666666667)</f>
        <v>45671.66667</v>
      </c>
      <c r="N260" s="1">
        <f>IFERROR(__xludf.DUMMYFUNCTION("""COMPUTED_VALUE"""),0.0)</f>
        <v>0</v>
      </c>
    </row>
    <row r="261">
      <c r="A261" s="2">
        <f>IFERROR(__xludf.DUMMYFUNCTION("""COMPUTED_VALUE"""),45672.66666666667)</f>
        <v>45672.66667</v>
      </c>
      <c r="B261" s="1">
        <f>IFERROR(__xludf.DUMMYFUNCTION("""COMPUTED_VALUE"""),4218.46)</f>
        <v>4218.46</v>
      </c>
      <c r="D261" s="2">
        <f>IFERROR(__xludf.DUMMYFUNCTION("""COMPUTED_VALUE"""),45672.66666666667)</f>
        <v>45672.66667</v>
      </c>
      <c r="E261" s="1">
        <f>IFERROR(__xludf.DUMMYFUNCTION("""COMPUTED_VALUE"""),4302.94)</f>
        <v>4302.94</v>
      </c>
      <c r="G261" s="2">
        <f>IFERROR(__xludf.DUMMYFUNCTION("""COMPUTED_VALUE"""),45672.66666666667)</f>
        <v>45672.66667</v>
      </c>
      <c r="H261" s="1">
        <f>IFERROR(__xludf.DUMMYFUNCTION("""COMPUTED_VALUE"""),4218.46)</f>
        <v>4218.46</v>
      </c>
      <c r="J261" s="2">
        <f>IFERROR(__xludf.DUMMYFUNCTION("""COMPUTED_VALUE"""),45672.66666666667)</f>
        <v>45672.66667</v>
      </c>
      <c r="K261" s="1">
        <f>IFERROR(__xludf.DUMMYFUNCTION("""COMPUTED_VALUE"""),4294.72)</f>
        <v>4294.72</v>
      </c>
      <c r="M261" s="2">
        <f>IFERROR(__xludf.DUMMYFUNCTION("""COMPUTED_VALUE"""),45672.66666666667)</f>
        <v>45672.66667</v>
      </c>
      <c r="N261" s="1">
        <f>IFERROR(__xludf.DUMMYFUNCTION("""COMPUTED_VALUE"""),0.0)</f>
        <v>0</v>
      </c>
    </row>
    <row r="262">
      <c r="A262" s="2">
        <f>IFERROR(__xludf.DUMMYFUNCTION("""COMPUTED_VALUE"""),45673.66666666667)</f>
        <v>45673.66667</v>
      </c>
      <c r="B262" s="1">
        <f>IFERROR(__xludf.DUMMYFUNCTION("""COMPUTED_VALUE"""),4294.72)</f>
        <v>4294.72</v>
      </c>
      <c r="D262" s="2">
        <f>IFERROR(__xludf.DUMMYFUNCTION("""COMPUTED_VALUE"""),45673.66666666667)</f>
        <v>45673.66667</v>
      </c>
      <c r="E262" s="1">
        <f>IFERROR(__xludf.DUMMYFUNCTION("""COMPUTED_VALUE"""),4307.38)</f>
        <v>4307.38</v>
      </c>
      <c r="G262" s="2">
        <f>IFERROR(__xludf.DUMMYFUNCTION("""COMPUTED_VALUE"""),45673.66666666667)</f>
        <v>45673.66667</v>
      </c>
      <c r="H262" s="1">
        <f>IFERROR(__xludf.DUMMYFUNCTION("""COMPUTED_VALUE"""),4284.12)</f>
        <v>4284.12</v>
      </c>
      <c r="J262" s="2">
        <f>IFERROR(__xludf.DUMMYFUNCTION("""COMPUTED_VALUE"""),45673.66666666667)</f>
        <v>45673.66667</v>
      </c>
      <c r="K262" s="1">
        <f>IFERROR(__xludf.DUMMYFUNCTION("""COMPUTED_VALUE"""),4290.5)</f>
        <v>4290.5</v>
      </c>
      <c r="M262" s="2">
        <f>IFERROR(__xludf.DUMMYFUNCTION("""COMPUTED_VALUE"""),45673.66666666667)</f>
        <v>45673.66667</v>
      </c>
      <c r="N262" s="1">
        <f>IFERROR(__xludf.DUMMYFUNCTION("""COMPUTED_VALUE"""),0.0)</f>
        <v>0</v>
      </c>
    </row>
    <row r="263">
      <c r="A263" s="2">
        <f>IFERROR(__xludf.DUMMYFUNCTION("""COMPUTED_VALUE"""),45674.66666666667)</f>
        <v>45674.66667</v>
      </c>
      <c r="B263" s="1">
        <f>IFERROR(__xludf.DUMMYFUNCTION("""COMPUTED_VALUE"""),4290.5)</f>
        <v>4290.5</v>
      </c>
      <c r="D263" s="2">
        <f>IFERROR(__xludf.DUMMYFUNCTION("""COMPUTED_VALUE"""),45674.66666666667)</f>
        <v>45674.66667</v>
      </c>
      <c r="E263" s="1">
        <f>IFERROR(__xludf.DUMMYFUNCTION("""COMPUTED_VALUE"""),4344.37)</f>
        <v>4344.37</v>
      </c>
      <c r="G263" s="2">
        <f>IFERROR(__xludf.DUMMYFUNCTION("""COMPUTED_VALUE"""),45674.66666666667)</f>
        <v>45674.66667</v>
      </c>
      <c r="H263" s="1">
        <f>IFERROR(__xludf.DUMMYFUNCTION("""COMPUTED_VALUE"""),4290.5)</f>
        <v>4290.5</v>
      </c>
      <c r="J263" s="2">
        <f>IFERROR(__xludf.DUMMYFUNCTION("""COMPUTED_VALUE"""),45674.66666666667)</f>
        <v>45674.66667</v>
      </c>
      <c r="K263" s="1">
        <f>IFERROR(__xludf.DUMMYFUNCTION("""COMPUTED_VALUE"""),4331.26)</f>
        <v>4331.26</v>
      </c>
      <c r="M263" s="2">
        <f>IFERROR(__xludf.DUMMYFUNCTION("""COMPUTED_VALUE"""),45674.66666666667)</f>
        <v>45674.66667</v>
      </c>
      <c r="N263" s="1">
        <f>IFERROR(__xludf.DUMMYFUNCTION("""COMPUTED_VALUE"""),0.0)</f>
        <v>0</v>
      </c>
    </row>
    <row r="264">
      <c r="A264" s="2">
        <f>IFERROR(__xludf.DUMMYFUNCTION("""COMPUTED_VALUE"""),45678.66666666667)</f>
        <v>45678.66667</v>
      </c>
      <c r="B264" s="1">
        <f>IFERROR(__xludf.DUMMYFUNCTION("""COMPUTED_VALUE"""),4331.26)</f>
        <v>4331.26</v>
      </c>
      <c r="D264" s="2">
        <f>IFERROR(__xludf.DUMMYFUNCTION("""COMPUTED_VALUE"""),45678.66666666667)</f>
        <v>45678.66667</v>
      </c>
      <c r="E264" s="1">
        <f>IFERROR(__xludf.DUMMYFUNCTION("""COMPUTED_VALUE"""),4374.2)</f>
        <v>4374.2</v>
      </c>
      <c r="G264" s="2">
        <f>IFERROR(__xludf.DUMMYFUNCTION("""COMPUTED_VALUE"""),45678.66666666667)</f>
        <v>45678.66667</v>
      </c>
      <c r="H264" s="1">
        <f>IFERROR(__xludf.DUMMYFUNCTION("""COMPUTED_VALUE"""),4331.26)</f>
        <v>4331.26</v>
      </c>
      <c r="J264" s="2">
        <f>IFERROR(__xludf.DUMMYFUNCTION("""COMPUTED_VALUE"""),45678.66666666667)</f>
        <v>45678.66667</v>
      </c>
      <c r="K264" s="1">
        <f>IFERROR(__xludf.DUMMYFUNCTION("""COMPUTED_VALUE"""),4372.86)</f>
        <v>4372.86</v>
      </c>
      <c r="M264" s="2">
        <f>IFERROR(__xludf.DUMMYFUNCTION("""COMPUTED_VALUE"""),45678.66666666667)</f>
        <v>45678.66667</v>
      </c>
      <c r="N264" s="1">
        <f>IFERROR(__xludf.DUMMYFUNCTION("""COMPUTED_VALUE"""),0.0)</f>
        <v>0</v>
      </c>
    </row>
    <row r="265">
      <c r="A265" s="2">
        <f>IFERROR(__xludf.DUMMYFUNCTION("""COMPUTED_VALUE"""),45679.66666666667)</f>
        <v>45679.66667</v>
      </c>
      <c r="B265" s="1">
        <f>IFERROR(__xludf.DUMMYFUNCTION("""COMPUTED_VALUE"""),4373.02)</f>
        <v>4373.02</v>
      </c>
      <c r="D265" s="2">
        <f>IFERROR(__xludf.DUMMYFUNCTION("""COMPUTED_VALUE"""),45679.66666666667)</f>
        <v>45679.66667</v>
      </c>
      <c r="E265" s="1">
        <f>IFERROR(__xludf.DUMMYFUNCTION("""COMPUTED_VALUE"""),4405.47)</f>
        <v>4405.47</v>
      </c>
      <c r="G265" s="2">
        <f>IFERROR(__xludf.DUMMYFUNCTION("""COMPUTED_VALUE"""),45679.66666666667)</f>
        <v>45679.66667</v>
      </c>
      <c r="H265" s="1">
        <f>IFERROR(__xludf.DUMMYFUNCTION("""COMPUTED_VALUE"""),4369.3)</f>
        <v>4369.3</v>
      </c>
      <c r="J265" s="2">
        <f>IFERROR(__xludf.DUMMYFUNCTION("""COMPUTED_VALUE"""),45679.66666666667)</f>
        <v>45679.66667</v>
      </c>
      <c r="K265" s="1">
        <f>IFERROR(__xludf.DUMMYFUNCTION("""COMPUTED_VALUE"""),4395.01)</f>
        <v>4395.01</v>
      </c>
      <c r="M265" s="2">
        <f>IFERROR(__xludf.DUMMYFUNCTION("""COMPUTED_VALUE"""),45679.66666666667)</f>
        <v>45679.66667</v>
      </c>
      <c r="N265" s="1">
        <f>IFERROR(__xludf.DUMMYFUNCTION("""COMPUTED_VALUE"""),0.0)</f>
        <v>0</v>
      </c>
    </row>
    <row r="266">
      <c r="A266" s="2">
        <f>IFERROR(__xludf.DUMMYFUNCTION("""COMPUTED_VALUE"""),45680.66666666667)</f>
        <v>45680.66667</v>
      </c>
      <c r="B266" s="1">
        <f>IFERROR(__xludf.DUMMYFUNCTION("""COMPUTED_VALUE"""),4395.01)</f>
        <v>4395.01</v>
      </c>
      <c r="D266" s="2">
        <f>IFERROR(__xludf.DUMMYFUNCTION("""COMPUTED_VALUE"""),45680.66666666667)</f>
        <v>45680.66667</v>
      </c>
      <c r="E266" s="1">
        <f>IFERROR(__xludf.DUMMYFUNCTION("""COMPUTED_VALUE"""),4417.43)</f>
        <v>4417.43</v>
      </c>
      <c r="G266" s="2">
        <f>IFERROR(__xludf.DUMMYFUNCTION("""COMPUTED_VALUE"""),45680.66666666667)</f>
        <v>45680.66667</v>
      </c>
      <c r="H266" s="1">
        <f>IFERROR(__xludf.DUMMYFUNCTION("""COMPUTED_VALUE"""),4385.1)</f>
        <v>4385.1</v>
      </c>
      <c r="J266" s="2">
        <f>IFERROR(__xludf.DUMMYFUNCTION("""COMPUTED_VALUE"""),45680.66666666667)</f>
        <v>45680.66667</v>
      </c>
      <c r="K266" s="1">
        <f>IFERROR(__xludf.DUMMYFUNCTION("""COMPUTED_VALUE"""),4417.42)</f>
        <v>4417.42</v>
      </c>
      <c r="M266" s="2">
        <f>IFERROR(__xludf.DUMMYFUNCTION("""COMPUTED_VALUE"""),45680.66666666667)</f>
        <v>45680.66667</v>
      </c>
      <c r="N266" s="1">
        <f>IFERROR(__xludf.DUMMYFUNCTION("""COMPUTED_VALUE"""),0.0)</f>
        <v>0</v>
      </c>
    </row>
    <row r="267">
      <c r="A267" s="2">
        <f>IFERROR(__xludf.DUMMYFUNCTION("""COMPUTED_VALUE"""),45681.66666666667)</f>
        <v>45681.66667</v>
      </c>
      <c r="B267" s="1">
        <f>IFERROR(__xludf.DUMMYFUNCTION("""COMPUTED_VALUE"""),4417.42)</f>
        <v>4417.42</v>
      </c>
      <c r="D267" s="2">
        <f>IFERROR(__xludf.DUMMYFUNCTION("""COMPUTED_VALUE"""),45681.66666666667)</f>
        <v>45681.66667</v>
      </c>
      <c r="E267" s="1">
        <f>IFERROR(__xludf.DUMMYFUNCTION("""COMPUTED_VALUE"""),4424.52)</f>
        <v>4424.52</v>
      </c>
      <c r="G267" s="2">
        <f>IFERROR(__xludf.DUMMYFUNCTION("""COMPUTED_VALUE"""),45681.66666666667)</f>
        <v>45681.66667</v>
      </c>
      <c r="H267" s="1">
        <f>IFERROR(__xludf.DUMMYFUNCTION("""COMPUTED_VALUE"""),4397.19)</f>
        <v>4397.19</v>
      </c>
      <c r="J267" s="2">
        <f>IFERROR(__xludf.DUMMYFUNCTION("""COMPUTED_VALUE"""),45681.66666666667)</f>
        <v>45681.66667</v>
      </c>
      <c r="K267" s="1">
        <f>IFERROR(__xludf.DUMMYFUNCTION("""COMPUTED_VALUE"""),4405.8)</f>
        <v>4405.8</v>
      </c>
      <c r="M267" s="2">
        <f>IFERROR(__xludf.DUMMYFUNCTION("""COMPUTED_VALUE"""),45681.66666666667)</f>
        <v>45681.66667</v>
      </c>
      <c r="N267" s="1">
        <f>IFERROR(__xludf.DUMMYFUNCTION("""COMPUTED_VALUE"""),0.0)</f>
        <v>0</v>
      </c>
    </row>
    <row r="268">
      <c r="A268" s="2">
        <f>IFERROR(__xludf.DUMMYFUNCTION("""COMPUTED_VALUE"""),45684.66666666667)</f>
        <v>45684.66667</v>
      </c>
      <c r="B268" s="1">
        <f>IFERROR(__xludf.DUMMYFUNCTION("""COMPUTED_VALUE"""),4405.8)</f>
        <v>4405.8</v>
      </c>
      <c r="D268" s="2">
        <f>IFERROR(__xludf.DUMMYFUNCTION("""COMPUTED_VALUE"""),45684.66666666667)</f>
        <v>45684.66667</v>
      </c>
      <c r="E268" s="1">
        <f>IFERROR(__xludf.DUMMYFUNCTION("""COMPUTED_VALUE"""),4405.8)</f>
        <v>4405.8</v>
      </c>
      <c r="G268" s="2">
        <f>IFERROR(__xludf.DUMMYFUNCTION("""COMPUTED_VALUE"""),45684.66666666667)</f>
        <v>45684.66667</v>
      </c>
      <c r="H268" s="1">
        <f>IFERROR(__xludf.DUMMYFUNCTION("""COMPUTED_VALUE"""),4318.75)</f>
        <v>4318.75</v>
      </c>
      <c r="J268" s="2">
        <f>IFERROR(__xludf.DUMMYFUNCTION("""COMPUTED_VALUE"""),45684.66666666667)</f>
        <v>45684.66667</v>
      </c>
      <c r="K268" s="1">
        <f>IFERROR(__xludf.DUMMYFUNCTION("""COMPUTED_VALUE"""),4342.77)</f>
        <v>4342.77</v>
      </c>
      <c r="M268" s="2">
        <f>IFERROR(__xludf.DUMMYFUNCTION("""COMPUTED_VALUE"""),45684.66666666667)</f>
        <v>45684.66667</v>
      </c>
      <c r="N268" s="1">
        <f>IFERROR(__xludf.DUMMYFUNCTION("""COMPUTED_VALUE"""),0.0)</f>
        <v>0</v>
      </c>
    </row>
    <row r="269">
      <c r="A269" s="2">
        <f>IFERROR(__xludf.DUMMYFUNCTION("""COMPUTED_VALUE"""),45685.66666666667)</f>
        <v>45685.66667</v>
      </c>
      <c r="B269" s="1">
        <f>IFERROR(__xludf.DUMMYFUNCTION("""COMPUTED_VALUE"""),4342.77)</f>
        <v>4342.77</v>
      </c>
      <c r="D269" s="2">
        <f>IFERROR(__xludf.DUMMYFUNCTION("""COMPUTED_VALUE"""),45685.66666666667)</f>
        <v>45685.66667</v>
      </c>
      <c r="E269" s="1">
        <f>IFERROR(__xludf.DUMMYFUNCTION("""COMPUTED_VALUE"""),4387.33)</f>
        <v>4387.33</v>
      </c>
      <c r="G269" s="2">
        <f>IFERROR(__xludf.DUMMYFUNCTION("""COMPUTED_VALUE"""),45685.66666666667)</f>
        <v>45685.66667</v>
      </c>
      <c r="H269" s="1">
        <f>IFERROR(__xludf.DUMMYFUNCTION("""COMPUTED_VALUE"""),4331.75)</f>
        <v>4331.75</v>
      </c>
      <c r="J269" s="2">
        <f>IFERROR(__xludf.DUMMYFUNCTION("""COMPUTED_VALUE"""),45685.66666666667)</f>
        <v>45685.66667</v>
      </c>
      <c r="K269" s="1">
        <f>IFERROR(__xludf.DUMMYFUNCTION("""COMPUTED_VALUE"""),4381.63)</f>
        <v>4381.63</v>
      </c>
      <c r="M269" s="2">
        <f>IFERROR(__xludf.DUMMYFUNCTION("""COMPUTED_VALUE"""),45685.66666666667)</f>
        <v>45685.66667</v>
      </c>
      <c r="N269" s="1">
        <f>IFERROR(__xludf.DUMMYFUNCTION("""COMPUTED_VALUE"""),0.0)</f>
        <v>0</v>
      </c>
    </row>
    <row r="270">
      <c r="A270" s="2">
        <f>IFERROR(__xludf.DUMMYFUNCTION("""COMPUTED_VALUE"""),45686.66666666667)</f>
        <v>45686.66667</v>
      </c>
      <c r="B270" s="1">
        <f>IFERROR(__xludf.DUMMYFUNCTION("""COMPUTED_VALUE"""),4381.63)</f>
        <v>4381.63</v>
      </c>
      <c r="D270" s="2">
        <f>IFERROR(__xludf.DUMMYFUNCTION("""COMPUTED_VALUE"""),45686.66666666667)</f>
        <v>45686.66667</v>
      </c>
      <c r="E270" s="1">
        <f>IFERROR(__xludf.DUMMYFUNCTION("""COMPUTED_VALUE"""),4383.41)</f>
        <v>4383.41</v>
      </c>
      <c r="G270" s="2">
        <f>IFERROR(__xludf.DUMMYFUNCTION("""COMPUTED_VALUE"""),45686.66666666667)</f>
        <v>45686.66667</v>
      </c>
      <c r="H270" s="1">
        <f>IFERROR(__xludf.DUMMYFUNCTION("""COMPUTED_VALUE"""),4343.49)</f>
        <v>4343.49</v>
      </c>
      <c r="J270" s="2">
        <f>IFERROR(__xludf.DUMMYFUNCTION("""COMPUTED_VALUE"""),45686.66666666667)</f>
        <v>45686.66667</v>
      </c>
      <c r="K270" s="1">
        <f>IFERROR(__xludf.DUMMYFUNCTION("""COMPUTED_VALUE"""),4362.44)</f>
        <v>4362.44</v>
      </c>
      <c r="M270" s="2">
        <f>IFERROR(__xludf.DUMMYFUNCTION("""COMPUTED_VALUE"""),45686.66666666667)</f>
        <v>45686.66667</v>
      </c>
      <c r="N270" s="1">
        <f>IFERROR(__xludf.DUMMYFUNCTION("""COMPUTED_VALUE"""),0.0)</f>
        <v>0</v>
      </c>
    </row>
    <row r="271">
      <c r="A271" s="2">
        <f>IFERROR(__xludf.DUMMYFUNCTION("""COMPUTED_VALUE"""),45687.66666666667)</f>
        <v>45687.66667</v>
      </c>
      <c r="B271" s="1">
        <f>IFERROR(__xludf.DUMMYFUNCTION("""COMPUTED_VALUE"""),4362.44)</f>
        <v>4362.44</v>
      </c>
      <c r="D271" s="2">
        <f>IFERROR(__xludf.DUMMYFUNCTION("""COMPUTED_VALUE"""),45687.66666666667)</f>
        <v>45687.66667</v>
      </c>
      <c r="E271" s="1">
        <f>IFERROR(__xludf.DUMMYFUNCTION("""COMPUTED_VALUE"""),4400.82)</f>
        <v>4400.82</v>
      </c>
      <c r="G271" s="2">
        <f>IFERROR(__xludf.DUMMYFUNCTION("""COMPUTED_VALUE"""),45687.66666666667)</f>
        <v>45687.66667</v>
      </c>
      <c r="H271" s="1">
        <f>IFERROR(__xludf.DUMMYFUNCTION("""COMPUTED_VALUE"""),4359.96)</f>
        <v>4359.96</v>
      </c>
      <c r="J271" s="2">
        <f>IFERROR(__xludf.DUMMYFUNCTION("""COMPUTED_VALUE"""),45687.66666666667)</f>
        <v>45687.66667</v>
      </c>
      <c r="K271" s="1">
        <f>IFERROR(__xludf.DUMMYFUNCTION("""COMPUTED_VALUE"""),4388.64)</f>
        <v>4388.64</v>
      </c>
      <c r="M271" s="2">
        <f>IFERROR(__xludf.DUMMYFUNCTION("""COMPUTED_VALUE"""),45687.66666666667)</f>
        <v>45687.66667</v>
      </c>
      <c r="N271" s="1">
        <f>IFERROR(__xludf.DUMMYFUNCTION("""COMPUTED_VALUE"""),0.0)</f>
        <v>0</v>
      </c>
    </row>
    <row r="272">
      <c r="A272" s="2">
        <f>IFERROR(__xludf.DUMMYFUNCTION("""COMPUTED_VALUE"""),45688.66666666667)</f>
        <v>45688.66667</v>
      </c>
      <c r="B272" s="1">
        <f>IFERROR(__xludf.DUMMYFUNCTION("""COMPUTED_VALUE"""),4388.64)</f>
        <v>4388.64</v>
      </c>
      <c r="D272" s="2">
        <f>IFERROR(__xludf.DUMMYFUNCTION("""COMPUTED_VALUE"""),45688.66666666667)</f>
        <v>45688.66667</v>
      </c>
      <c r="E272" s="1">
        <f>IFERROR(__xludf.DUMMYFUNCTION("""COMPUTED_VALUE"""),4423.41)</f>
        <v>4423.41</v>
      </c>
      <c r="G272" s="2">
        <f>IFERROR(__xludf.DUMMYFUNCTION("""COMPUTED_VALUE"""),45688.66666666667)</f>
        <v>45688.66667</v>
      </c>
      <c r="H272" s="1">
        <f>IFERROR(__xludf.DUMMYFUNCTION("""COMPUTED_VALUE"""),4359.9)</f>
        <v>4359.9</v>
      </c>
      <c r="J272" s="2">
        <f>IFERROR(__xludf.DUMMYFUNCTION("""COMPUTED_VALUE"""),45688.66666666667)</f>
        <v>45688.66667</v>
      </c>
      <c r="K272" s="1">
        <f>IFERROR(__xludf.DUMMYFUNCTION("""COMPUTED_VALUE"""),4366.22)</f>
        <v>4366.22</v>
      </c>
      <c r="M272" s="2">
        <f>IFERROR(__xludf.DUMMYFUNCTION("""COMPUTED_VALUE"""),45688.66666666667)</f>
        <v>45688.66667</v>
      </c>
      <c r="N272" s="1">
        <f>IFERROR(__xludf.DUMMYFUNCTION("""COMPUTED_VALUE"""),0.0)</f>
        <v>0</v>
      </c>
    </row>
    <row r="273">
      <c r="A273" s="2">
        <f>IFERROR(__xludf.DUMMYFUNCTION("""COMPUTED_VALUE"""),45691.66666666667)</f>
        <v>45691.66667</v>
      </c>
      <c r="B273" s="1">
        <f>IFERROR(__xludf.DUMMYFUNCTION("""COMPUTED_VALUE"""),4366.21)</f>
        <v>4366.21</v>
      </c>
      <c r="D273" s="2">
        <f>IFERROR(__xludf.DUMMYFUNCTION("""COMPUTED_VALUE"""),45691.66666666667)</f>
        <v>45691.66667</v>
      </c>
      <c r="E273" s="1">
        <f>IFERROR(__xludf.DUMMYFUNCTION("""COMPUTED_VALUE"""),4366.21)</f>
        <v>4366.21</v>
      </c>
      <c r="G273" s="2">
        <f>IFERROR(__xludf.DUMMYFUNCTION("""COMPUTED_VALUE"""),45691.66666666667)</f>
        <v>45691.66667</v>
      </c>
      <c r="H273" s="1">
        <f>IFERROR(__xludf.DUMMYFUNCTION("""COMPUTED_VALUE"""),4279.91)</f>
        <v>4279.91</v>
      </c>
      <c r="J273" s="2">
        <f>IFERROR(__xludf.DUMMYFUNCTION("""COMPUTED_VALUE"""),45691.66666666667)</f>
        <v>45691.66667</v>
      </c>
      <c r="K273" s="1">
        <f>IFERROR(__xludf.DUMMYFUNCTION("""COMPUTED_VALUE"""),4332.26)</f>
        <v>4332.26</v>
      </c>
      <c r="M273" s="2">
        <f>IFERROR(__xludf.DUMMYFUNCTION("""COMPUTED_VALUE"""),45691.66666666667)</f>
        <v>45691.66667</v>
      </c>
      <c r="N273" s="1">
        <f>IFERROR(__xludf.DUMMYFUNCTION("""COMPUTED_VALUE"""),0.0)</f>
        <v>0</v>
      </c>
    </row>
    <row r="274">
      <c r="A274" s="2">
        <f>IFERROR(__xludf.DUMMYFUNCTION("""COMPUTED_VALUE"""),45692.66666666667)</f>
        <v>45692.66667</v>
      </c>
      <c r="B274" s="1">
        <f>IFERROR(__xludf.DUMMYFUNCTION("""COMPUTED_VALUE"""),4332.26)</f>
        <v>4332.26</v>
      </c>
      <c r="D274" s="2">
        <f>IFERROR(__xludf.DUMMYFUNCTION("""COMPUTED_VALUE"""),45692.66666666667)</f>
        <v>45692.66667</v>
      </c>
      <c r="E274" s="1">
        <f>IFERROR(__xludf.DUMMYFUNCTION("""COMPUTED_VALUE"""),4366.45)</f>
        <v>4366.45</v>
      </c>
      <c r="G274" s="2">
        <f>IFERROR(__xludf.DUMMYFUNCTION("""COMPUTED_VALUE"""),45692.66666666667)</f>
        <v>45692.66667</v>
      </c>
      <c r="H274" s="1">
        <f>IFERROR(__xludf.DUMMYFUNCTION("""COMPUTED_VALUE"""),4328.96)</f>
        <v>4328.96</v>
      </c>
      <c r="J274" s="2">
        <f>IFERROR(__xludf.DUMMYFUNCTION("""COMPUTED_VALUE"""),45692.66666666667)</f>
        <v>45692.66667</v>
      </c>
      <c r="K274" s="1">
        <f>IFERROR(__xludf.DUMMYFUNCTION("""COMPUTED_VALUE"""),4363.68)</f>
        <v>4363.68</v>
      </c>
      <c r="M274" s="2">
        <f>IFERROR(__xludf.DUMMYFUNCTION("""COMPUTED_VALUE"""),45692.66666666667)</f>
        <v>45692.66667</v>
      </c>
      <c r="N274" s="1">
        <f>IFERROR(__xludf.DUMMYFUNCTION("""COMPUTED_VALUE"""),0.0)</f>
        <v>0</v>
      </c>
    </row>
    <row r="275">
      <c r="A275" s="2">
        <f>IFERROR(__xludf.DUMMYFUNCTION("""COMPUTED_VALUE"""),45693.66666666667)</f>
        <v>45693.66667</v>
      </c>
      <c r="B275" s="1">
        <f>IFERROR(__xludf.DUMMYFUNCTION("""COMPUTED_VALUE"""),4363.68)</f>
        <v>4363.68</v>
      </c>
      <c r="D275" s="2">
        <f>IFERROR(__xludf.DUMMYFUNCTION("""COMPUTED_VALUE"""),45693.66666666667)</f>
        <v>45693.66667</v>
      </c>
      <c r="E275" s="1">
        <f>IFERROR(__xludf.DUMMYFUNCTION("""COMPUTED_VALUE"""),4383.75)</f>
        <v>4383.75</v>
      </c>
      <c r="G275" s="2">
        <f>IFERROR(__xludf.DUMMYFUNCTION("""COMPUTED_VALUE"""),45693.66666666667)</f>
        <v>45693.66667</v>
      </c>
      <c r="H275" s="1">
        <f>IFERROR(__xludf.DUMMYFUNCTION("""COMPUTED_VALUE"""),4344.23)</f>
        <v>4344.23</v>
      </c>
      <c r="J275" s="2">
        <f>IFERROR(__xludf.DUMMYFUNCTION("""COMPUTED_VALUE"""),45693.66666666667)</f>
        <v>45693.66667</v>
      </c>
      <c r="K275" s="1">
        <f>IFERROR(__xludf.DUMMYFUNCTION("""COMPUTED_VALUE"""),4382.92)</f>
        <v>4382.92</v>
      </c>
      <c r="M275" s="2">
        <f>IFERROR(__xludf.DUMMYFUNCTION("""COMPUTED_VALUE"""),45693.66666666667)</f>
        <v>45693.66667</v>
      </c>
      <c r="N275" s="1">
        <f>IFERROR(__xludf.DUMMYFUNCTION("""COMPUTED_VALUE"""),0.0)</f>
        <v>0</v>
      </c>
    </row>
    <row r="276">
      <c r="A276" s="2">
        <f>IFERROR(__xludf.DUMMYFUNCTION("""COMPUTED_VALUE"""),45694.66666666667)</f>
        <v>45694.66667</v>
      </c>
      <c r="B276" s="1">
        <f>IFERROR(__xludf.DUMMYFUNCTION("""COMPUTED_VALUE"""),4382.92)</f>
        <v>4382.92</v>
      </c>
      <c r="D276" s="2">
        <f>IFERROR(__xludf.DUMMYFUNCTION("""COMPUTED_VALUE"""),45694.66666666667)</f>
        <v>45694.66667</v>
      </c>
      <c r="E276" s="1">
        <f>IFERROR(__xludf.DUMMYFUNCTION("""COMPUTED_VALUE"""),4396.13)</f>
        <v>4396.13</v>
      </c>
      <c r="G276" s="2">
        <f>IFERROR(__xludf.DUMMYFUNCTION("""COMPUTED_VALUE"""),45694.66666666667)</f>
        <v>45694.66667</v>
      </c>
      <c r="H276" s="1">
        <f>IFERROR(__xludf.DUMMYFUNCTION("""COMPUTED_VALUE"""),4369.83)</f>
        <v>4369.83</v>
      </c>
      <c r="J276" s="2">
        <f>IFERROR(__xludf.DUMMYFUNCTION("""COMPUTED_VALUE"""),45694.66666666667)</f>
        <v>45694.66667</v>
      </c>
      <c r="K276" s="1">
        <f>IFERROR(__xludf.DUMMYFUNCTION("""COMPUTED_VALUE"""),4395.95)</f>
        <v>4395.95</v>
      </c>
      <c r="M276" s="2">
        <f>IFERROR(__xludf.DUMMYFUNCTION("""COMPUTED_VALUE"""),45694.66666666667)</f>
        <v>45694.66667</v>
      </c>
      <c r="N276" s="1">
        <f>IFERROR(__xludf.DUMMYFUNCTION("""COMPUTED_VALUE"""),0.0)</f>
        <v>0</v>
      </c>
    </row>
    <row r="277">
      <c r="A277" s="2">
        <f>IFERROR(__xludf.DUMMYFUNCTION("""COMPUTED_VALUE"""),45695.66666666667)</f>
        <v>45695.66667</v>
      </c>
      <c r="B277" s="1">
        <f>IFERROR(__xludf.DUMMYFUNCTION("""COMPUTED_VALUE"""),4395.95)</f>
        <v>4395.95</v>
      </c>
      <c r="D277" s="2">
        <f>IFERROR(__xludf.DUMMYFUNCTION("""COMPUTED_VALUE"""),45695.66666666667)</f>
        <v>45695.66667</v>
      </c>
      <c r="E277" s="1">
        <f>IFERROR(__xludf.DUMMYFUNCTION("""COMPUTED_VALUE"""),4408.54)</f>
        <v>4408.54</v>
      </c>
      <c r="G277" s="2">
        <f>IFERROR(__xludf.DUMMYFUNCTION("""COMPUTED_VALUE"""),45695.66666666667)</f>
        <v>45695.66667</v>
      </c>
      <c r="H277" s="1">
        <f>IFERROR(__xludf.DUMMYFUNCTION("""COMPUTED_VALUE"""),4350.47)</f>
        <v>4350.47</v>
      </c>
      <c r="J277" s="2">
        <f>IFERROR(__xludf.DUMMYFUNCTION("""COMPUTED_VALUE"""),45695.66666666667)</f>
        <v>45695.66667</v>
      </c>
      <c r="K277" s="1">
        <f>IFERROR(__xludf.DUMMYFUNCTION("""COMPUTED_VALUE"""),4354.51)</f>
        <v>4354.51</v>
      </c>
      <c r="M277" s="2">
        <f>IFERROR(__xludf.DUMMYFUNCTION("""COMPUTED_VALUE"""),45695.66666666667)</f>
        <v>45695.66667</v>
      </c>
      <c r="N277" s="1">
        <f>IFERROR(__xludf.DUMMYFUNCTION("""COMPUTED_VALUE"""),0.0)</f>
        <v>0</v>
      </c>
    </row>
    <row r="278">
      <c r="A278" s="2">
        <f>IFERROR(__xludf.DUMMYFUNCTION("""COMPUTED_VALUE"""),45698.66666666667)</f>
        <v>45698.66667</v>
      </c>
      <c r="B278" s="1">
        <f>IFERROR(__xludf.DUMMYFUNCTION("""COMPUTED_VALUE"""),4354.51)</f>
        <v>4354.51</v>
      </c>
      <c r="D278" s="2">
        <f>IFERROR(__xludf.DUMMYFUNCTION("""COMPUTED_VALUE"""),45698.66666666667)</f>
        <v>45698.66667</v>
      </c>
      <c r="E278" s="1">
        <f>IFERROR(__xludf.DUMMYFUNCTION("""COMPUTED_VALUE"""),4387.7)</f>
        <v>4387.7</v>
      </c>
      <c r="G278" s="2">
        <f>IFERROR(__xludf.DUMMYFUNCTION("""COMPUTED_VALUE"""),45698.66666666667)</f>
        <v>45698.66667</v>
      </c>
      <c r="H278" s="1">
        <f>IFERROR(__xludf.DUMMYFUNCTION("""COMPUTED_VALUE"""),4354.51)</f>
        <v>4354.51</v>
      </c>
      <c r="J278" s="2">
        <f>IFERROR(__xludf.DUMMYFUNCTION("""COMPUTED_VALUE"""),45698.66666666667)</f>
        <v>45698.66667</v>
      </c>
      <c r="K278" s="1">
        <f>IFERROR(__xludf.DUMMYFUNCTION("""COMPUTED_VALUE"""),4382.31)</f>
        <v>4382.31</v>
      </c>
      <c r="M278" s="2">
        <f>IFERROR(__xludf.DUMMYFUNCTION("""COMPUTED_VALUE"""),45698.66666666667)</f>
        <v>45698.66667</v>
      </c>
      <c r="N278" s="1">
        <f>IFERROR(__xludf.DUMMYFUNCTION("""COMPUTED_VALUE"""),0.0)</f>
        <v>0</v>
      </c>
    </row>
    <row r="279">
      <c r="A279" s="2">
        <f>IFERROR(__xludf.DUMMYFUNCTION("""COMPUTED_VALUE"""),45699.66666666667)</f>
        <v>45699.66667</v>
      </c>
      <c r="B279" s="1">
        <f>IFERROR(__xludf.DUMMYFUNCTION("""COMPUTED_VALUE"""),4382.31)</f>
        <v>4382.31</v>
      </c>
      <c r="D279" s="2">
        <f>IFERROR(__xludf.DUMMYFUNCTION("""COMPUTED_VALUE"""),45699.66666666667)</f>
        <v>45699.66667</v>
      </c>
      <c r="E279" s="1">
        <f>IFERROR(__xludf.DUMMYFUNCTION("""COMPUTED_VALUE"""),4384.29)</f>
        <v>4384.29</v>
      </c>
      <c r="G279" s="2">
        <f>IFERROR(__xludf.DUMMYFUNCTION("""COMPUTED_VALUE"""),45699.66666666667)</f>
        <v>45699.66667</v>
      </c>
      <c r="H279" s="1">
        <f>IFERROR(__xludf.DUMMYFUNCTION("""COMPUTED_VALUE"""),4363.57)</f>
        <v>4363.57</v>
      </c>
      <c r="J279" s="2">
        <f>IFERROR(__xludf.DUMMYFUNCTION("""COMPUTED_VALUE"""),45699.66666666667)</f>
        <v>45699.66667</v>
      </c>
      <c r="K279" s="1">
        <f>IFERROR(__xludf.DUMMYFUNCTION("""COMPUTED_VALUE"""),4379.4)</f>
        <v>4379.4</v>
      </c>
      <c r="M279" s="2">
        <f>IFERROR(__xludf.DUMMYFUNCTION("""COMPUTED_VALUE"""),45699.66666666667)</f>
        <v>45699.66667</v>
      </c>
      <c r="N279" s="1">
        <f>IFERROR(__xludf.DUMMYFUNCTION("""COMPUTED_VALUE"""),0.0)</f>
        <v>0</v>
      </c>
    </row>
    <row r="280">
      <c r="A280" s="2">
        <f>IFERROR(__xludf.DUMMYFUNCTION("""COMPUTED_VALUE"""),45700.66666666667)</f>
        <v>45700.66667</v>
      </c>
      <c r="B280" s="1">
        <f>IFERROR(__xludf.DUMMYFUNCTION("""COMPUTED_VALUE"""),4379.4)</f>
        <v>4379.4</v>
      </c>
      <c r="D280" s="2">
        <f>IFERROR(__xludf.DUMMYFUNCTION("""COMPUTED_VALUE"""),45700.66666666667)</f>
        <v>45700.66667</v>
      </c>
      <c r="E280" s="1">
        <f>IFERROR(__xludf.DUMMYFUNCTION("""COMPUTED_VALUE"""),4379.4)</f>
        <v>4379.4</v>
      </c>
      <c r="G280" s="2">
        <f>IFERROR(__xludf.DUMMYFUNCTION("""COMPUTED_VALUE"""),45700.66666666667)</f>
        <v>45700.66667</v>
      </c>
      <c r="H280" s="1">
        <f>IFERROR(__xludf.DUMMYFUNCTION("""COMPUTED_VALUE"""),4333.1)</f>
        <v>4333.1</v>
      </c>
      <c r="J280" s="2">
        <f>IFERROR(__xludf.DUMMYFUNCTION("""COMPUTED_VALUE"""),45700.66666666667)</f>
        <v>45700.66667</v>
      </c>
      <c r="K280" s="1">
        <f>IFERROR(__xludf.DUMMYFUNCTION("""COMPUTED_VALUE"""),4365.69)</f>
        <v>4365.69</v>
      </c>
      <c r="M280" s="2">
        <f>IFERROR(__xludf.DUMMYFUNCTION("""COMPUTED_VALUE"""),45700.66666666667)</f>
        <v>45700.66667</v>
      </c>
      <c r="N280" s="1">
        <f>IFERROR(__xludf.DUMMYFUNCTION("""COMPUTED_VALUE"""),0.0)</f>
        <v>0</v>
      </c>
    </row>
    <row r="281">
      <c r="A281" s="2">
        <f>IFERROR(__xludf.DUMMYFUNCTION("""COMPUTED_VALUE"""),45701.66666666667)</f>
        <v>45701.66667</v>
      </c>
      <c r="B281" s="1">
        <f>IFERROR(__xludf.DUMMYFUNCTION("""COMPUTED_VALUE"""),4365.69)</f>
        <v>4365.69</v>
      </c>
      <c r="D281" s="2">
        <f>IFERROR(__xludf.DUMMYFUNCTION("""COMPUTED_VALUE"""),45701.66666666667)</f>
        <v>45701.66667</v>
      </c>
      <c r="E281" s="1">
        <f>IFERROR(__xludf.DUMMYFUNCTION("""COMPUTED_VALUE"""),4412.34)</f>
        <v>4412.34</v>
      </c>
      <c r="G281" s="2">
        <f>IFERROR(__xludf.DUMMYFUNCTION("""COMPUTED_VALUE"""),45701.66666666667)</f>
        <v>45701.66667</v>
      </c>
      <c r="H281" s="1">
        <f>IFERROR(__xludf.DUMMYFUNCTION("""COMPUTED_VALUE"""),4365.69)</f>
        <v>4365.69</v>
      </c>
      <c r="J281" s="2">
        <f>IFERROR(__xludf.DUMMYFUNCTION("""COMPUTED_VALUE"""),45701.66666666667)</f>
        <v>45701.66667</v>
      </c>
      <c r="K281" s="1">
        <f>IFERROR(__xludf.DUMMYFUNCTION("""COMPUTED_VALUE"""),4411.12)</f>
        <v>4411.12</v>
      </c>
      <c r="M281" s="2">
        <f>IFERROR(__xludf.DUMMYFUNCTION("""COMPUTED_VALUE"""),45701.66666666667)</f>
        <v>45701.66667</v>
      </c>
      <c r="N281" s="1">
        <f>IFERROR(__xludf.DUMMYFUNCTION("""COMPUTED_VALUE"""),0.0)</f>
        <v>0</v>
      </c>
    </row>
    <row r="282">
      <c r="A282" s="2">
        <f>IFERROR(__xludf.DUMMYFUNCTION("""COMPUTED_VALUE"""),45702.66666666667)</f>
        <v>45702.66667</v>
      </c>
      <c r="B282" s="1">
        <f>IFERROR(__xludf.DUMMYFUNCTION("""COMPUTED_VALUE"""),4411.12)</f>
        <v>4411.12</v>
      </c>
      <c r="D282" s="2">
        <f>IFERROR(__xludf.DUMMYFUNCTION("""COMPUTED_VALUE"""),45702.66666666667)</f>
        <v>45702.66667</v>
      </c>
      <c r="E282" s="1">
        <f>IFERROR(__xludf.DUMMYFUNCTION("""COMPUTED_VALUE"""),4420.71)</f>
        <v>4420.71</v>
      </c>
      <c r="G282" s="2">
        <f>IFERROR(__xludf.DUMMYFUNCTION("""COMPUTED_VALUE"""),45702.66666666667)</f>
        <v>45702.66667</v>
      </c>
      <c r="H282" s="1">
        <f>IFERROR(__xludf.DUMMYFUNCTION("""COMPUTED_VALUE"""),4405.35)</f>
        <v>4405.35</v>
      </c>
      <c r="J282" s="2">
        <f>IFERROR(__xludf.DUMMYFUNCTION("""COMPUTED_VALUE"""),45702.66666666667)</f>
        <v>45702.66667</v>
      </c>
      <c r="K282" s="1">
        <f>IFERROR(__xludf.DUMMYFUNCTION("""COMPUTED_VALUE"""),4410.69)</f>
        <v>4410.69</v>
      </c>
      <c r="M282" s="2">
        <f>IFERROR(__xludf.DUMMYFUNCTION("""COMPUTED_VALUE"""),45702.66666666667)</f>
        <v>45702.66667</v>
      </c>
      <c r="N282" s="1">
        <f>IFERROR(__xludf.DUMMYFUNCTION("""COMPUTED_VALUE"""),0.0)</f>
        <v>0</v>
      </c>
    </row>
    <row r="283">
      <c r="A283" s="2">
        <f>IFERROR(__xludf.DUMMYFUNCTION("""COMPUTED_VALUE"""),45706.66666666667)</f>
        <v>45706.66667</v>
      </c>
      <c r="B283" s="1">
        <f>IFERROR(__xludf.DUMMYFUNCTION("""COMPUTED_VALUE"""),4410.69)</f>
        <v>4410.69</v>
      </c>
      <c r="D283" s="2">
        <f>IFERROR(__xludf.DUMMYFUNCTION("""COMPUTED_VALUE"""),45706.66666666667)</f>
        <v>45706.66667</v>
      </c>
      <c r="E283" s="1">
        <f>IFERROR(__xludf.DUMMYFUNCTION("""COMPUTED_VALUE"""),4422.46)</f>
        <v>4422.46</v>
      </c>
      <c r="G283" s="2">
        <f>IFERROR(__xludf.DUMMYFUNCTION("""COMPUTED_VALUE"""),45706.66666666667)</f>
        <v>45706.66667</v>
      </c>
      <c r="H283" s="1">
        <f>IFERROR(__xludf.DUMMYFUNCTION("""COMPUTED_VALUE"""),4400.63)</f>
        <v>4400.63</v>
      </c>
      <c r="J283" s="2">
        <f>IFERROR(__xludf.DUMMYFUNCTION("""COMPUTED_VALUE"""),45706.66666666667)</f>
        <v>45706.66667</v>
      </c>
      <c r="K283" s="1">
        <f>IFERROR(__xludf.DUMMYFUNCTION("""COMPUTED_VALUE"""),4422.46)</f>
        <v>4422.46</v>
      </c>
      <c r="M283" s="2">
        <f>IFERROR(__xludf.DUMMYFUNCTION("""COMPUTED_VALUE"""),45706.66666666667)</f>
        <v>45706.66667</v>
      </c>
      <c r="N283" s="1">
        <f>IFERROR(__xludf.DUMMYFUNCTION("""COMPUTED_VALUE"""),0.0)</f>
        <v>0</v>
      </c>
    </row>
    <row r="284">
      <c r="A284" s="2">
        <f>IFERROR(__xludf.DUMMYFUNCTION("""COMPUTED_VALUE"""),45707.66666666667)</f>
        <v>45707.66667</v>
      </c>
      <c r="B284" s="1">
        <f>IFERROR(__xludf.DUMMYFUNCTION("""COMPUTED_VALUE"""),4422.46)</f>
        <v>4422.46</v>
      </c>
      <c r="D284" s="2">
        <f>IFERROR(__xludf.DUMMYFUNCTION("""COMPUTED_VALUE"""),45707.66666666667)</f>
        <v>45707.66667</v>
      </c>
      <c r="E284" s="1">
        <f>IFERROR(__xludf.DUMMYFUNCTION("""COMPUTED_VALUE"""),4431.36)</f>
        <v>4431.36</v>
      </c>
      <c r="G284" s="2">
        <f>IFERROR(__xludf.DUMMYFUNCTION("""COMPUTED_VALUE"""),45707.66666666667)</f>
        <v>45707.66667</v>
      </c>
      <c r="H284" s="1">
        <f>IFERROR(__xludf.DUMMYFUNCTION("""COMPUTED_VALUE"""),4406.85)</f>
        <v>4406.85</v>
      </c>
      <c r="J284" s="2">
        <f>IFERROR(__xludf.DUMMYFUNCTION("""COMPUTED_VALUE"""),45707.66666666667)</f>
        <v>45707.66667</v>
      </c>
      <c r="K284" s="1">
        <f>IFERROR(__xludf.DUMMYFUNCTION("""COMPUTED_VALUE"""),4427.9)</f>
        <v>4427.9</v>
      </c>
      <c r="M284" s="2">
        <f>IFERROR(__xludf.DUMMYFUNCTION("""COMPUTED_VALUE"""),45707.66666666667)</f>
        <v>45707.66667</v>
      </c>
      <c r="N284" s="1">
        <f>IFERROR(__xludf.DUMMYFUNCTION("""COMPUTED_VALUE"""),0.0)</f>
        <v>0</v>
      </c>
    </row>
    <row r="285">
      <c r="A285" s="2">
        <f>IFERROR(__xludf.DUMMYFUNCTION("""COMPUTED_VALUE"""),45708.66666666667)</f>
        <v>45708.66667</v>
      </c>
      <c r="B285" s="1">
        <f>IFERROR(__xludf.DUMMYFUNCTION("""COMPUTED_VALUE"""),4427.9)</f>
        <v>4427.9</v>
      </c>
      <c r="D285" s="2">
        <f>IFERROR(__xludf.DUMMYFUNCTION("""COMPUTED_VALUE"""),45708.66666666667)</f>
        <v>45708.66667</v>
      </c>
      <c r="E285" s="1">
        <f>IFERROR(__xludf.DUMMYFUNCTION("""COMPUTED_VALUE"""),4427.9)</f>
        <v>4427.9</v>
      </c>
      <c r="G285" s="2">
        <f>IFERROR(__xludf.DUMMYFUNCTION("""COMPUTED_VALUE"""),45708.66666666667)</f>
        <v>45708.66667</v>
      </c>
      <c r="H285" s="1">
        <f>IFERROR(__xludf.DUMMYFUNCTION("""COMPUTED_VALUE"""),4381.15)</f>
        <v>4381.15</v>
      </c>
      <c r="J285" s="2">
        <f>IFERROR(__xludf.DUMMYFUNCTION("""COMPUTED_VALUE"""),45708.66666666667)</f>
        <v>45708.66667</v>
      </c>
      <c r="K285" s="1">
        <f>IFERROR(__xludf.DUMMYFUNCTION("""COMPUTED_VALUE"""),4404.45)</f>
        <v>4404.45</v>
      </c>
      <c r="M285" s="2">
        <f>IFERROR(__xludf.DUMMYFUNCTION("""COMPUTED_VALUE"""),45708.66666666667)</f>
        <v>45708.66667</v>
      </c>
      <c r="N285" s="1">
        <f>IFERROR(__xludf.DUMMYFUNCTION("""COMPUTED_VALUE"""),0.0)</f>
        <v>0</v>
      </c>
    </row>
    <row r="286">
      <c r="A286" s="2">
        <f>IFERROR(__xludf.DUMMYFUNCTION("""COMPUTED_VALUE"""),45709.66666666667)</f>
        <v>45709.66667</v>
      </c>
      <c r="B286" s="1">
        <f>IFERROR(__xludf.DUMMYFUNCTION("""COMPUTED_VALUE"""),4404.45)</f>
        <v>4404.45</v>
      </c>
      <c r="D286" s="2">
        <f>IFERROR(__xludf.DUMMYFUNCTION("""COMPUTED_VALUE"""),45709.66666666667)</f>
        <v>45709.66667</v>
      </c>
      <c r="E286" s="1">
        <f>IFERROR(__xludf.DUMMYFUNCTION("""COMPUTED_VALUE"""),4408.52)</f>
        <v>4408.52</v>
      </c>
      <c r="G286" s="2">
        <f>IFERROR(__xludf.DUMMYFUNCTION("""COMPUTED_VALUE"""),45709.66666666667)</f>
        <v>45709.66667</v>
      </c>
      <c r="H286" s="1">
        <f>IFERROR(__xludf.DUMMYFUNCTION("""COMPUTED_VALUE"""),4319.12)</f>
        <v>4319.12</v>
      </c>
      <c r="J286" s="2">
        <f>IFERROR(__xludf.DUMMYFUNCTION("""COMPUTED_VALUE"""),45709.66666666667)</f>
        <v>45709.66667</v>
      </c>
      <c r="K286" s="1">
        <f>IFERROR(__xludf.DUMMYFUNCTION("""COMPUTED_VALUE"""),4322.92)</f>
        <v>4322.92</v>
      </c>
      <c r="M286" s="2">
        <f>IFERROR(__xludf.DUMMYFUNCTION("""COMPUTED_VALUE"""),45709.66666666667)</f>
        <v>45709.66667</v>
      </c>
      <c r="N286" s="1">
        <f>IFERROR(__xludf.DUMMYFUNCTION("""COMPUTED_VALUE"""),0.0)</f>
        <v>0</v>
      </c>
    </row>
    <row r="287">
      <c r="A287" s="2">
        <f>IFERROR(__xludf.DUMMYFUNCTION("""COMPUTED_VALUE"""),45712.66666666667)</f>
        <v>45712.66667</v>
      </c>
      <c r="B287" s="1">
        <f>IFERROR(__xludf.DUMMYFUNCTION("""COMPUTED_VALUE"""),4322.92)</f>
        <v>4322.92</v>
      </c>
      <c r="D287" s="2">
        <f>IFERROR(__xludf.DUMMYFUNCTION("""COMPUTED_VALUE"""),45712.66666666667)</f>
        <v>45712.66667</v>
      </c>
      <c r="E287" s="1">
        <f>IFERROR(__xludf.DUMMYFUNCTION("""COMPUTED_VALUE"""),4341.91)</f>
        <v>4341.91</v>
      </c>
      <c r="G287" s="2">
        <f>IFERROR(__xludf.DUMMYFUNCTION("""COMPUTED_VALUE"""),45712.66666666667)</f>
        <v>45712.66667</v>
      </c>
      <c r="H287" s="1">
        <f>IFERROR(__xludf.DUMMYFUNCTION("""COMPUTED_VALUE"""),4293.33)</f>
        <v>4293.33</v>
      </c>
      <c r="J287" s="2">
        <f>IFERROR(__xludf.DUMMYFUNCTION("""COMPUTED_VALUE"""),45712.66666666667)</f>
        <v>45712.66667</v>
      </c>
      <c r="K287" s="1">
        <f>IFERROR(__xludf.DUMMYFUNCTION("""COMPUTED_VALUE"""),4300.83)</f>
        <v>4300.83</v>
      </c>
      <c r="M287" s="2">
        <f>IFERROR(__xludf.DUMMYFUNCTION("""COMPUTED_VALUE"""),45712.66666666667)</f>
        <v>45712.66667</v>
      </c>
      <c r="N287" s="1">
        <f>IFERROR(__xludf.DUMMYFUNCTION("""COMPUTED_VALUE"""),0.0)</f>
        <v>0</v>
      </c>
    </row>
    <row r="288">
      <c r="A288" s="2">
        <f>IFERROR(__xludf.DUMMYFUNCTION("""COMPUTED_VALUE"""),45713.66666666667)</f>
        <v>45713.66667</v>
      </c>
      <c r="B288" s="1">
        <f>IFERROR(__xludf.DUMMYFUNCTION("""COMPUTED_VALUE"""),4300.83)</f>
        <v>4300.83</v>
      </c>
      <c r="D288" s="2">
        <f>IFERROR(__xludf.DUMMYFUNCTION("""COMPUTED_VALUE"""),45713.66666666667)</f>
        <v>45713.66667</v>
      </c>
      <c r="E288" s="1">
        <f>IFERROR(__xludf.DUMMYFUNCTION("""COMPUTED_VALUE"""),4306.99)</f>
        <v>4306.99</v>
      </c>
      <c r="G288" s="2">
        <f>IFERROR(__xludf.DUMMYFUNCTION("""COMPUTED_VALUE"""),45713.66666666667)</f>
        <v>45713.66667</v>
      </c>
      <c r="H288" s="1">
        <f>IFERROR(__xludf.DUMMYFUNCTION("""COMPUTED_VALUE"""),4245.66)</f>
        <v>4245.66</v>
      </c>
      <c r="J288" s="2">
        <f>IFERROR(__xludf.DUMMYFUNCTION("""COMPUTED_VALUE"""),45713.66666666667)</f>
        <v>45713.66667</v>
      </c>
      <c r="K288" s="1">
        <f>IFERROR(__xludf.DUMMYFUNCTION("""COMPUTED_VALUE"""),4279.49)</f>
        <v>4279.49</v>
      </c>
      <c r="M288" s="2">
        <f>IFERROR(__xludf.DUMMYFUNCTION("""COMPUTED_VALUE"""),45713.66666666667)</f>
        <v>45713.66667</v>
      </c>
      <c r="N288" s="1">
        <f>IFERROR(__xludf.DUMMYFUNCTION("""COMPUTED_VALUE"""),0.0)</f>
        <v>0</v>
      </c>
    </row>
    <row r="289">
      <c r="A289" s="2">
        <f>IFERROR(__xludf.DUMMYFUNCTION("""COMPUTED_VALUE"""),45714.66666666667)</f>
        <v>45714.66667</v>
      </c>
      <c r="B289" s="1">
        <f>IFERROR(__xludf.DUMMYFUNCTION("""COMPUTED_VALUE"""),4279.49)</f>
        <v>4279.49</v>
      </c>
      <c r="D289" s="2">
        <f>IFERROR(__xludf.DUMMYFUNCTION("""COMPUTED_VALUE"""),45714.66666666667)</f>
        <v>45714.66667</v>
      </c>
      <c r="E289" s="1">
        <f>IFERROR(__xludf.DUMMYFUNCTION("""COMPUTED_VALUE"""),4320.07)</f>
        <v>4320.07</v>
      </c>
      <c r="G289" s="2">
        <f>IFERROR(__xludf.DUMMYFUNCTION("""COMPUTED_VALUE"""),45714.66666666667)</f>
        <v>45714.66667</v>
      </c>
      <c r="H289" s="1">
        <f>IFERROR(__xludf.DUMMYFUNCTION("""COMPUTED_VALUE"""),4265.11)</f>
        <v>4265.11</v>
      </c>
      <c r="J289" s="2">
        <f>IFERROR(__xludf.DUMMYFUNCTION("""COMPUTED_VALUE"""),45714.66666666667)</f>
        <v>45714.66667</v>
      </c>
      <c r="K289" s="1">
        <f>IFERROR(__xludf.DUMMYFUNCTION("""COMPUTED_VALUE"""),4280.92)</f>
        <v>4280.92</v>
      </c>
      <c r="M289" s="2">
        <f>IFERROR(__xludf.DUMMYFUNCTION("""COMPUTED_VALUE"""),45714.66666666667)</f>
        <v>45714.66667</v>
      </c>
      <c r="N289" s="1">
        <f>IFERROR(__xludf.DUMMYFUNCTION("""COMPUTED_VALUE"""),0.0)</f>
        <v>0</v>
      </c>
    </row>
    <row r="290">
      <c r="A290" s="2">
        <f>IFERROR(__xludf.DUMMYFUNCTION("""COMPUTED_VALUE"""),45715.66666666667)</f>
        <v>45715.66667</v>
      </c>
      <c r="B290" s="1">
        <f>IFERROR(__xludf.DUMMYFUNCTION("""COMPUTED_VALUE"""),4280.92)</f>
        <v>4280.92</v>
      </c>
      <c r="D290" s="2">
        <f>IFERROR(__xludf.DUMMYFUNCTION("""COMPUTED_VALUE"""),45715.66666666667)</f>
        <v>45715.66667</v>
      </c>
      <c r="E290" s="1">
        <f>IFERROR(__xludf.DUMMYFUNCTION("""COMPUTED_VALUE"""),4306.28)</f>
        <v>4306.28</v>
      </c>
      <c r="G290" s="2">
        <f>IFERROR(__xludf.DUMMYFUNCTION("""COMPUTED_VALUE"""),45715.66666666667)</f>
        <v>45715.66667</v>
      </c>
      <c r="H290" s="1">
        <f>IFERROR(__xludf.DUMMYFUNCTION("""COMPUTED_VALUE"""),4212.58)</f>
        <v>4212.58</v>
      </c>
      <c r="J290" s="2">
        <f>IFERROR(__xludf.DUMMYFUNCTION("""COMPUTED_VALUE"""),45715.66666666667)</f>
        <v>45715.66667</v>
      </c>
      <c r="K290" s="1">
        <f>IFERROR(__xludf.DUMMYFUNCTION("""COMPUTED_VALUE"""),4214.52)</f>
        <v>4214.52</v>
      </c>
      <c r="M290" s="2">
        <f>IFERROR(__xludf.DUMMYFUNCTION("""COMPUTED_VALUE"""),45715.66666666667)</f>
        <v>45715.66667</v>
      </c>
      <c r="N290" s="1">
        <f>IFERROR(__xludf.DUMMYFUNCTION("""COMPUTED_VALUE"""),0.0)</f>
        <v>0</v>
      </c>
    </row>
    <row r="291">
      <c r="A291" s="2">
        <f>IFERROR(__xludf.DUMMYFUNCTION("""COMPUTED_VALUE"""),45716.66666666667)</f>
        <v>45716.66667</v>
      </c>
      <c r="B291" s="1">
        <f>IFERROR(__xludf.DUMMYFUNCTION("""COMPUTED_VALUE"""),4214.52)</f>
        <v>4214.52</v>
      </c>
      <c r="D291" s="2">
        <f>IFERROR(__xludf.DUMMYFUNCTION("""COMPUTED_VALUE"""),45716.66666666667)</f>
        <v>45716.66667</v>
      </c>
      <c r="E291" s="1">
        <f>IFERROR(__xludf.DUMMYFUNCTION("""COMPUTED_VALUE"""),4283.1)</f>
        <v>4283.1</v>
      </c>
      <c r="G291" s="2">
        <f>IFERROR(__xludf.DUMMYFUNCTION("""COMPUTED_VALUE"""),45716.66666666667)</f>
        <v>45716.66667</v>
      </c>
      <c r="H291" s="1">
        <f>IFERROR(__xludf.DUMMYFUNCTION("""COMPUTED_VALUE"""),4198.66)</f>
        <v>4198.66</v>
      </c>
      <c r="J291" s="2">
        <f>IFERROR(__xludf.DUMMYFUNCTION("""COMPUTED_VALUE"""),45716.66666666667)</f>
        <v>45716.66667</v>
      </c>
      <c r="K291" s="1">
        <f>IFERROR(__xludf.DUMMYFUNCTION("""COMPUTED_VALUE"""),4280.11)</f>
        <v>4280.11</v>
      </c>
      <c r="M291" s="2">
        <f>IFERROR(__xludf.DUMMYFUNCTION("""COMPUTED_VALUE"""),45716.66666666667)</f>
        <v>45716.66667</v>
      </c>
      <c r="N291" s="1">
        <f>IFERROR(__xludf.DUMMYFUNCTION("""COMPUTED_VALUE"""),0.0)</f>
        <v>0</v>
      </c>
    </row>
    <row r="292">
      <c r="A292" s="2">
        <f>IFERROR(__xludf.DUMMYFUNCTION("""COMPUTED_VALUE"""),45719.66666666667)</f>
        <v>45719.66667</v>
      </c>
      <c r="B292" s="1">
        <f>IFERROR(__xludf.DUMMYFUNCTION("""COMPUTED_VALUE"""),4280.12)</f>
        <v>4280.12</v>
      </c>
      <c r="D292" s="2">
        <f>IFERROR(__xludf.DUMMYFUNCTION("""COMPUTED_VALUE"""),45719.66666666667)</f>
        <v>45719.66667</v>
      </c>
      <c r="E292" s="1">
        <f>IFERROR(__xludf.DUMMYFUNCTION("""COMPUTED_VALUE"""),4304.13)</f>
        <v>4304.13</v>
      </c>
      <c r="G292" s="2">
        <f>IFERROR(__xludf.DUMMYFUNCTION("""COMPUTED_VALUE"""),45719.66666666667)</f>
        <v>45719.66667</v>
      </c>
      <c r="H292" s="1">
        <f>IFERROR(__xludf.DUMMYFUNCTION("""COMPUTED_VALUE"""),4174.93)</f>
        <v>4174.93</v>
      </c>
      <c r="J292" s="2">
        <f>IFERROR(__xludf.DUMMYFUNCTION("""COMPUTED_VALUE"""),45719.66666666667)</f>
        <v>45719.66667</v>
      </c>
      <c r="K292" s="1">
        <f>IFERROR(__xludf.DUMMYFUNCTION("""COMPUTED_VALUE"""),4201.66)</f>
        <v>4201.66</v>
      </c>
      <c r="M292" s="2">
        <f>IFERROR(__xludf.DUMMYFUNCTION("""COMPUTED_VALUE"""),45719.66666666667)</f>
        <v>45719.66667</v>
      </c>
      <c r="N292" s="1">
        <f>IFERROR(__xludf.DUMMYFUNCTION("""COMPUTED_VALUE"""),0.0)</f>
        <v>0</v>
      </c>
    </row>
    <row r="293">
      <c r="A293" s="2">
        <f>IFERROR(__xludf.DUMMYFUNCTION("""COMPUTED_VALUE"""),45720.66666666667)</f>
        <v>45720.66667</v>
      </c>
      <c r="B293" s="1">
        <f>IFERROR(__xludf.DUMMYFUNCTION("""COMPUTED_VALUE"""),4201.66)</f>
        <v>4201.66</v>
      </c>
      <c r="D293" s="2">
        <f>IFERROR(__xludf.DUMMYFUNCTION("""COMPUTED_VALUE"""),45720.66666666667)</f>
        <v>45720.66667</v>
      </c>
      <c r="E293" s="1">
        <f>IFERROR(__xludf.DUMMYFUNCTION("""COMPUTED_VALUE"""),4212.89)</f>
        <v>4212.89</v>
      </c>
      <c r="G293" s="2">
        <f>IFERROR(__xludf.DUMMYFUNCTION("""COMPUTED_VALUE"""),45720.66666666667)</f>
        <v>45720.66667</v>
      </c>
      <c r="H293" s="1">
        <f>IFERROR(__xludf.DUMMYFUNCTION("""COMPUTED_VALUE"""),4112.98)</f>
        <v>4112.98</v>
      </c>
      <c r="J293" s="2">
        <f>IFERROR(__xludf.DUMMYFUNCTION("""COMPUTED_VALUE"""),45720.66666666667)</f>
        <v>45720.66667</v>
      </c>
      <c r="K293" s="1">
        <f>IFERROR(__xludf.DUMMYFUNCTION("""COMPUTED_VALUE"""),4150.18)</f>
        <v>4150.18</v>
      </c>
      <c r="M293" s="2">
        <f>IFERROR(__xludf.DUMMYFUNCTION("""COMPUTED_VALUE"""),45720.66666666667)</f>
        <v>45720.66667</v>
      </c>
      <c r="N293" s="1">
        <f>IFERROR(__xludf.DUMMYFUNCTION("""COMPUTED_VALUE"""),0.0)</f>
        <v>0</v>
      </c>
    </row>
    <row r="294">
      <c r="A294" s="2">
        <f>IFERROR(__xludf.DUMMYFUNCTION("""COMPUTED_VALUE"""),45721.66666666667)</f>
        <v>45721.66667</v>
      </c>
      <c r="B294" s="1">
        <f>IFERROR(__xludf.DUMMYFUNCTION("""COMPUTED_VALUE"""),4150.18)</f>
        <v>4150.18</v>
      </c>
      <c r="D294" s="2">
        <f>IFERROR(__xludf.DUMMYFUNCTION("""COMPUTED_VALUE"""),45721.66666666667)</f>
        <v>45721.66667</v>
      </c>
      <c r="E294" s="1">
        <f>IFERROR(__xludf.DUMMYFUNCTION("""COMPUTED_VALUE"""),4209.18)</f>
        <v>4209.18</v>
      </c>
      <c r="G294" s="2">
        <f>IFERROR(__xludf.DUMMYFUNCTION("""COMPUTED_VALUE"""),45721.66666666667)</f>
        <v>45721.66667</v>
      </c>
      <c r="H294" s="1">
        <f>IFERROR(__xludf.DUMMYFUNCTION("""COMPUTED_VALUE"""),4125.22)</f>
        <v>4125.22</v>
      </c>
      <c r="J294" s="2">
        <f>IFERROR(__xludf.DUMMYFUNCTION("""COMPUTED_VALUE"""),45721.66666666667)</f>
        <v>45721.66667</v>
      </c>
      <c r="K294" s="1">
        <f>IFERROR(__xludf.DUMMYFUNCTION("""COMPUTED_VALUE"""),4197.79)</f>
        <v>4197.79</v>
      </c>
      <c r="M294" s="2">
        <f>IFERROR(__xludf.DUMMYFUNCTION("""COMPUTED_VALUE"""),45721.66666666667)</f>
        <v>45721.66667</v>
      </c>
      <c r="N294" s="1">
        <f>IFERROR(__xludf.DUMMYFUNCTION("""COMPUTED_VALUE"""),0.0)</f>
        <v>0</v>
      </c>
    </row>
    <row r="295">
      <c r="A295" s="2">
        <f>IFERROR(__xludf.DUMMYFUNCTION("""COMPUTED_VALUE"""),45722.66666666667)</f>
        <v>45722.66667</v>
      </c>
      <c r="B295" s="1">
        <f>IFERROR(__xludf.DUMMYFUNCTION("""COMPUTED_VALUE"""),4197.79)</f>
        <v>4197.79</v>
      </c>
      <c r="D295" s="2">
        <f>IFERROR(__xludf.DUMMYFUNCTION("""COMPUTED_VALUE"""),45722.66666666667)</f>
        <v>45722.66667</v>
      </c>
      <c r="E295" s="1">
        <f>IFERROR(__xludf.DUMMYFUNCTION("""COMPUTED_VALUE"""),4197.79)</f>
        <v>4197.79</v>
      </c>
      <c r="G295" s="2">
        <f>IFERROR(__xludf.DUMMYFUNCTION("""COMPUTED_VALUE"""),45722.66666666667)</f>
        <v>45722.66667</v>
      </c>
      <c r="H295" s="1">
        <f>IFERROR(__xludf.DUMMYFUNCTION("""COMPUTED_VALUE"""),4099.79)</f>
        <v>4099.79</v>
      </c>
      <c r="J295" s="2">
        <f>IFERROR(__xludf.DUMMYFUNCTION("""COMPUTED_VALUE"""),45722.66666666667)</f>
        <v>45722.66667</v>
      </c>
      <c r="K295" s="1">
        <f>IFERROR(__xludf.DUMMYFUNCTION("""COMPUTED_VALUE"""),4118.56)</f>
        <v>4118.56</v>
      </c>
      <c r="M295" s="2">
        <f>IFERROR(__xludf.DUMMYFUNCTION("""COMPUTED_VALUE"""),45722.66666666667)</f>
        <v>45722.66667</v>
      </c>
      <c r="N295" s="1">
        <f>IFERROR(__xludf.DUMMYFUNCTION("""COMPUTED_VALUE"""),0.0)</f>
        <v>0</v>
      </c>
    </row>
    <row r="296">
      <c r="A296" s="2">
        <f>IFERROR(__xludf.DUMMYFUNCTION("""COMPUTED_VALUE"""),45723.66666666667)</f>
        <v>45723.66667</v>
      </c>
      <c r="B296" s="1">
        <f>IFERROR(__xludf.DUMMYFUNCTION("""COMPUTED_VALUE"""),4118.56)</f>
        <v>4118.56</v>
      </c>
      <c r="D296" s="2">
        <f>IFERROR(__xludf.DUMMYFUNCTION("""COMPUTED_VALUE"""),45723.66666666667)</f>
        <v>45723.66667</v>
      </c>
      <c r="E296" s="1">
        <f>IFERROR(__xludf.DUMMYFUNCTION("""COMPUTED_VALUE"""),4148.69)</f>
        <v>4148.69</v>
      </c>
      <c r="G296" s="2">
        <f>IFERROR(__xludf.DUMMYFUNCTION("""COMPUTED_VALUE"""),45723.66666666667)</f>
        <v>45723.66667</v>
      </c>
      <c r="H296" s="1">
        <f>IFERROR(__xludf.DUMMYFUNCTION("""COMPUTED_VALUE"""),4062.67)</f>
        <v>4062.67</v>
      </c>
      <c r="J296" s="2">
        <f>IFERROR(__xludf.DUMMYFUNCTION("""COMPUTED_VALUE"""),45723.66666666667)</f>
        <v>45723.66667</v>
      </c>
      <c r="K296" s="1">
        <f>IFERROR(__xludf.DUMMYFUNCTION("""COMPUTED_VALUE"""),4139.86)</f>
        <v>4139.86</v>
      </c>
      <c r="M296" s="2">
        <f>IFERROR(__xludf.DUMMYFUNCTION("""COMPUTED_VALUE"""),45723.66666666667)</f>
        <v>45723.66667</v>
      </c>
      <c r="N296" s="1">
        <f>IFERROR(__xludf.DUMMYFUNCTION("""COMPUTED_VALUE"""),0.0)</f>
        <v>0</v>
      </c>
    </row>
    <row r="297">
      <c r="A297" s="2">
        <f>IFERROR(__xludf.DUMMYFUNCTION("""COMPUTED_VALUE"""),45726.66666666667)</f>
        <v>45726.66667</v>
      </c>
      <c r="B297" s="1">
        <f>IFERROR(__xludf.DUMMYFUNCTION("""COMPUTED_VALUE"""),4139.86)</f>
        <v>4139.86</v>
      </c>
      <c r="D297" s="2">
        <f>IFERROR(__xludf.DUMMYFUNCTION("""COMPUTED_VALUE"""),45726.66666666667)</f>
        <v>45726.66667</v>
      </c>
      <c r="E297" s="1">
        <f>IFERROR(__xludf.DUMMYFUNCTION("""COMPUTED_VALUE"""),4139.86)</f>
        <v>4139.86</v>
      </c>
      <c r="G297" s="2">
        <f>IFERROR(__xludf.DUMMYFUNCTION("""COMPUTED_VALUE"""),45726.66666666667)</f>
        <v>45726.66667</v>
      </c>
      <c r="H297" s="1">
        <f>IFERROR(__xludf.DUMMYFUNCTION("""COMPUTED_VALUE"""),3989.59)</f>
        <v>3989.59</v>
      </c>
      <c r="J297" s="2">
        <f>IFERROR(__xludf.DUMMYFUNCTION("""COMPUTED_VALUE"""),45726.66666666667)</f>
        <v>45726.66667</v>
      </c>
      <c r="K297" s="1">
        <f>IFERROR(__xludf.DUMMYFUNCTION("""COMPUTED_VALUE"""),4024.73)</f>
        <v>4024.73</v>
      </c>
      <c r="M297" s="2">
        <f>IFERROR(__xludf.DUMMYFUNCTION("""COMPUTED_VALUE"""),45726.66666666667)</f>
        <v>45726.66667</v>
      </c>
      <c r="N297" s="1">
        <f>IFERROR(__xludf.DUMMYFUNCTION("""COMPUTED_VALUE"""),0.0)</f>
        <v>0</v>
      </c>
    </row>
    <row r="298">
      <c r="A298" s="2">
        <f>IFERROR(__xludf.DUMMYFUNCTION("""COMPUTED_VALUE"""),45727.66666666667)</f>
        <v>45727.66667</v>
      </c>
      <c r="B298" s="1">
        <f>IFERROR(__xludf.DUMMYFUNCTION("""COMPUTED_VALUE"""),4024.73)</f>
        <v>4024.73</v>
      </c>
      <c r="D298" s="2">
        <f>IFERROR(__xludf.DUMMYFUNCTION("""COMPUTED_VALUE"""),45727.66666666667)</f>
        <v>45727.66667</v>
      </c>
      <c r="E298" s="1">
        <f>IFERROR(__xludf.DUMMYFUNCTION("""COMPUTED_VALUE"""),4043.3)</f>
        <v>4043.3</v>
      </c>
      <c r="G298" s="2">
        <f>IFERROR(__xludf.DUMMYFUNCTION("""COMPUTED_VALUE"""),45727.66666666667)</f>
        <v>45727.66667</v>
      </c>
      <c r="H298" s="1">
        <f>IFERROR(__xludf.DUMMYFUNCTION("""COMPUTED_VALUE"""),3966.27)</f>
        <v>3966.27</v>
      </c>
      <c r="J298" s="2">
        <f>IFERROR(__xludf.DUMMYFUNCTION("""COMPUTED_VALUE"""),45727.66666666667)</f>
        <v>45727.66667</v>
      </c>
      <c r="K298" s="1">
        <f>IFERROR(__xludf.DUMMYFUNCTION("""COMPUTED_VALUE"""),3998.26)</f>
        <v>3998.26</v>
      </c>
      <c r="M298" s="2">
        <f>IFERROR(__xludf.DUMMYFUNCTION("""COMPUTED_VALUE"""),45727.66666666667)</f>
        <v>45727.66667</v>
      </c>
      <c r="N298" s="1">
        <f>IFERROR(__xludf.DUMMYFUNCTION("""COMPUTED_VALUE"""),0.0)</f>
        <v>0</v>
      </c>
    </row>
    <row r="299">
      <c r="A299" s="2">
        <f>IFERROR(__xludf.DUMMYFUNCTION("""COMPUTED_VALUE"""),45728.66666666667)</f>
        <v>45728.66667</v>
      </c>
      <c r="B299" s="1">
        <f>IFERROR(__xludf.DUMMYFUNCTION("""COMPUTED_VALUE"""),3998.26)</f>
        <v>3998.26</v>
      </c>
      <c r="D299" s="2">
        <f>IFERROR(__xludf.DUMMYFUNCTION("""COMPUTED_VALUE"""),45728.66666666667)</f>
        <v>45728.66667</v>
      </c>
      <c r="E299" s="1">
        <f>IFERROR(__xludf.DUMMYFUNCTION("""COMPUTED_VALUE"""),4050.12)</f>
        <v>4050.12</v>
      </c>
      <c r="G299" s="2">
        <f>IFERROR(__xludf.DUMMYFUNCTION("""COMPUTED_VALUE"""),45728.66666666667)</f>
        <v>45728.66667</v>
      </c>
      <c r="H299" s="1">
        <f>IFERROR(__xludf.DUMMYFUNCTION("""COMPUTED_VALUE"""),3979.61)</f>
        <v>3979.61</v>
      </c>
      <c r="J299" s="2">
        <f>IFERROR(__xludf.DUMMYFUNCTION("""COMPUTED_VALUE"""),45728.66666666667)</f>
        <v>45728.66667</v>
      </c>
      <c r="K299" s="1">
        <f>IFERROR(__xludf.DUMMYFUNCTION("""COMPUTED_VALUE"""),4016.84)</f>
        <v>4016.84</v>
      </c>
      <c r="M299" s="2">
        <f>IFERROR(__xludf.DUMMYFUNCTION("""COMPUTED_VALUE"""),45728.66666666667)</f>
        <v>45728.66667</v>
      </c>
      <c r="N299" s="1">
        <f>IFERROR(__xludf.DUMMYFUNCTION("""COMPUTED_VALUE"""),0.0)</f>
        <v>0</v>
      </c>
    </row>
    <row r="300">
      <c r="A300" s="2">
        <f>IFERROR(__xludf.DUMMYFUNCTION("""COMPUTED_VALUE"""),45729.66666666667)</f>
        <v>45729.66667</v>
      </c>
      <c r="B300" s="1">
        <f>IFERROR(__xludf.DUMMYFUNCTION("""COMPUTED_VALUE"""),4016.84)</f>
        <v>4016.84</v>
      </c>
      <c r="D300" s="2">
        <f>IFERROR(__xludf.DUMMYFUNCTION("""COMPUTED_VALUE"""),45729.66666666667)</f>
        <v>45729.66667</v>
      </c>
      <c r="E300" s="1">
        <f>IFERROR(__xludf.DUMMYFUNCTION("""COMPUTED_VALUE"""),4016.84)</f>
        <v>4016.84</v>
      </c>
      <c r="G300" s="2">
        <f>IFERROR(__xludf.DUMMYFUNCTION("""COMPUTED_VALUE"""),45729.66666666667)</f>
        <v>45729.66667</v>
      </c>
      <c r="H300" s="1">
        <f>IFERROR(__xludf.DUMMYFUNCTION("""COMPUTED_VALUE"""),3945.07)</f>
        <v>3945.07</v>
      </c>
      <c r="J300" s="2">
        <f>IFERROR(__xludf.DUMMYFUNCTION("""COMPUTED_VALUE"""),45729.66666666667)</f>
        <v>45729.66667</v>
      </c>
      <c r="K300" s="1">
        <f>IFERROR(__xludf.DUMMYFUNCTION("""COMPUTED_VALUE"""),3957.84)</f>
        <v>3957.84</v>
      </c>
      <c r="M300" s="2">
        <f>IFERROR(__xludf.DUMMYFUNCTION("""COMPUTED_VALUE"""),45729.66666666667)</f>
        <v>45729.66667</v>
      </c>
      <c r="N300" s="1">
        <f>IFERROR(__xludf.DUMMYFUNCTION("""COMPUTED_VALUE"""),0.0)</f>
        <v>0</v>
      </c>
    </row>
    <row r="301">
      <c r="A301" s="2">
        <f>IFERROR(__xludf.DUMMYFUNCTION("""COMPUTED_VALUE"""),45730.66666666667)</f>
        <v>45730.66667</v>
      </c>
      <c r="B301" s="1">
        <f>IFERROR(__xludf.DUMMYFUNCTION("""COMPUTED_VALUE"""),3957.84)</f>
        <v>3957.84</v>
      </c>
      <c r="D301" s="2">
        <f>IFERROR(__xludf.DUMMYFUNCTION("""COMPUTED_VALUE"""),45730.66666666667)</f>
        <v>45730.66667</v>
      </c>
      <c r="E301" s="1">
        <f>IFERROR(__xludf.DUMMYFUNCTION("""COMPUTED_VALUE"""),4048.59)</f>
        <v>4048.59</v>
      </c>
      <c r="G301" s="2">
        <f>IFERROR(__xludf.DUMMYFUNCTION("""COMPUTED_VALUE"""),45730.66666666667)</f>
        <v>45730.66667</v>
      </c>
      <c r="H301" s="1">
        <f>IFERROR(__xludf.DUMMYFUNCTION("""COMPUTED_VALUE"""),3957.84)</f>
        <v>3957.84</v>
      </c>
      <c r="J301" s="2">
        <f>IFERROR(__xludf.DUMMYFUNCTION("""COMPUTED_VALUE"""),45730.66666666667)</f>
        <v>45730.66667</v>
      </c>
      <c r="K301" s="1">
        <f>IFERROR(__xludf.DUMMYFUNCTION("""COMPUTED_VALUE"""),4044.61)</f>
        <v>4044.61</v>
      </c>
      <c r="M301" s="2">
        <f>IFERROR(__xludf.DUMMYFUNCTION("""COMPUTED_VALUE"""),45730.66666666667)</f>
        <v>45730.66667</v>
      </c>
      <c r="N301" s="1">
        <f>IFERROR(__xludf.DUMMYFUNCTION("""COMPUTED_VALUE"""),0.0)</f>
        <v>0</v>
      </c>
    </row>
    <row r="302">
      <c r="A302" s="2">
        <f>IFERROR(__xludf.DUMMYFUNCTION("""COMPUTED_VALUE"""),45733.66666666667)</f>
        <v>45733.66667</v>
      </c>
      <c r="B302" s="1">
        <f>IFERROR(__xludf.DUMMYFUNCTION("""COMPUTED_VALUE"""),4044.61)</f>
        <v>4044.61</v>
      </c>
      <c r="D302" s="2">
        <f>IFERROR(__xludf.DUMMYFUNCTION("""COMPUTED_VALUE"""),45733.66666666667)</f>
        <v>45733.66667</v>
      </c>
      <c r="E302" s="1">
        <f>IFERROR(__xludf.DUMMYFUNCTION("""COMPUTED_VALUE"""),4094.55)</f>
        <v>4094.55</v>
      </c>
      <c r="G302" s="2">
        <f>IFERROR(__xludf.DUMMYFUNCTION("""COMPUTED_VALUE"""),45733.66666666667)</f>
        <v>45733.66667</v>
      </c>
      <c r="H302" s="1">
        <f>IFERROR(__xludf.DUMMYFUNCTION("""COMPUTED_VALUE"""),4039.15)</f>
        <v>4039.15</v>
      </c>
      <c r="J302" s="2">
        <f>IFERROR(__xludf.DUMMYFUNCTION("""COMPUTED_VALUE"""),45733.66666666667)</f>
        <v>45733.66667</v>
      </c>
      <c r="K302" s="1">
        <f>IFERROR(__xludf.DUMMYFUNCTION("""COMPUTED_VALUE"""),4074.76)</f>
        <v>4074.76</v>
      </c>
      <c r="M302" s="2">
        <f>IFERROR(__xludf.DUMMYFUNCTION("""COMPUTED_VALUE"""),45733.66666666667)</f>
        <v>45733.66667</v>
      </c>
      <c r="N302" s="1">
        <f>IFERROR(__xludf.DUMMYFUNCTION("""COMPUTED_VALUE"""),0.0)</f>
        <v>0</v>
      </c>
    </row>
    <row r="303">
      <c r="A303" s="2">
        <f>IFERROR(__xludf.DUMMYFUNCTION("""COMPUTED_VALUE"""),45734.66666666667)</f>
        <v>45734.66667</v>
      </c>
      <c r="B303" s="1">
        <f>IFERROR(__xludf.DUMMYFUNCTION("""COMPUTED_VALUE"""),4074.76)</f>
        <v>4074.76</v>
      </c>
      <c r="D303" s="2">
        <f>IFERROR(__xludf.DUMMYFUNCTION("""COMPUTED_VALUE"""),45734.66666666667)</f>
        <v>45734.66667</v>
      </c>
      <c r="E303" s="1">
        <f>IFERROR(__xludf.DUMMYFUNCTION("""COMPUTED_VALUE"""),4074.76)</f>
        <v>4074.76</v>
      </c>
      <c r="G303" s="2">
        <f>IFERROR(__xludf.DUMMYFUNCTION("""COMPUTED_VALUE"""),45734.66666666667)</f>
        <v>45734.66667</v>
      </c>
      <c r="H303" s="1">
        <f>IFERROR(__xludf.DUMMYFUNCTION("""COMPUTED_VALUE"""),4018.59)</f>
        <v>4018.59</v>
      </c>
      <c r="J303" s="2">
        <f>IFERROR(__xludf.DUMMYFUNCTION("""COMPUTED_VALUE"""),45734.66666666667)</f>
        <v>45734.66667</v>
      </c>
      <c r="K303" s="1">
        <f>IFERROR(__xludf.DUMMYFUNCTION("""COMPUTED_VALUE"""),4030.92)</f>
        <v>4030.92</v>
      </c>
      <c r="M303" s="2">
        <f>IFERROR(__xludf.DUMMYFUNCTION("""COMPUTED_VALUE"""),45734.66666666667)</f>
        <v>45734.66667</v>
      </c>
      <c r="N303" s="1">
        <f>IFERROR(__xludf.DUMMYFUNCTION("""COMPUTED_VALUE"""),0.0)</f>
        <v>0</v>
      </c>
    </row>
    <row r="304">
      <c r="A304" s="2">
        <f>IFERROR(__xludf.DUMMYFUNCTION("""COMPUTED_VALUE"""),45735.66666666667)</f>
        <v>45735.66667</v>
      </c>
      <c r="B304" s="1">
        <f>IFERROR(__xludf.DUMMYFUNCTION("""COMPUTED_VALUE"""),4030.92)</f>
        <v>4030.92</v>
      </c>
      <c r="D304" s="2">
        <f>IFERROR(__xludf.DUMMYFUNCTION("""COMPUTED_VALUE"""),45735.66666666667)</f>
        <v>45735.66667</v>
      </c>
      <c r="E304" s="1">
        <f>IFERROR(__xludf.DUMMYFUNCTION("""COMPUTED_VALUE"""),4105.09)</f>
        <v>4105.09</v>
      </c>
      <c r="G304" s="2">
        <f>IFERROR(__xludf.DUMMYFUNCTION("""COMPUTED_VALUE"""),45735.66666666667)</f>
        <v>45735.66667</v>
      </c>
      <c r="H304" s="1">
        <f>IFERROR(__xludf.DUMMYFUNCTION("""COMPUTED_VALUE"""),4030.92)</f>
        <v>4030.92</v>
      </c>
      <c r="J304" s="2">
        <f>IFERROR(__xludf.DUMMYFUNCTION("""COMPUTED_VALUE"""),45735.66666666667)</f>
        <v>45735.66667</v>
      </c>
      <c r="K304" s="1">
        <f>IFERROR(__xludf.DUMMYFUNCTION("""COMPUTED_VALUE"""),4077.38)</f>
        <v>4077.38</v>
      </c>
      <c r="M304" s="2">
        <f>IFERROR(__xludf.DUMMYFUNCTION("""COMPUTED_VALUE"""),45735.66666666667)</f>
        <v>45735.66667</v>
      </c>
      <c r="N304" s="1">
        <f>IFERROR(__xludf.DUMMYFUNCTION("""COMPUTED_VALUE"""),0.0)</f>
        <v>0</v>
      </c>
    </row>
    <row r="305">
      <c r="A305" s="2">
        <f>IFERROR(__xludf.DUMMYFUNCTION("""COMPUTED_VALUE"""),45736.66666666667)</f>
        <v>45736.66667</v>
      </c>
      <c r="B305" s="1">
        <f>IFERROR(__xludf.DUMMYFUNCTION("""COMPUTED_VALUE"""),4077.38)</f>
        <v>4077.38</v>
      </c>
      <c r="D305" s="2">
        <f>IFERROR(__xludf.DUMMYFUNCTION("""COMPUTED_VALUE"""),45736.66666666667)</f>
        <v>45736.66667</v>
      </c>
      <c r="E305" s="1">
        <f>IFERROR(__xludf.DUMMYFUNCTION("""COMPUTED_VALUE"""),4102.65)</f>
        <v>4102.65</v>
      </c>
      <c r="G305" s="2">
        <f>IFERROR(__xludf.DUMMYFUNCTION("""COMPUTED_VALUE"""),45736.66666666667)</f>
        <v>45736.66667</v>
      </c>
      <c r="H305" s="1">
        <f>IFERROR(__xludf.DUMMYFUNCTION("""COMPUTED_VALUE"""),4048.39)</f>
        <v>4048.39</v>
      </c>
      <c r="J305" s="2">
        <f>IFERROR(__xludf.DUMMYFUNCTION("""COMPUTED_VALUE"""),45736.66666666667)</f>
        <v>45736.66667</v>
      </c>
      <c r="K305" s="1">
        <f>IFERROR(__xludf.DUMMYFUNCTION("""COMPUTED_VALUE"""),4067.13)</f>
        <v>4067.13</v>
      </c>
      <c r="M305" s="2">
        <f>IFERROR(__xludf.DUMMYFUNCTION("""COMPUTED_VALUE"""),45736.66666666667)</f>
        <v>45736.66667</v>
      </c>
      <c r="N305" s="1">
        <f>IFERROR(__xludf.DUMMYFUNCTION("""COMPUTED_VALUE"""),0.0)</f>
        <v>0</v>
      </c>
    </row>
    <row r="306">
      <c r="A306" s="2">
        <f>IFERROR(__xludf.DUMMYFUNCTION("""COMPUTED_VALUE"""),45737.66666666667)</f>
        <v>45737.66667</v>
      </c>
      <c r="B306" s="1">
        <f>IFERROR(__xludf.DUMMYFUNCTION("""COMPUTED_VALUE"""),4067.13)</f>
        <v>4067.13</v>
      </c>
      <c r="D306" s="2">
        <f>IFERROR(__xludf.DUMMYFUNCTION("""COMPUTED_VALUE"""),45737.66666666667)</f>
        <v>45737.66667</v>
      </c>
      <c r="E306" s="1">
        <f>IFERROR(__xludf.DUMMYFUNCTION("""COMPUTED_VALUE"""),4071.69)</f>
        <v>4071.69</v>
      </c>
      <c r="G306" s="2">
        <f>IFERROR(__xludf.DUMMYFUNCTION("""COMPUTED_VALUE"""),45737.66666666667)</f>
        <v>45737.66667</v>
      </c>
      <c r="H306" s="1">
        <f>IFERROR(__xludf.DUMMYFUNCTION("""COMPUTED_VALUE"""),4024.29)</f>
        <v>4024.29</v>
      </c>
      <c r="J306" s="2">
        <f>IFERROR(__xludf.DUMMYFUNCTION("""COMPUTED_VALUE"""),45737.66666666667)</f>
        <v>45737.66667</v>
      </c>
      <c r="K306" s="1">
        <f>IFERROR(__xludf.DUMMYFUNCTION("""COMPUTED_VALUE"""),4069.53)</f>
        <v>4069.53</v>
      </c>
      <c r="M306" s="2">
        <f>IFERROR(__xludf.DUMMYFUNCTION("""COMPUTED_VALUE"""),45737.66666666667)</f>
        <v>45737.66667</v>
      </c>
      <c r="N306" s="1">
        <f>IFERROR(__xludf.DUMMYFUNCTION("""COMPUTED_VALUE"""),0.0)</f>
        <v>0</v>
      </c>
    </row>
    <row r="307">
      <c r="A307" s="2">
        <f>IFERROR(__xludf.DUMMYFUNCTION("""COMPUTED_VALUE"""),45740.66666666667)</f>
        <v>45740.66667</v>
      </c>
      <c r="B307" s="1">
        <f>IFERROR(__xludf.DUMMYFUNCTION("""COMPUTED_VALUE"""),4069.53)</f>
        <v>4069.53</v>
      </c>
      <c r="D307" s="2">
        <f>IFERROR(__xludf.DUMMYFUNCTION("""COMPUTED_VALUE"""),45740.66666666667)</f>
        <v>45740.66667</v>
      </c>
      <c r="E307" s="1">
        <f>IFERROR(__xludf.DUMMYFUNCTION("""COMPUTED_VALUE"""),4151.39)</f>
        <v>4151.39</v>
      </c>
      <c r="G307" s="2">
        <f>IFERROR(__xludf.DUMMYFUNCTION("""COMPUTED_VALUE"""),45740.66666666667)</f>
        <v>45740.66667</v>
      </c>
      <c r="H307" s="1">
        <f>IFERROR(__xludf.DUMMYFUNCTION("""COMPUTED_VALUE"""),4069.53)</f>
        <v>4069.53</v>
      </c>
      <c r="J307" s="2">
        <f>IFERROR(__xludf.DUMMYFUNCTION("""COMPUTED_VALUE"""),45740.66666666667)</f>
        <v>45740.66667</v>
      </c>
      <c r="K307" s="1">
        <f>IFERROR(__xludf.DUMMYFUNCTION("""COMPUTED_VALUE"""),4146.24)</f>
        <v>4146.24</v>
      </c>
      <c r="M307" s="2">
        <f>IFERROR(__xludf.DUMMYFUNCTION("""COMPUTED_VALUE"""),45740.66666666667)</f>
        <v>45740.66667</v>
      </c>
      <c r="N307" s="1">
        <f>IFERROR(__xludf.DUMMYFUNCTION("""COMPUTED_VALUE"""),0.0)</f>
        <v>0</v>
      </c>
    </row>
    <row r="308">
      <c r="A308" s="2">
        <f>IFERROR(__xludf.DUMMYFUNCTION("""COMPUTED_VALUE"""),45741.66666666667)</f>
        <v>45741.66667</v>
      </c>
      <c r="B308" s="1">
        <f>IFERROR(__xludf.DUMMYFUNCTION("""COMPUTED_VALUE"""),4146.24)</f>
        <v>4146.24</v>
      </c>
      <c r="D308" s="2">
        <f>IFERROR(__xludf.DUMMYFUNCTION("""COMPUTED_VALUE"""),45741.66666666667)</f>
        <v>45741.66667</v>
      </c>
      <c r="E308" s="1">
        <f>IFERROR(__xludf.DUMMYFUNCTION("""COMPUTED_VALUE"""),4159.35)</f>
        <v>4159.35</v>
      </c>
      <c r="G308" s="2">
        <f>IFERROR(__xludf.DUMMYFUNCTION("""COMPUTED_VALUE"""),45741.66666666667)</f>
        <v>45741.66667</v>
      </c>
      <c r="H308" s="1">
        <f>IFERROR(__xludf.DUMMYFUNCTION("""COMPUTED_VALUE"""),4139.75)</f>
        <v>4139.75</v>
      </c>
      <c r="J308" s="2">
        <f>IFERROR(__xludf.DUMMYFUNCTION("""COMPUTED_VALUE"""),45741.66666666667)</f>
        <v>45741.66667</v>
      </c>
      <c r="K308" s="1">
        <f>IFERROR(__xludf.DUMMYFUNCTION("""COMPUTED_VALUE"""),4150.91)</f>
        <v>4150.91</v>
      </c>
      <c r="M308" s="2">
        <f>IFERROR(__xludf.DUMMYFUNCTION("""COMPUTED_VALUE"""),45741.66666666667)</f>
        <v>45741.66667</v>
      </c>
      <c r="N308" s="1">
        <f>IFERROR(__xludf.DUMMYFUNCTION("""COMPUTED_VALUE"""),0.0)</f>
        <v>0</v>
      </c>
    </row>
    <row r="309">
      <c r="A309" s="2">
        <f>IFERROR(__xludf.DUMMYFUNCTION("""COMPUTED_VALUE"""),45742.66666666667)</f>
        <v>45742.66667</v>
      </c>
      <c r="B309" s="1">
        <f>IFERROR(__xludf.DUMMYFUNCTION("""COMPUTED_VALUE"""),4150.91)</f>
        <v>4150.91</v>
      </c>
      <c r="D309" s="2">
        <f>IFERROR(__xludf.DUMMYFUNCTION("""COMPUTED_VALUE"""),45742.66666666667)</f>
        <v>45742.66667</v>
      </c>
      <c r="E309" s="1">
        <f>IFERROR(__xludf.DUMMYFUNCTION("""COMPUTED_VALUE"""),4155.8)</f>
        <v>4155.8</v>
      </c>
      <c r="G309" s="2">
        <f>IFERROR(__xludf.DUMMYFUNCTION("""COMPUTED_VALUE"""),45742.66666666667)</f>
        <v>45742.66667</v>
      </c>
      <c r="H309" s="1">
        <f>IFERROR(__xludf.DUMMYFUNCTION("""COMPUTED_VALUE"""),4091.16)</f>
        <v>4091.16</v>
      </c>
      <c r="J309" s="2">
        <f>IFERROR(__xludf.DUMMYFUNCTION("""COMPUTED_VALUE"""),45742.66666666667)</f>
        <v>45742.66667</v>
      </c>
      <c r="K309" s="1">
        <f>IFERROR(__xludf.DUMMYFUNCTION("""COMPUTED_VALUE"""),4103.8)</f>
        <v>4103.8</v>
      </c>
      <c r="M309" s="2">
        <f>IFERROR(__xludf.DUMMYFUNCTION("""COMPUTED_VALUE"""),45742.66666666667)</f>
        <v>45742.66667</v>
      </c>
      <c r="N309" s="1">
        <f>IFERROR(__xludf.DUMMYFUNCTION("""COMPUTED_VALUE"""),0.0)</f>
        <v>0</v>
      </c>
    </row>
    <row r="310">
      <c r="A310" s="2">
        <f>IFERROR(__xludf.DUMMYFUNCTION("""COMPUTED_VALUE"""),45743.66666666667)</f>
        <v>45743.66667</v>
      </c>
      <c r="B310" s="1">
        <f>IFERROR(__xludf.DUMMYFUNCTION("""COMPUTED_VALUE"""),4103.8)</f>
        <v>4103.8</v>
      </c>
      <c r="D310" s="2">
        <f>IFERROR(__xludf.DUMMYFUNCTION("""COMPUTED_VALUE"""),45743.66666666667)</f>
        <v>45743.66667</v>
      </c>
      <c r="E310" s="1">
        <f>IFERROR(__xludf.DUMMYFUNCTION("""COMPUTED_VALUE"""),4116.29)</f>
        <v>4116.29</v>
      </c>
      <c r="G310" s="2">
        <f>IFERROR(__xludf.DUMMYFUNCTION("""COMPUTED_VALUE"""),45743.66666666667)</f>
        <v>45743.66667</v>
      </c>
      <c r="H310" s="1">
        <f>IFERROR(__xludf.DUMMYFUNCTION("""COMPUTED_VALUE"""),4072.78)</f>
        <v>4072.78</v>
      </c>
      <c r="J310" s="2">
        <f>IFERROR(__xludf.DUMMYFUNCTION("""COMPUTED_VALUE"""),45743.66666666667)</f>
        <v>45743.66667</v>
      </c>
      <c r="K310" s="1">
        <f>IFERROR(__xludf.DUMMYFUNCTION("""COMPUTED_VALUE"""),4086.78)</f>
        <v>4086.78</v>
      </c>
      <c r="M310" s="2">
        <f>IFERROR(__xludf.DUMMYFUNCTION("""COMPUTED_VALUE"""),45743.66666666667)</f>
        <v>45743.66667</v>
      </c>
      <c r="N310" s="1">
        <f>IFERROR(__xludf.DUMMYFUNCTION("""COMPUTED_VALUE"""),0.0)</f>
        <v>0</v>
      </c>
    </row>
    <row r="311">
      <c r="A311" s="2">
        <f>IFERROR(__xludf.DUMMYFUNCTION("""COMPUTED_VALUE"""),45744.66666666667)</f>
        <v>45744.66667</v>
      </c>
      <c r="B311" s="1">
        <f>IFERROR(__xludf.DUMMYFUNCTION("""COMPUTED_VALUE"""),4086.78)</f>
        <v>4086.78</v>
      </c>
      <c r="D311" s="2">
        <f>IFERROR(__xludf.DUMMYFUNCTION("""COMPUTED_VALUE"""),45744.66666666667)</f>
        <v>45744.66667</v>
      </c>
      <c r="E311" s="1">
        <f>IFERROR(__xludf.DUMMYFUNCTION("""COMPUTED_VALUE"""),4086.78)</f>
        <v>4086.78</v>
      </c>
      <c r="G311" s="2">
        <f>IFERROR(__xludf.DUMMYFUNCTION("""COMPUTED_VALUE"""),45744.66666666667)</f>
        <v>45744.66667</v>
      </c>
      <c r="H311" s="1">
        <f>IFERROR(__xludf.DUMMYFUNCTION("""COMPUTED_VALUE"""),3998.6)</f>
        <v>3998.6</v>
      </c>
      <c r="J311" s="2">
        <f>IFERROR(__xludf.DUMMYFUNCTION("""COMPUTED_VALUE"""),45744.66666666667)</f>
        <v>45744.66667</v>
      </c>
      <c r="K311" s="1">
        <f>IFERROR(__xludf.DUMMYFUNCTION("""COMPUTED_VALUE"""),4005.57)</f>
        <v>4005.57</v>
      </c>
      <c r="M311" s="2">
        <f>IFERROR(__xludf.DUMMYFUNCTION("""COMPUTED_VALUE"""),45744.66666666667)</f>
        <v>45744.66667</v>
      </c>
      <c r="N311" s="1">
        <f>IFERROR(__xludf.DUMMYFUNCTION("""COMPUTED_VALUE"""),0.0)</f>
        <v>0</v>
      </c>
    </row>
    <row r="312">
      <c r="A312" s="2">
        <f>IFERROR(__xludf.DUMMYFUNCTION("""COMPUTED_VALUE"""),45747.66666666667)</f>
        <v>45747.66667</v>
      </c>
      <c r="B312" s="1">
        <f>IFERROR(__xludf.DUMMYFUNCTION("""COMPUTED_VALUE"""),4005.57)</f>
        <v>4005.57</v>
      </c>
      <c r="D312" s="2">
        <f>IFERROR(__xludf.DUMMYFUNCTION("""COMPUTED_VALUE"""),45747.66666666667)</f>
        <v>45747.66667</v>
      </c>
      <c r="E312" s="1">
        <f>IFERROR(__xludf.DUMMYFUNCTION("""COMPUTED_VALUE"""),4035.46)</f>
        <v>4035.46</v>
      </c>
      <c r="G312" s="2">
        <f>IFERROR(__xludf.DUMMYFUNCTION("""COMPUTED_VALUE"""),45747.66666666667)</f>
        <v>45747.66667</v>
      </c>
      <c r="H312" s="1">
        <f>IFERROR(__xludf.DUMMYFUNCTION("""COMPUTED_VALUE"""),3936.17)</f>
        <v>3936.17</v>
      </c>
      <c r="J312" s="2">
        <f>IFERROR(__xludf.DUMMYFUNCTION("""COMPUTED_VALUE"""),45747.66666666667)</f>
        <v>45747.66667</v>
      </c>
      <c r="K312" s="1">
        <f>IFERROR(__xludf.DUMMYFUNCTION("""COMPUTED_VALUE"""),4024.04)</f>
        <v>4024.04</v>
      </c>
      <c r="M312" s="2">
        <f>IFERROR(__xludf.DUMMYFUNCTION("""COMPUTED_VALUE"""),45747.66666666667)</f>
        <v>45747.66667</v>
      </c>
      <c r="N312" s="1">
        <f>IFERROR(__xludf.DUMMYFUNCTION("""COMPUTED_VALUE"""),0.0)</f>
        <v>0</v>
      </c>
    </row>
    <row r="313">
      <c r="A313" s="2">
        <f>IFERROR(__xludf.DUMMYFUNCTION("""COMPUTED_VALUE"""),45748.66666666667)</f>
        <v>45748.66667</v>
      </c>
      <c r="B313" s="1">
        <f>IFERROR(__xludf.DUMMYFUNCTION("""COMPUTED_VALUE"""),4024.04)</f>
        <v>4024.04</v>
      </c>
      <c r="D313" s="2">
        <f>IFERROR(__xludf.DUMMYFUNCTION("""COMPUTED_VALUE"""),45748.66666666667)</f>
        <v>45748.66667</v>
      </c>
      <c r="E313" s="1">
        <f>IFERROR(__xludf.DUMMYFUNCTION("""COMPUTED_VALUE"""),4053.22)</f>
        <v>4053.22</v>
      </c>
      <c r="G313" s="2">
        <f>IFERROR(__xludf.DUMMYFUNCTION("""COMPUTED_VALUE"""),45748.66666666667)</f>
        <v>45748.66667</v>
      </c>
      <c r="H313" s="1">
        <f>IFERROR(__xludf.DUMMYFUNCTION("""COMPUTED_VALUE"""),3985.44)</f>
        <v>3985.44</v>
      </c>
      <c r="J313" s="2">
        <f>IFERROR(__xludf.DUMMYFUNCTION("""COMPUTED_VALUE"""),45748.66666666667)</f>
        <v>45748.66667</v>
      </c>
      <c r="K313" s="1">
        <f>IFERROR(__xludf.DUMMYFUNCTION("""COMPUTED_VALUE"""),4040.28)</f>
        <v>4040.28</v>
      </c>
      <c r="M313" s="2">
        <f>IFERROR(__xludf.DUMMYFUNCTION("""COMPUTED_VALUE"""),45748.66666666667)</f>
        <v>45748.66667</v>
      </c>
      <c r="N313" s="1">
        <f>IFERROR(__xludf.DUMMYFUNCTION("""COMPUTED_VALUE"""),0.0)</f>
        <v>0</v>
      </c>
    </row>
    <row r="314">
      <c r="A314" s="2">
        <f>IFERROR(__xludf.DUMMYFUNCTION("""COMPUTED_VALUE"""),45749.66666666667)</f>
        <v>45749.66667</v>
      </c>
      <c r="B314" s="1">
        <f>IFERROR(__xludf.DUMMYFUNCTION("""COMPUTED_VALUE"""),4040.28)</f>
        <v>4040.28</v>
      </c>
      <c r="D314" s="2">
        <f>IFERROR(__xludf.DUMMYFUNCTION("""COMPUTED_VALUE"""),45749.66666666667)</f>
        <v>45749.66667</v>
      </c>
      <c r="E314" s="1">
        <f>IFERROR(__xludf.DUMMYFUNCTION("""COMPUTED_VALUE"""),4088.34)</f>
        <v>4088.34</v>
      </c>
      <c r="G314" s="2">
        <f>IFERROR(__xludf.DUMMYFUNCTION("""COMPUTED_VALUE"""),45749.66666666667)</f>
        <v>45749.66667</v>
      </c>
      <c r="H314" s="1">
        <f>IFERROR(__xludf.DUMMYFUNCTION("""COMPUTED_VALUE"""),3995.83)</f>
        <v>3995.83</v>
      </c>
      <c r="J314" s="2">
        <f>IFERROR(__xludf.DUMMYFUNCTION("""COMPUTED_VALUE"""),45749.66666666667)</f>
        <v>45749.66667</v>
      </c>
      <c r="K314" s="1">
        <f>IFERROR(__xludf.DUMMYFUNCTION("""COMPUTED_VALUE"""),4072.2)</f>
        <v>4072.2</v>
      </c>
      <c r="M314" s="2">
        <f>IFERROR(__xludf.DUMMYFUNCTION("""COMPUTED_VALUE"""),45749.66666666667)</f>
        <v>45749.66667</v>
      </c>
      <c r="N314" s="1">
        <f>IFERROR(__xludf.DUMMYFUNCTION("""COMPUTED_VALUE"""),0.0)</f>
        <v>0</v>
      </c>
    </row>
    <row r="315">
      <c r="A315" s="2">
        <f>IFERROR(__xludf.DUMMYFUNCTION("""COMPUTED_VALUE"""),45750.66666666667)</f>
        <v>45750.66667</v>
      </c>
      <c r="B315" s="1">
        <f>IFERROR(__xludf.DUMMYFUNCTION("""COMPUTED_VALUE"""),4072.2)</f>
        <v>4072.2</v>
      </c>
      <c r="D315" s="2">
        <f>IFERROR(__xludf.DUMMYFUNCTION("""COMPUTED_VALUE"""),45750.66666666667)</f>
        <v>45750.66667</v>
      </c>
      <c r="E315" s="1">
        <f>IFERROR(__xludf.DUMMYFUNCTION("""COMPUTED_VALUE"""),4072.2)</f>
        <v>4072.2</v>
      </c>
      <c r="G315" s="2">
        <f>IFERROR(__xludf.DUMMYFUNCTION("""COMPUTED_VALUE"""),45750.66666666667)</f>
        <v>45750.66667</v>
      </c>
      <c r="H315" s="1">
        <f>IFERROR(__xludf.DUMMYFUNCTION("""COMPUTED_VALUE"""),3862.06)</f>
        <v>3862.06</v>
      </c>
      <c r="J315" s="2">
        <f>IFERROR(__xludf.DUMMYFUNCTION("""COMPUTED_VALUE"""),45750.66666666667)</f>
        <v>45750.66667</v>
      </c>
      <c r="K315" s="1">
        <f>IFERROR(__xludf.DUMMYFUNCTION("""COMPUTED_VALUE"""),3865.73)</f>
        <v>3865.73</v>
      </c>
      <c r="M315" s="2">
        <f>IFERROR(__xludf.DUMMYFUNCTION("""COMPUTED_VALUE"""),45750.66666666667)</f>
        <v>45750.66667</v>
      </c>
      <c r="N315" s="1">
        <f>IFERROR(__xludf.DUMMYFUNCTION("""COMPUTED_VALUE"""),0.0)</f>
        <v>0</v>
      </c>
    </row>
    <row r="316">
      <c r="A316" s="2">
        <f>IFERROR(__xludf.DUMMYFUNCTION("""COMPUTED_VALUE"""),45751.66666666667)</f>
        <v>45751.66667</v>
      </c>
      <c r="B316" s="1">
        <f>IFERROR(__xludf.DUMMYFUNCTION("""COMPUTED_VALUE"""),3865.73)</f>
        <v>3865.73</v>
      </c>
      <c r="D316" s="2">
        <f>IFERROR(__xludf.DUMMYFUNCTION("""COMPUTED_VALUE"""),45751.66666666667)</f>
        <v>45751.66667</v>
      </c>
      <c r="E316" s="1">
        <f>IFERROR(__xludf.DUMMYFUNCTION("""COMPUTED_VALUE"""),3865.73)</f>
        <v>3865.73</v>
      </c>
      <c r="G316" s="2">
        <f>IFERROR(__xludf.DUMMYFUNCTION("""COMPUTED_VALUE"""),45751.66666666667)</f>
        <v>45751.66667</v>
      </c>
      <c r="H316" s="1">
        <f>IFERROR(__xludf.DUMMYFUNCTION("""COMPUTED_VALUE"""),3634.51)</f>
        <v>3634.51</v>
      </c>
      <c r="J316" s="2">
        <f>IFERROR(__xludf.DUMMYFUNCTION("""COMPUTED_VALUE"""),45751.66666666667)</f>
        <v>45751.66667</v>
      </c>
      <c r="K316" s="1">
        <f>IFERROR(__xludf.DUMMYFUNCTION("""COMPUTED_VALUE"""),3637.74)</f>
        <v>3637.74</v>
      </c>
      <c r="M316" s="2">
        <f>IFERROR(__xludf.DUMMYFUNCTION("""COMPUTED_VALUE"""),45751.66666666667)</f>
        <v>45751.66667</v>
      </c>
      <c r="N316" s="1">
        <f>IFERROR(__xludf.DUMMYFUNCTION("""COMPUTED_VALUE"""),0.0)</f>
        <v>0</v>
      </c>
    </row>
    <row r="317">
      <c r="A317" s="2">
        <f>IFERROR(__xludf.DUMMYFUNCTION("""COMPUTED_VALUE"""),45754.66666666667)</f>
        <v>45754.66667</v>
      </c>
      <c r="B317" s="1">
        <f>IFERROR(__xludf.DUMMYFUNCTION("""COMPUTED_VALUE"""),3637.74)</f>
        <v>3637.74</v>
      </c>
      <c r="D317" s="2">
        <f>IFERROR(__xludf.DUMMYFUNCTION("""COMPUTED_VALUE"""),45754.66666666667)</f>
        <v>45754.66667</v>
      </c>
      <c r="E317" s="1">
        <f>IFERROR(__xludf.DUMMYFUNCTION("""COMPUTED_VALUE"""),3759.62)</f>
        <v>3759.62</v>
      </c>
      <c r="G317" s="2">
        <f>IFERROR(__xludf.DUMMYFUNCTION("""COMPUTED_VALUE"""),45754.66666666667)</f>
        <v>45754.66667</v>
      </c>
      <c r="H317" s="1">
        <f>IFERROR(__xludf.DUMMYFUNCTION("""COMPUTED_VALUE"""),3464.26)</f>
        <v>3464.26</v>
      </c>
      <c r="J317" s="2">
        <f>IFERROR(__xludf.DUMMYFUNCTION("""COMPUTED_VALUE"""),45754.66666666667)</f>
        <v>45754.66667</v>
      </c>
      <c r="K317" s="1">
        <f>IFERROR(__xludf.DUMMYFUNCTION("""COMPUTED_VALUE"""),3626.75)</f>
        <v>3626.75</v>
      </c>
      <c r="M317" s="2">
        <f>IFERROR(__xludf.DUMMYFUNCTION("""COMPUTED_VALUE"""),45754.66666666667)</f>
        <v>45754.66667</v>
      </c>
      <c r="N317" s="1">
        <f>IFERROR(__xludf.DUMMYFUNCTION("""COMPUTED_VALUE"""),0.0)</f>
        <v>0</v>
      </c>
    </row>
    <row r="318">
      <c r="A318" s="2">
        <f>IFERROR(__xludf.DUMMYFUNCTION("""COMPUTED_VALUE"""),45755.66666666667)</f>
        <v>45755.66667</v>
      </c>
      <c r="B318" s="1">
        <f>IFERROR(__xludf.DUMMYFUNCTION("""COMPUTED_VALUE"""),3626.75)</f>
        <v>3626.75</v>
      </c>
      <c r="D318" s="2">
        <f>IFERROR(__xludf.DUMMYFUNCTION("""COMPUTED_VALUE"""),45755.66666666667)</f>
        <v>45755.66667</v>
      </c>
      <c r="E318" s="1">
        <f>IFERROR(__xludf.DUMMYFUNCTION("""COMPUTED_VALUE"""),3771.87)</f>
        <v>3771.87</v>
      </c>
      <c r="G318" s="2">
        <f>IFERROR(__xludf.DUMMYFUNCTION("""COMPUTED_VALUE"""),45755.66666666667)</f>
        <v>45755.66667</v>
      </c>
      <c r="H318" s="1">
        <f>IFERROR(__xludf.DUMMYFUNCTION("""COMPUTED_VALUE"""),3515.81)</f>
        <v>3515.81</v>
      </c>
      <c r="J318" s="2">
        <f>IFERROR(__xludf.DUMMYFUNCTION("""COMPUTED_VALUE"""),45755.66666666667)</f>
        <v>45755.66667</v>
      </c>
      <c r="K318" s="1">
        <f>IFERROR(__xludf.DUMMYFUNCTION("""COMPUTED_VALUE"""),3566.65)</f>
        <v>3566.65</v>
      </c>
      <c r="M318" s="2">
        <f>IFERROR(__xludf.DUMMYFUNCTION("""COMPUTED_VALUE"""),45755.66666666667)</f>
        <v>45755.66667</v>
      </c>
      <c r="N318" s="1">
        <f>IFERROR(__xludf.DUMMYFUNCTION("""COMPUTED_VALUE"""),0.0)</f>
        <v>0</v>
      </c>
    </row>
    <row r="319">
      <c r="A319" s="2">
        <f>IFERROR(__xludf.DUMMYFUNCTION("""COMPUTED_VALUE"""),45756.66666666667)</f>
        <v>45756.66667</v>
      </c>
      <c r="B319" s="1">
        <f>IFERROR(__xludf.DUMMYFUNCTION("""COMPUTED_VALUE"""),3566.65)</f>
        <v>3566.65</v>
      </c>
      <c r="D319" s="2">
        <f>IFERROR(__xludf.DUMMYFUNCTION("""COMPUTED_VALUE"""),45756.66666666667)</f>
        <v>45756.66667</v>
      </c>
      <c r="E319" s="1">
        <f>IFERROR(__xludf.DUMMYFUNCTION("""COMPUTED_VALUE"""),3924.79)</f>
        <v>3924.79</v>
      </c>
      <c r="G319" s="2">
        <f>IFERROR(__xludf.DUMMYFUNCTION("""COMPUTED_VALUE"""),45756.66666666667)</f>
        <v>45756.66667</v>
      </c>
      <c r="H319" s="1">
        <f>IFERROR(__xludf.DUMMYFUNCTION("""COMPUTED_VALUE"""),3539.86)</f>
        <v>3539.86</v>
      </c>
      <c r="J319" s="2">
        <f>IFERROR(__xludf.DUMMYFUNCTION("""COMPUTED_VALUE"""),45756.66666666667)</f>
        <v>45756.66667</v>
      </c>
      <c r="K319" s="1">
        <f>IFERROR(__xludf.DUMMYFUNCTION("""COMPUTED_VALUE"""),3907.41)</f>
        <v>3907.41</v>
      </c>
      <c r="M319" s="2">
        <f>IFERROR(__xludf.DUMMYFUNCTION("""COMPUTED_VALUE"""),45756.66666666667)</f>
        <v>45756.66667</v>
      </c>
      <c r="N319" s="1">
        <f>IFERROR(__xludf.DUMMYFUNCTION("""COMPUTED_VALUE"""),0.0)</f>
        <v>0</v>
      </c>
    </row>
    <row r="320">
      <c r="A320" s="2">
        <f>IFERROR(__xludf.DUMMYFUNCTION("""COMPUTED_VALUE"""),45757.66666666667)</f>
        <v>45757.66667</v>
      </c>
      <c r="B320" s="1">
        <f>IFERROR(__xludf.DUMMYFUNCTION("""COMPUTED_VALUE"""),3907.41)</f>
        <v>3907.41</v>
      </c>
      <c r="D320" s="2">
        <f>IFERROR(__xludf.DUMMYFUNCTION("""COMPUTED_VALUE"""),45757.66666666667)</f>
        <v>45757.66667</v>
      </c>
      <c r="E320" s="1">
        <f>IFERROR(__xludf.DUMMYFUNCTION("""COMPUTED_VALUE"""),3907.41)</f>
        <v>3907.41</v>
      </c>
      <c r="G320" s="2">
        <f>IFERROR(__xludf.DUMMYFUNCTION("""COMPUTED_VALUE"""),45757.66666666667)</f>
        <v>45757.66667</v>
      </c>
      <c r="H320" s="1">
        <f>IFERROR(__xludf.DUMMYFUNCTION("""COMPUTED_VALUE"""),3662.05)</f>
        <v>3662.05</v>
      </c>
      <c r="J320" s="2">
        <f>IFERROR(__xludf.DUMMYFUNCTION("""COMPUTED_VALUE"""),45757.66666666667)</f>
        <v>45757.66667</v>
      </c>
      <c r="K320" s="1">
        <f>IFERROR(__xludf.DUMMYFUNCTION("""COMPUTED_VALUE"""),3768.56)</f>
        <v>3768.56</v>
      </c>
      <c r="M320" s="2">
        <f>IFERROR(__xludf.DUMMYFUNCTION("""COMPUTED_VALUE"""),45757.66666666667)</f>
        <v>45757.66667</v>
      </c>
      <c r="N320" s="1">
        <f>IFERROR(__xludf.DUMMYFUNCTION("""COMPUTED_VALUE"""),0.0)</f>
        <v>0</v>
      </c>
    </row>
    <row r="321">
      <c r="A321" s="2">
        <f>IFERROR(__xludf.DUMMYFUNCTION("""COMPUTED_VALUE"""),45758.66666666667)</f>
        <v>45758.66667</v>
      </c>
      <c r="B321" s="1">
        <f>IFERROR(__xludf.DUMMYFUNCTION("""COMPUTED_VALUE"""),3768.56)</f>
        <v>3768.56</v>
      </c>
      <c r="D321" s="2">
        <f>IFERROR(__xludf.DUMMYFUNCTION("""COMPUTED_VALUE"""),45758.66666666667)</f>
        <v>45758.66667</v>
      </c>
      <c r="E321" s="1">
        <f>IFERROR(__xludf.DUMMYFUNCTION("""COMPUTED_VALUE"""),3845.48)</f>
        <v>3845.48</v>
      </c>
      <c r="G321" s="2">
        <f>IFERROR(__xludf.DUMMYFUNCTION("""COMPUTED_VALUE"""),45758.66666666667)</f>
        <v>45758.66667</v>
      </c>
      <c r="H321" s="1">
        <f>IFERROR(__xludf.DUMMYFUNCTION("""COMPUTED_VALUE"""),3732.18)</f>
        <v>3732.18</v>
      </c>
      <c r="J321" s="2">
        <f>IFERROR(__xludf.DUMMYFUNCTION("""COMPUTED_VALUE"""),45758.66666666667)</f>
        <v>45758.66667</v>
      </c>
      <c r="K321" s="1">
        <f>IFERROR(__xludf.DUMMYFUNCTION("""COMPUTED_VALUE"""),3835.23)</f>
        <v>3835.23</v>
      </c>
      <c r="M321" s="2">
        <f>IFERROR(__xludf.DUMMYFUNCTION("""COMPUTED_VALUE"""),45758.66666666667)</f>
        <v>45758.66667</v>
      </c>
      <c r="N321" s="1">
        <f>IFERROR(__xludf.DUMMYFUNCTION("""COMPUTED_VALUE"""),0.0)</f>
        <v>0</v>
      </c>
    </row>
    <row r="322">
      <c r="A322" s="2">
        <f>IFERROR(__xludf.DUMMYFUNCTION("""COMPUTED_VALUE"""),45761.66666666667)</f>
        <v>45761.66667</v>
      </c>
      <c r="B322" s="1">
        <f>IFERROR(__xludf.DUMMYFUNCTION("""COMPUTED_VALUE"""),3835.23)</f>
        <v>3835.23</v>
      </c>
      <c r="D322" s="2">
        <f>IFERROR(__xludf.DUMMYFUNCTION("""COMPUTED_VALUE"""),45761.66666666667)</f>
        <v>45761.66667</v>
      </c>
      <c r="E322" s="1">
        <f>IFERROR(__xludf.DUMMYFUNCTION("""COMPUTED_VALUE"""),3902.03)</f>
        <v>3902.03</v>
      </c>
      <c r="G322" s="2">
        <f>IFERROR(__xludf.DUMMYFUNCTION("""COMPUTED_VALUE"""),45761.66666666667)</f>
        <v>45761.66667</v>
      </c>
      <c r="H322" s="1">
        <f>IFERROR(__xludf.DUMMYFUNCTION("""COMPUTED_VALUE"""),3831.12)</f>
        <v>3831.12</v>
      </c>
      <c r="J322" s="2">
        <f>IFERROR(__xludf.DUMMYFUNCTION("""COMPUTED_VALUE"""),45761.66666666667)</f>
        <v>45761.66667</v>
      </c>
      <c r="K322" s="1">
        <f>IFERROR(__xludf.DUMMYFUNCTION("""COMPUTED_VALUE"""),3866.65)</f>
        <v>3866.65</v>
      </c>
      <c r="M322" s="2">
        <f>IFERROR(__xludf.DUMMYFUNCTION("""COMPUTED_VALUE"""),45761.66666666667)</f>
        <v>45761.66667</v>
      </c>
      <c r="N322" s="1">
        <f>IFERROR(__xludf.DUMMYFUNCTION("""COMPUTED_VALUE"""),0.0)</f>
        <v>0</v>
      </c>
    </row>
    <row r="323">
      <c r="A323" s="2">
        <f>IFERROR(__xludf.DUMMYFUNCTION("""COMPUTED_VALUE"""),45762.66666666667)</f>
        <v>45762.66667</v>
      </c>
      <c r="B323" s="1">
        <f>IFERROR(__xludf.DUMMYFUNCTION("""COMPUTED_VALUE"""),3866.65)</f>
        <v>3866.65</v>
      </c>
      <c r="D323" s="2">
        <f>IFERROR(__xludf.DUMMYFUNCTION("""COMPUTED_VALUE"""),45762.66666666667)</f>
        <v>45762.66667</v>
      </c>
      <c r="E323" s="1">
        <f>IFERROR(__xludf.DUMMYFUNCTION("""COMPUTED_VALUE"""),3898.99)</f>
        <v>3898.99</v>
      </c>
      <c r="G323" s="2">
        <f>IFERROR(__xludf.DUMMYFUNCTION("""COMPUTED_VALUE"""),45762.66666666667)</f>
        <v>45762.66667</v>
      </c>
      <c r="H323" s="1">
        <f>IFERROR(__xludf.DUMMYFUNCTION("""COMPUTED_VALUE"""),3853.46)</f>
        <v>3853.46</v>
      </c>
      <c r="J323" s="2">
        <f>IFERROR(__xludf.DUMMYFUNCTION("""COMPUTED_VALUE"""),45762.66666666667)</f>
        <v>45762.66667</v>
      </c>
      <c r="K323" s="1">
        <f>IFERROR(__xludf.DUMMYFUNCTION("""COMPUTED_VALUE"""),3861.17)</f>
        <v>3861.17</v>
      </c>
      <c r="M323" s="2">
        <f>IFERROR(__xludf.DUMMYFUNCTION("""COMPUTED_VALUE"""),45762.66666666667)</f>
        <v>45762.66667</v>
      </c>
      <c r="N323" s="1">
        <f>IFERROR(__xludf.DUMMYFUNCTION("""COMPUTED_VALUE"""),0.0)</f>
        <v>0</v>
      </c>
    </row>
    <row r="324">
      <c r="A324" s="2">
        <f>IFERROR(__xludf.DUMMYFUNCTION("""COMPUTED_VALUE"""),45763.66666666667)</f>
        <v>45763.66667</v>
      </c>
      <c r="B324" s="1">
        <f>IFERROR(__xludf.DUMMYFUNCTION("""COMPUTED_VALUE"""),3861.17)</f>
        <v>3861.17</v>
      </c>
      <c r="D324" s="2">
        <f>IFERROR(__xludf.DUMMYFUNCTION("""COMPUTED_VALUE"""),45763.66666666667)</f>
        <v>45763.66667</v>
      </c>
      <c r="E324" s="1">
        <f>IFERROR(__xludf.DUMMYFUNCTION("""COMPUTED_VALUE"""),3861.17)</f>
        <v>3861.17</v>
      </c>
      <c r="G324" s="2">
        <f>IFERROR(__xludf.DUMMYFUNCTION("""COMPUTED_VALUE"""),45763.66666666667)</f>
        <v>45763.66667</v>
      </c>
      <c r="H324" s="1">
        <f>IFERROR(__xludf.DUMMYFUNCTION("""COMPUTED_VALUE"""),3740.2)</f>
        <v>3740.2</v>
      </c>
      <c r="J324" s="2">
        <f>IFERROR(__xludf.DUMMYFUNCTION("""COMPUTED_VALUE"""),45763.66666666667)</f>
        <v>45763.66667</v>
      </c>
      <c r="K324" s="1">
        <f>IFERROR(__xludf.DUMMYFUNCTION("""COMPUTED_VALUE"""),3779.44)</f>
        <v>3779.44</v>
      </c>
      <c r="M324" s="2">
        <f>IFERROR(__xludf.DUMMYFUNCTION("""COMPUTED_VALUE"""),45763.66666666667)</f>
        <v>45763.66667</v>
      </c>
      <c r="N324" s="1">
        <f>IFERROR(__xludf.DUMMYFUNCTION("""COMPUTED_VALUE"""),0.0)</f>
        <v>0</v>
      </c>
    </row>
    <row r="325">
      <c r="A325" s="2">
        <f>IFERROR(__xludf.DUMMYFUNCTION("""COMPUTED_VALUE"""),45764.66666666667)</f>
        <v>45764.66667</v>
      </c>
      <c r="B325" s="1">
        <f>IFERROR(__xludf.DUMMYFUNCTION("""COMPUTED_VALUE"""),3779.44)</f>
        <v>3779.44</v>
      </c>
      <c r="D325" s="2">
        <f>IFERROR(__xludf.DUMMYFUNCTION("""COMPUTED_VALUE"""),45764.66666666667)</f>
        <v>45764.66667</v>
      </c>
      <c r="E325" s="1">
        <f>IFERROR(__xludf.DUMMYFUNCTION("""COMPUTED_VALUE"""),3818.46)</f>
        <v>3818.46</v>
      </c>
      <c r="G325" s="2">
        <f>IFERROR(__xludf.DUMMYFUNCTION("""COMPUTED_VALUE"""),45764.66666666667)</f>
        <v>45764.66667</v>
      </c>
      <c r="H325" s="1">
        <f>IFERROR(__xludf.DUMMYFUNCTION("""COMPUTED_VALUE"""),3767.65)</f>
        <v>3767.65</v>
      </c>
      <c r="J325" s="2">
        <f>IFERROR(__xludf.DUMMYFUNCTION("""COMPUTED_VALUE"""),45764.66666666667)</f>
        <v>45764.66667</v>
      </c>
      <c r="K325" s="1">
        <f>IFERROR(__xludf.DUMMYFUNCTION("""COMPUTED_VALUE"""),3787.86)</f>
        <v>3787.86</v>
      </c>
      <c r="M325" s="2">
        <f>IFERROR(__xludf.DUMMYFUNCTION("""COMPUTED_VALUE"""),45764.66666666667)</f>
        <v>45764.66667</v>
      </c>
      <c r="N325" s="1">
        <f>IFERROR(__xludf.DUMMYFUNCTION("""COMPUTED_VALUE"""),0.0)</f>
        <v>0</v>
      </c>
    </row>
    <row r="326">
      <c r="A326" s="2">
        <f>IFERROR(__xludf.DUMMYFUNCTION("""COMPUTED_VALUE"""),45768.66666666667)</f>
        <v>45768.66667</v>
      </c>
      <c r="B326" s="1">
        <f>IFERROR(__xludf.DUMMYFUNCTION("""COMPUTED_VALUE"""),3787.86)</f>
        <v>3787.86</v>
      </c>
      <c r="D326" s="2">
        <f>IFERROR(__xludf.DUMMYFUNCTION("""COMPUTED_VALUE"""),45768.66666666667)</f>
        <v>45768.66667</v>
      </c>
      <c r="E326" s="1">
        <f>IFERROR(__xludf.DUMMYFUNCTION("""COMPUTED_VALUE"""),3787.86)</f>
        <v>3787.86</v>
      </c>
      <c r="G326" s="2">
        <f>IFERROR(__xludf.DUMMYFUNCTION("""COMPUTED_VALUE"""),45768.66666666667)</f>
        <v>45768.66667</v>
      </c>
      <c r="H326" s="1">
        <f>IFERROR(__xludf.DUMMYFUNCTION("""COMPUTED_VALUE"""),3658.5)</f>
        <v>3658.5</v>
      </c>
      <c r="J326" s="2">
        <f>IFERROR(__xludf.DUMMYFUNCTION("""COMPUTED_VALUE"""),45768.66666666667)</f>
        <v>45768.66667</v>
      </c>
      <c r="K326" s="1">
        <f>IFERROR(__xludf.DUMMYFUNCTION("""COMPUTED_VALUE"""),3698.11)</f>
        <v>3698.11</v>
      </c>
      <c r="M326" s="2">
        <f>IFERROR(__xludf.DUMMYFUNCTION("""COMPUTED_VALUE"""),45768.66666666667)</f>
        <v>45768.66667</v>
      </c>
      <c r="N326" s="1">
        <f>IFERROR(__xludf.DUMMYFUNCTION("""COMPUTED_VALUE"""),0.0)</f>
        <v>0</v>
      </c>
    </row>
    <row r="327">
      <c r="A327" s="2">
        <f>IFERROR(__xludf.DUMMYFUNCTION("""COMPUTED_VALUE"""),45769.66666666667)</f>
        <v>45769.66667</v>
      </c>
      <c r="B327" s="1">
        <f>IFERROR(__xludf.DUMMYFUNCTION("""COMPUTED_VALUE"""),3698.11)</f>
        <v>3698.11</v>
      </c>
      <c r="D327" s="2">
        <f>IFERROR(__xludf.DUMMYFUNCTION("""COMPUTED_VALUE"""),45769.66666666667)</f>
        <v>45769.66667</v>
      </c>
      <c r="E327" s="1">
        <f>IFERROR(__xludf.DUMMYFUNCTION("""COMPUTED_VALUE"""),3807.04)</f>
        <v>3807.04</v>
      </c>
      <c r="G327" s="2">
        <f>IFERROR(__xludf.DUMMYFUNCTION("""COMPUTED_VALUE"""),45769.66666666667)</f>
        <v>45769.66667</v>
      </c>
      <c r="H327" s="1">
        <f>IFERROR(__xludf.DUMMYFUNCTION("""COMPUTED_VALUE"""),3698.11)</f>
        <v>3698.11</v>
      </c>
      <c r="J327" s="2">
        <f>IFERROR(__xludf.DUMMYFUNCTION("""COMPUTED_VALUE"""),45769.66666666667)</f>
        <v>45769.66667</v>
      </c>
      <c r="K327" s="1">
        <f>IFERROR(__xludf.DUMMYFUNCTION("""COMPUTED_VALUE"""),3792.11)</f>
        <v>3792.11</v>
      </c>
      <c r="M327" s="2">
        <f>IFERROR(__xludf.DUMMYFUNCTION("""COMPUTED_VALUE"""),45769.66666666667)</f>
        <v>45769.66667</v>
      </c>
      <c r="N327" s="1">
        <f>IFERROR(__xludf.DUMMYFUNCTION("""COMPUTED_VALUE"""),0.0)</f>
        <v>0</v>
      </c>
    </row>
    <row r="328">
      <c r="A328" s="2">
        <f>IFERROR(__xludf.DUMMYFUNCTION("""COMPUTED_VALUE"""),45770.66666666667)</f>
        <v>45770.66667</v>
      </c>
      <c r="B328" s="1">
        <f>IFERROR(__xludf.DUMMYFUNCTION("""COMPUTED_VALUE"""),3792.11)</f>
        <v>3792.11</v>
      </c>
      <c r="D328" s="2">
        <f>IFERROR(__xludf.DUMMYFUNCTION("""COMPUTED_VALUE"""),45770.66666666667)</f>
        <v>45770.66667</v>
      </c>
      <c r="E328" s="1">
        <f>IFERROR(__xludf.DUMMYFUNCTION("""COMPUTED_VALUE"""),3925.35)</f>
        <v>3925.35</v>
      </c>
      <c r="G328" s="2">
        <f>IFERROR(__xludf.DUMMYFUNCTION("""COMPUTED_VALUE"""),45770.66666666667)</f>
        <v>45770.66667</v>
      </c>
      <c r="H328" s="1">
        <f>IFERROR(__xludf.DUMMYFUNCTION("""COMPUTED_VALUE"""),3792.11)</f>
        <v>3792.11</v>
      </c>
      <c r="J328" s="2">
        <f>IFERROR(__xludf.DUMMYFUNCTION("""COMPUTED_VALUE"""),45770.66666666667)</f>
        <v>45770.66667</v>
      </c>
      <c r="K328" s="1">
        <f>IFERROR(__xludf.DUMMYFUNCTION("""COMPUTED_VALUE"""),3855.83)</f>
        <v>3855.83</v>
      </c>
      <c r="M328" s="2">
        <f>IFERROR(__xludf.DUMMYFUNCTION("""COMPUTED_VALUE"""),45770.66666666667)</f>
        <v>45770.66667</v>
      </c>
      <c r="N328" s="1">
        <f>IFERROR(__xludf.DUMMYFUNCTION("""COMPUTED_VALUE"""),0.0)</f>
        <v>0</v>
      </c>
    </row>
    <row r="329">
      <c r="A329" s="2">
        <f>IFERROR(__xludf.DUMMYFUNCTION("""COMPUTED_VALUE"""),45771.66666666667)</f>
        <v>45771.66667</v>
      </c>
      <c r="B329" s="1">
        <f>IFERROR(__xludf.DUMMYFUNCTION("""COMPUTED_VALUE"""),3855.83)</f>
        <v>3855.83</v>
      </c>
      <c r="D329" s="2">
        <f>IFERROR(__xludf.DUMMYFUNCTION("""COMPUTED_VALUE"""),45771.66666666667)</f>
        <v>45771.66667</v>
      </c>
      <c r="E329" s="1">
        <f>IFERROR(__xludf.DUMMYFUNCTION("""COMPUTED_VALUE"""),3939.14)</f>
        <v>3939.14</v>
      </c>
      <c r="G329" s="2">
        <f>IFERROR(__xludf.DUMMYFUNCTION("""COMPUTED_VALUE"""),45771.66666666667)</f>
        <v>45771.66667</v>
      </c>
      <c r="H329" s="1">
        <f>IFERROR(__xludf.DUMMYFUNCTION("""COMPUTED_VALUE"""),3854.91)</f>
        <v>3854.91</v>
      </c>
      <c r="J329" s="2">
        <f>IFERROR(__xludf.DUMMYFUNCTION("""COMPUTED_VALUE"""),45771.66666666667)</f>
        <v>45771.66667</v>
      </c>
      <c r="K329" s="1">
        <f>IFERROR(__xludf.DUMMYFUNCTION("""COMPUTED_VALUE"""),3936.09)</f>
        <v>3936.09</v>
      </c>
      <c r="M329" s="2">
        <f>IFERROR(__xludf.DUMMYFUNCTION("""COMPUTED_VALUE"""),45771.66666666667)</f>
        <v>45771.66667</v>
      </c>
      <c r="N329" s="1">
        <f>IFERROR(__xludf.DUMMYFUNCTION("""COMPUTED_VALUE"""),0.0)</f>
        <v>0</v>
      </c>
    </row>
    <row r="330">
      <c r="A330" s="2">
        <f>IFERROR(__xludf.DUMMYFUNCTION("""COMPUTED_VALUE"""),45772.66666666667)</f>
        <v>45772.66667</v>
      </c>
      <c r="B330" s="1">
        <f>IFERROR(__xludf.DUMMYFUNCTION("""COMPUTED_VALUE"""),3936.09)</f>
        <v>3936.09</v>
      </c>
      <c r="D330" s="2">
        <f>IFERROR(__xludf.DUMMYFUNCTION("""COMPUTED_VALUE"""),45772.66666666667)</f>
        <v>45772.66667</v>
      </c>
      <c r="E330" s="1">
        <f>IFERROR(__xludf.DUMMYFUNCTION("""COMPUTED_VALUE"""),3964.35)</f>
        <v>3964.35</v>
      </c>
      <c r="G330" s="2">
        <f>IFERROR(__xludf.DUMMYFUNCTION("""COMPUTED_VALUE"""),45772.66666666667)</f>
        <v>45772.66667</v>
      </c>
      <c r="H330" s="1">
        <f>IFERROR(__xludf.DUMMYFUNCTION("""COMPUTED_VALUE"""),3915.27)</f>
        <v>3915.27</v>
      </c>
      <c r="J330" s="2">
        <f>IFERROR(__xludf.DUMMYFUNCTION("""COMPUTED_VALUE"""),45772.66666666667)</f>
        <v>45772.66667</v>
      </c>
      <c r="K330" s="1">
        <f>IFERROR(__xludf.DUMMYFUNCTION("""COMPUTED_VALUE"""),3962.7)</f>
        <v>3962.7</v>
      </c>
      <c r="M330" s="2">
        <f>IFERROR(__xludf.DUMMYFUNCTION("""COMPUTED_VALUE"""),45772.66666666667)</f>
        <v>45772.66667</v>
      </c>
      <c r="N330" s="1">
        <f>IFERROR(__xludf.DUMMYFUNCTION("""COMPUTED_VALUE"""),0.0)</f>
        <v>0</v>
      </c>
    </row>
    <row r="331">
      <c r="A331" s="2">
        <f>IFERROR(__xludf.DUMMYFUNCTION("""COMPUTED_VALUE"""),45775.66666666667)</f>
        <v>45775.66667</v>
      </c>
      <c r="B331" s="1">
        <f>IFERROR(__xludf.DUMMYFUNCTION("""COMPUTED_VALUE"""),3962.7)</f>
        <v>3962.7</v>
      </c>
      <c r="D331" s="2">
        <f>IFERROR(__xludf.DUMMYFUNCTION("""COMPUTED_VALUE"""),45775.66666666667)</f>
        <v>45775.66667</v>
      </c>
      <c r="E331" s="1">
        <f>IFERROR(__xludf.DUMMYFUNCTION("""COMPUTED_VALUE"""),3984.38)</f>
        <v>3984.38</v>
      </c>
      <c r="G331" s="2">
        <f>IFERROR(__xludf.DUMMYFUNCTION("""COMPUTED_VALUE"""),45775.66666666667)</f>
        <v>45775.66667</v>
      </c>
      <c r="H331" s="1">
        <f>IFERROR(__xludf.DUMMYFUNCTION("""COMPUTED_VALUE"""),3924.39)</f>
        <v>3924.39</v>
      </c>
      <c r="J331" s="2">
        <f>IFERROR(__xludf.DUMMYFUNCTION("""COMPUTED_VALUE"""),45775.66666666667)</f>
        <v>45775.66667</v>
      </c>
      <c r="K331" s="1">
        <f>IFERROR(__xludf.DUMMYFUNCTION("""COMPUTED_VALUE"""),3967.04)</f>
        <v>3967.04</v>
      </c>
      <c r="M331" s="2">
        <f>IFERROR(__xludf.DUMMYFUNCTION("""COMPUTED_VALUE"""),45775.66666666667)</f>
        <v>45775.66667</v>
      </c>
      <c r="N331" s="1">
        <f>IFERROR(__xludf.DUMMYFUNCTION("""COMPUTED_VALUE"""),0.0)</f>
        <v>0</v>
      </c>
    </row>
    <row r="332">
      <c r="A332" s="2">
        <f>IFERROR(__xludf.DUMMYFUNCTION("""COMPUTED_VALUE"""),45776.66666666667)</f>
        <v>45776.66667</v>
      </c>
      <c r="B332" s="1">
        <f>IFERROR(__xludf.DUMMYFUNCTION("""COMPUTED_VALUE"""),3967.04)</f>
        <v>3967.04</v>
      </c>
      <c r="D332" s="2">
        <f>IFERROR(__xludf.DUMMYFUNCTION("""COMPUTED_VALUE"""),45776.66666666667)</f>
        <v>45776.66667</v>
      </c>
      <c r="E332" s="1">
        <f>IFERROR(__xludf.DUMMYFUNCTION("""COMPUTED_VALUE"""),3998.55)</f>
        <v>3998.55</v>
      </c>
      <c r="G332" s="2">
        <f>IFERROR(__xludf.DUMMYFUNCTION("""COMPUTED_VALUE"""),45776.66666666667)</f>
        <v>45776.66667</v>
      </c>
      <c r="H332" s="1">
        <f>IFERROR(__xludf.DUMMYFUNCTION("""COMPUTED_VALUE"""),3951.74)</f>
        <v>3951.74</v>
      </c>
      <c r="J332" s="2">
        <f>IFERROR(__xludf.DUMMYFUNCTION("""COMPUTED_VALUE"""),45776.66666666667)</f>
        <v>45776.66667</v>
      </c>
      <c r="K332" s="1">
        <f>IFERROR(__xludf.DUMMYFUNCTION("""COMPUTED_VALUE"""),3990.49)</f>
        <v>3990.49</v>
      </c>
      <c r="M332" s="2">
        <f>IFERROR(__xludf.DUMMYFUNCTION("""COMPUTED_VALUE"""),45776.66666666667)</f>
        <v>45776.66667</v>
      </c>
      <c r="N332" s="1">
        <f>IFERROR(__xludf.DUMMYFUNCTION("""COMPUTED_VALUE"""),0.0)</f>
        <v>0</v>
      </c>
    </row>
    <row r="333">
      <c r="A333" s="2">
        <f>IFERROR(__xludf.DUMMYFUNCTION("""COMPUTED_VALUE"""),45777.66666666667)</f>
        <v>45777.66667</v>
      </c>
      <c r="B333" s="1">
        <f>IFERROR(__xludf.DUMMYFUNCTION("""COMPUTED_VALUE"""),3990.49)</f>
        <v>3990.49</v>
      </c>
      <c r="D333" s="2">
        <f>IFERROR(__xludf.DUMMYFUNCTION("""COMPUTED_VALUE"""),45777.66666666667)</f>
        <v>45777.66667</v>
      </c>
      <c r="E333" s="1">
        <f>IFERROR(__xludf.DUMMYFUNCTION("""COMPUTED_VALUE"""),4002.45)</f>
        <v>4002.45</v>
      </c>
      <c r="G333" s="2">
        <f>IFERROR(__xludf.DUMMYFUNCTION("""COMPUTED_VALUE"""),45777.66666666667)</f>
        <v>45777.66667</v>
      </c>
      <c r="H333" s="1">
        <f>IFERROR(__xludf.DUMMYFUNCTION("""COMPUTED_VALUE"""),3897.39)</f>
        <v>3897.39</v>
      </c>
      <c r="J333" s="2">
        <f>IFERROR(__xludf.DUMMYFUNCTION("""COMPUTED_VALUE"""),45777.66666666667)</f>
        <v>45777.66667</v>
      </c>
      <c r="K333" s="1">
        <f>IFERROR(__xludf.DUMMYFUNCTION("""COMPUTED_VALUE"""),3993.95)</f>
        <v>3993.95</v>
      </c>
      <c r="M333" s="2">
        <f>IFERROR(__xludf.DUMMYFUNCTION("""COMPUTED_VALUE"""),45777.66666666667)</f>
        <v>45777.66667</v>
      </c>
      <c r="N333" s="1">
        <f>IFERROR(__xludf.DUMMYFUNCTION("""COMPUTED_VALUE"""),0.0)</f>
        <v>0</v>
      </c>
    </row>
    <row r="334">
      <c r="A334" s="2">
        <f>IFERROR(__xludf.DUMMYFUNCTION("""COMPUTED_VALUE"""),45778.66666666667)</f>
        <v>45778.66667</v>
      </c>
      <c r="B334" s="1">
        <f>IFERROR(__xludf.DUMMYFUNCTION("""COMPUTED_VALUE"""),3993.95)</f>
        <v>3993.95</v>
      </c>
      <c r="D334" s="2">
        <f>IFERROR(__xludf.DUMMYFUNCTION("""COMPUTED_VALUE"""),45778.66666666667)</f>
        <v>45778.66667</v>
      </c>
      <c r="E334" s="1">
        <f>IFERROR(__xludf.DUMMYFUNCTION("""COMPUTED_VALUE"""),4057.61)</f>
        <v>4057.61</v>
      </c>
      <c r="G334" s="2">
        <f>IFERROR(__xludf.DUMMYFUNCTION("""COMPUTED_VALUE"""),45778.66666666667)</f>
        <v>45778.66667</v>
      </c>
      <c r="H334" s="1">
        <f>IFERROR(__xludf.DUMMYFUNCTION("""COMPUTED_VALUE"""),3993.95)</f>
        <v>3993.95</v>
      </c>
      <c r="J334" s="2">
        <f>IFERROR(__xludf.DUMMYFUNCTION("""COMPUTED_VALUE"""),45778.66666666667)</f>
        <v>45778.66667</v>
      </c>
      <c r="K334" s="1">
        <f>IFERROR(__xludf.DUMMYFUNCTION("""COMPUTED_VALUE"""),4018.27)</f>
        <v>4018.27</v>
      </c>
      <c r="M334" s="2">
        <f>IFERROR(__xludf.DUMMYFUNCTION("""COMPUTED_VALUE"""),45778.66666666667)</f>
        <v>45778.66667</v>
      </c>
      <c r="N334" s="1">
        <f>IFERROR(__xludf.DUMMYFUNCTION("""COMPUTED_VALUE"""),0.0)</f>
        <v>0</v>
      </c>
    </row>
    <row r="335">
      <c r="A335" s="2">
        <f>IFERROR(__xludf.DUMMYFUNCTION("""COMPUTED_VALUE"""),45779.66666666667)</f>
        <v>45779.66667</v>
      </c>
      <c r="B335" s="1">
        <f>IFERROR(__xludf.DUMMYFUNCTION("""COMPUTED_VALUE"""),4018.27)</f>
        <v>4018.27</v>
      </c>
      <c r="D335" s="2">
        <f>IFERROR(__xludf.DUMMYFUNCTION("""COMPUTED_VALUE"""),45779.66666666667)</f>
        <v>45779.66667</v>
      </c>
      <c r="E335" s="1">
        <f>IFERROR(__xludf.DUMMYFUNCTION("""COMPUTED_VALUE"""),4090.59)</f>
        <v>4090.59</v>
      </c>
      <c r="G335" s="2">
        <f>IFERROR(__xludf.DUMMYFUNCTION("""COMPUTED_VALUE"""),45779.66666666667)</f>
        <v>45779.66667</v>
      </c>
      <c r="H335" s="1">
        <f>IFERROR(__xludf.DUMMYFUNCTION("""COMPUTED_VALUE"""),4018.27)</f>
        <v>4018.27</v>
      </c>
      <c r="J335" s="2">
        <f>IFERROR(__xludf.DUMMYFUNCTION("""COMPUTED_VALUE"""),45779.66666666667)</f>
        <v>45779.66667</v>
      </c>
      <c r="K335" s="1">
        <f>IFERROR(__xludf.DUMMYFUNCTION("""COMPUTED_VALUE"""),4080.52)</f>
        <v>4080.52</v>
      </c>
      <c r="M335" s="2">
        <f>IFERROR(__xludf.DUMMYFUNCTION("""COMPUTED_VALUE"""),45779.66666666667)</f>
        <v>45779.66667</v>
      </c>
      <c r="N335" s="1">
        <f>IFERROR(__xludf.DUMMYFUNCTION("""COMPUTED_VALUE"""),0.0)</f>
        <v>0</v>
      </c>
    </row>
    <row r="336">
      <c r="A336" s="2">
        <f>IFERROR(__xludf.DUMMYFUNCTION("""COMPUTED_VALUE"""),45782.66666666667)</f>
        <v>45782.66667</v>
      </c>
      <c r="B336" s="1">
        <f>IFERROR(__xludf.DUMMYFUNCTION("""COMPUTED_VALUE"""),4080.52)</f>
        <v>4080.52</v>
      </c>
      <c r="D336" s="2">
        <f>IFERROR(__xludf.DUMMYFUNCTION("""COMPUTED_VALUE"""),45782.66666666667)</f>
        <v>45782.66667</v>
      </c>
      <c r="E336" s="1">
        <f>IFERROR(__xludf.DUMMYFUNCTION("""COMPUTED_VALUE"""),4080.52)</f>
        <v>4080.52</v>
      </c>
      <c r="G336" s="2">
        <f>IFERROR(__xludf.DUMMYFUNCTION("""COMPUTED_VALUE"""),45782.66666666667)</f>
        <v>45782.66667</v>
      </c>
      <c r="H336" s="1">
        <f>IFERROR(__xludf.DUMMYFUNCTION("""COMPUTED_VALUE"""),4044.19)</f>
        <v>4044.19</v>
      </c>
      <c r="J336" s="2">
        <f>IFERROR(__xludf.DUMMYFUNCTION("""COMPUTED_VALUE"""),45782.66666666667)</f>
        <v>45782.66667</v>
      </c>
      <c r="K336" s="1">
        <f>IFERROR(__xludf.DUMMYFUNCTION("""COMPUTED_VALUE"""),4055.82)</f>
        <v>4055.82</v>
      </c>
      <c r="M336" s="2">
        <f>IFERROR(__xludf.DUMMYFUNCTION("""COMPUTED_VALUE"""),45782.66666666667)</f>
        <v>45782.66667</v>
      </c>
      <c r="N336" s="1">
        <f>IFERROR(__xludf.DUMMYFUNCTION("""COMPUTED_VALUE"""),0.0)</f>
        <v>0</v>
      </c>
    </row>
    <row r="337">
      <c r="A337" s="2">
        <f>IFERROR(__xludf.DUMMYFUNCTION("""COMPUTED_VALUE"""),45783.66666666667)</f>
        <v>45783.66667</v>
      </c>
      <c r="B337" s="1">
        <f>IFERROR(__xludf.DUMMYFUNCTION("""COMPUTED_VALUE"""),4055.82)</f>
        <v>4055.82</v>
      </c>
      <c r="D337" s="2">
        <f>IFERROR(__xludf.DUMMYFUNCTION("""COMPUTED_VALUE"""),45783.66666666667)</f>
        <v>45783.66667</v>
      </c>
      <c r="E337" s="1">
        <f>IFERROR(__xludf.DUMMYFUNCTION("""COMPUTED_VALUE"""),4055.82)</f>
        <v>4055.82</v>
      </c>
      <c r="G337" s="2">
        <f>IFERROR(__xludf.DUMMYFUNCTION("""COMPUTED_VALUE"""),45783.66666666667)</f>
        <v>45783.66667</v>
      </c>
      <c r="H337" s="1">
        <f>IFERROR(__xludf.DUMMYFUNCTION("""COMPUTED_VALUE"""),4008.94)</f>
        <v>4008.94</v>
      </c>
      <c r="J337" s="2">
        <f>IFERROR(__xludf.DUMMYFUNCTION("""COMPUTED_VALUE"""),45783.66666666667)</f>
        <v>45783.66667</v>
      </c>
      <c r="K337" s="1">
        <f>IFERROR(__xludf.DUMMYFUNCTION("""COMPUTED_VALUE"""),4024.07)</f>
        <v>4024.07</v>
      </c>
      <c r="M337" s="2">
        <f>IFERROR(__xludf.DUMMYFUNCTION("""COMPUTED_VALUE"""),45783.66666666667)</f>
        <v>45783.66667</v>
      </c>
      <c r="N337" s="1">
        <f>IFERROR(__xludf.DUMMYFUNCTION("""COMPUTED_VALUE"""),0.0)</f>
        <v>0</v>
      </c>
    </row>
    <row r="338">
      <c r="A338" s="2">
        <f>IFERROR(__xludf.DUMMYFUNCTION("""COMPUTED_VALUE"""),45784.66666666667)</f>
        <v>45784.66667</v>
      </c>
      <c r="B338" s="1">
        <f>IFERROR(__xludf.DUMMYFUNCTION("""COMPUTED_VALUE"""),4024.07)</f>
        <v>4024.07</v>
      </c>
      <c r="D338" s="2">
        <f>IFERROR(__xludf.DUMMYFUNCTION("""COMPUTED_VALUE"""),45784.66666666667)</f>
        <v>45784.66667</v>
      </c>
      <c r="E338" s="1">
        <f>IFERROR(__xludf.DUMMYFUNCTION("""COMPUTED_VALUE"""),4056.25)</f>
        <v>4056.25</v>
      </c>
      <c r="G338" s="2">
        <f>IFERROR(__xludf.DUMMYFUNCTION("""COMPUTED_VALUE"""),45784.66666666667)</f>
        <v>45784.66667</v>
      </c>
      <c r="H338" s="1">
        <f>IFERROR(__xludf.DUMMYFUNCTION("""COMPUTED_VALUE"""),4004.78)</f>
        <v>4004.78</v>
      </c>
      <c r="J338" s="2">
        <f>IFERROR(__xludf.DUMMYFUNCTION("""COMPUTED_VALUE"""),45784.66666666667)</f>
        <v>45784.66667</v>
      </c>
      <c r="K338" s="1">
        <f>IFERROR(__xludf.DUMMYFUNCTION("""COMPUTED_VALUE"""),4040.8)</f>
        <v>4040.8</v>
      </c>
      <c r="M338" s="2">
        <f>IFERROR(__xludf.DUMMYFUNCTION("""COMPUTED_VALUE"""),45784.66666666667)</f>
        <v>45784.66667</v>
      </c>
      <c r="N338" s="1">
        <f>IFERROR(__xludf.DUMMYFUNCTION("""COMPUTED_VALUE"""),0.0)</f>
        <v>0</v>
      </c>
    </row>
    <row r="339">
      <c r="A339" s="2">
        <f>IFERROR(__xludf.DUMMYFUNCTION("""COMPUTED_VALUE"""),45785.66666666667)</f>
        <v>45785.66667</v>
      </c>
      <c r="B339" s="1">
        <f>IFERROR(__xludf.DUMMYFUNCTION("""COMPUTED_VALUE"""),4040.8)</f>
        <v>4040.8</v>
      </c>
      <c r="D339" s="2">
        <f>IFERROR(__xludf.DUMMYFUNCTION("""COMPUTED_VALUE"""),45785.66666666667)</f>
        <v>45785.66667</v>
      </c>
      <c r="E339" s="1">
        <f>IFERROR(__xludf.DUMMYFUNCTION("""COMPUTED_VALUE"""),4108.84)</f>
        <v>4108.84</v>
      </c>
      <c r="G339" s="2">
        <f>IFERROR(__xludf.DUMMYFUNCTION("""COMPUTED_VALUE"""),45785.66666666667)</f>
        <v>45785.66667</v>
      </c>
      <c r="H339" s="1">
        <f>IFERROR(__xludf.DUMMYFUNCTION("""COMPUTED_VALUE"""),4040.8)</f>
        <v>4040.8</v>
      </c>
      <c r="J339" s="2">
        <f>IFERROR(__xludf.DUMMYFUNCTION("""COMPUTED_VALUE"""),45785.66666666667)</f>
        <v>45785.66667</v>
      </c>
      <c r="K339" s="1">
        <f>IFERROR(__xludf.DUMMYFUNCTION("""COMPUTED_VALUE"""),4069.5)</f>
        <v>4069.5</v>
      </c>
      <c r="M339" s="2">
        <f>IFERROR(__xludf.DUMMYFUNCTION("""COMPUTED_VALUE"""),45785.66666666667)</f>
        <v>45785.66667</v>
      </c>
      <c r="N339" s="1">
        <f>IFERROR(__xludf.DUMMYFUNCTION("""COMPUTED_VALUE"""),0.0)</f>
        <v>0</v>
      </c>
    </row>
    <row r="340">
      <c r="A340" s="2">
        <f>IFERROR(__xludf.DUMMYFUNCTION("""COMPUTED_VALUE"""),45786.66666666667)</f>
        <v>45786.66667</v>
      </c>
      <c r="B340" s="1">
        <f>IFERROR(__xludf.DUMMYFUNCTION("""COMPUTED_VALUE"""),4069.5)</f>
        <v>4069.5</v>
      </c>
      <c r="D340" s="2">
        <f>IFERROR(__xludf.DUMMYFUNCTION("""COMPUTED_VALUE"""),45786.66666666667)</f>
        <v>45786.66667</v>
      </c>
      <c r="E340" s="1">
        <f>IFERROR(__xludf.DUMMYFUNCTION("""COMPUTED_VALUE"""),4090.15)</f>
        <v>4090.15</v>
      </c>
      <c r="G340" s="2">
        <f>IFERROR(__xludf.DUMMYFUNCTION("""COMPUTED_VALUE"""),45786.66666666667)</f>
        <v>45786.66667</v>
      </c>
      <c r="H340" s="1">
        <f>IFERROR(__xludf.DUMMYFUNCTION("""COMPUTED_VALUE"""),4056.23)</f>
        <v>4056.23</v>
      </c>
      <c r="J340" s="2">
        <f>IFERROR(__xludf.DUMMYFUNCTION("""COMPUTED_VALUE"""),45786.66666666667)</f>
        <v>45786.66667</v>
      </c>
      <c r="K340" s="1">
        <f>IFERROR(__xludf.DUMMYFUNCTION("""COMPUTED_VALUE"""),4066.56)</f>
        <v>4066.56</v>
      </c>
      <c r="M340" s="2">
        <f>IFERROR(__xludf.DUMMYFUNCTION("""COMPUTED_VALUE"""),45786.66666666667)</f>
        <v>45786.66667</v>
      </c>
      <c r="N340" s="1">
        <f>IFERROR(__xludf.DUMMYFUNCTION("""COMPUTED_VALUE"""),0.0)</f>
        <v>0</v>
      </c>
    </row>
    <row r="341">
      <c r="A341" s="2">
        <f>IFERROR(__xludf.DUMMYFUNCTION("""COMPUTED_VALUE"""),45789.66666666667)</f>
        <v>45789.66667</v>
      </c>
      <c r="B341" s="1">
        <f>IFERROR(__xludf.DUMMYFUNCTION("""COMPUTED_VALUE"""),4066.56)</f>
        <v>4066.56</v>
      </c>
      <c r="D341" s="2">
        <f>IFERROR(__xludf.DUMMYFUNCTION("""COMPUTED_VALUE"""),45789.66666666667)</f>
        <v>45789.66667</v>
      </c>
      <c r="E341" s="1">
        <f>IFERROR(__xludf.DUMMYFUNCTION("""COMPUTED_VALUE"""),4201.43)</f>
        <v>4201.43</v>
      </c>
      <c r="G341" s="2">
        <f>IFERROR(__xludf.DUMMYFUNCTION("""COMPUTED_VALUE"""),45789.66666666667)</f>
        <v>45789.66667</v>
      </c>
      <c r="H341" s="1">
        <f>IFERROR(__xludf.DUMMYFUNCTION("""COMPUTED_VALUE"""),4066.56)</f>
        <v>4066.56</v>
      </c>
      <c r="J341" s="2">
        <f>IFERROR(__xludf.DUMMYFUNCTION("""COMPUTED_VALUE"""),45789.66666666667)</f>
        <v>45789.66667</v>
      </c>
      <c r="K341" s="1">
        <f>IFERROR(__xludf.DUMMYFUNCTION("""COMPUTED_VALUE"""),4200.65)</f>
        <v>4200.65</v>
      </c>
      <c r="M341" s="2">
        <f>IFERROR(__xludf.DUMMYFUNCTION("""COMPUTED_VALUE"""),45789.66666666667)</f>
        <v>45789.66667</v>
      </c>
      <c r="N341" s="1">
        <f>IFERROR(__xludf.DUMMYFUNCTION("""COMPUTED_VALUE"""),0.0)</f>
        <v>0</v>
      </c>
    </row>
    <row r="342">
      <c r="A342" s="2">
        <f>IFERROR(__xludf.DUMMYFUNCTION("""COMPUTED_VALUE"""),45790.66666666667)</f>
        <v>45790.66667</v>
      </c>
      <c r="B342" s="1">
        <f>IFERROR(__xludf.DUMMYFUNCTION("""COMPUTED_VALUE"""),4200.65)</f>
        <v>4200.65</v>
      </c>
      <c r="D342" s="2">
        <f>IFERROR(__xludf.DUMMYFUNCTION("""COMPUTED_VALUE"""),45790.66666666667)</f>
        <v>45790.66667</v>
      </c>
      <c r="E342" s="1">
        <f>IFERROR(__xludf.DUMMYFUNCTION("""COMPUTED_VALUE"""),4246.1)</f>
        <v>4246.1</v>
      </c>
      <c r="G342" s="2">
        <f>IFERROR(__xludf.DUMMYFUNCTION("""COMPUTED_VALUE"""),45790.66666666667)</f>
        <v>45790.66667</v>
      </c>
      <c r="H342" s="1">
        <f>IFERROR(__xludf.DUMMYFUNCTION("""COMPUTED_VALUE"""),4200.65)</f>
        <v>4200.65</v>
      </c>
      <c r="J342" s="2">
        <f>IFERROR(__xludf.DUMMYFUNCTION("""COMPUTED_VALUE"""),45790.66666666667)</f>
        <v>45790.66667</v>
      </c>
      <c r="K342" s="1">
        <f>IFERROR(__xludf.DUMMYFUNCTION("""COMPUTED_VALUE"""),4231.48)</f>
        <v>4231.48</v>
      </c>
      <c r="M342" s="2">
        <f>IFERROR(__xludf.DUMMYFUNCTION("""COMPUTED_VALUE"""),45790.66666666667)</f>
        <v>45790.66667</v>
      </c>
      <c r="N342" s="1">
        <f>IFERROR(__xludf.DUMMYFUNCTION("""COMPUTED_VALUE"""),0.0)</f>
        <v>0</v>
      </c>
    </row>
    <row r="343">
      <c r="A343" s="2">
        <f>IFERROR(__xludf.DUMMYFUNCTION("""COMPUTED_VALUE"""),45791.66666666667)</f>
        <v>45791.66667</v>
      </c>
      <c r="B343" s="1">
        <f>IFERROR(__xludf.DUMMYFUNCTION("""COMPUTED_VALUE"""),4231.48)</f>
        <v>4231.48</v>
      </c>
      <c r="D343" s="2">
        <f>IFERROR(__xludf.DUMMYFUNCTION("""COMPUTED_VALUE"""),45791.66666666667)</f>
        <v>45791.66667</v>
      </c>
      <c r="E343" s="1">
        <f>IFERROR(__xludf.DUMMYFUNCTION("""COMPUTED_VALUE"""),4244.72)</f>
        <v>4244.72</v>
      </c>
      <c r="G343" s="2">
        <f>IFERROR(__xludf.DUMMYFUNCTION("""COMPUTED_VALUE"""),45791.66666666667)</f>
        <v>45791.66667</v>
      </c>
      <c r="H343" s="1">
        <f>IFERROR(__xludf.DUMMYFUNCTION("""COMPUTED_VALUE"""),4220.03)</f>
        <v>4220.03</v>
      </c>
      <c r="J343" s="2">
        <f>IFERROR(__xludf.DUMMYFUNCTION("""COMPUTED_VALUE"""),45791.66666666667)</f>
        <v>45791.66667</v>
      </c>
      <c r="K343" s="1">
        <f>IFERROR(__xludf.DUMMYFUNCTION("""COMPUTED_VALUE"""),4233.46)</f>
        <v>4233.46</v>
      </c>
      <c r="M343" s="2">
        <f>IFERROR(__xludf.DUMMYFUNCTION("""COMPUTED_VALUE"""),45791.66666666667)</f>
        <v>45791.66667</v>
      </c>
      <c r="N343" s="1">
        <f>IFERROR(__xludf.DUMMYFUNCTION("""COMPUTED_VALUE"""),0.0)</f>
        <v>0</v>
      </c>
    </row>
    <row r="344">
      <c r="A344" s="2">
        <f>IFERROR(__xludf.DUMMYFUNCTION("""COMPUTED_VALUE"""),45792.66666666667)</f>
        <v>45792.66667</v>
      </c>
      <c r="B344" s="1">
        <f>IFERROR(__xludf.DUMMYFUNCTION("""COMPUTED_VALUE"""),4233.46)</f>
        <v>4233.46</v>
      </c>
      <c r="D344" s="2">
        <f>IFERROR(__xludf.DUMMYFUNCTION("""COMPUTED_VALUE"""),45792.66666666667)</f>
        <v>45792.66667</v>
      </c>
      <c r="E344" s="1">
        <f>IFERROR(__xludf.DUMMYFUNCTION("""COMPUTED_VALUE"""),4252.98)</f>
        <v>4252.98</v>
      </c>
      <c r="G344" s="2">
        <f>IFERROR(__xludf.DUMMYFUNCTION("""COMPUTED_VALUE"""),45792.66666666667)</f>
        <v>45792.66667</v>
      </c>
      <c r="H344" s="1">
        <f>IFERROR(__xludf.DUMMYFUNCTION("""COMPUTED_VALUE"""),4212.35)</f>
        <v>4212.35</v>
      </c>
      <c r="J344" s="2">
        <f>IFERROR(__xludf.DUMMYFUNCTION("""COMPUTED_VALUE"""),45792.66666666667)</f>
        <v>45792.66667</v>
      </c>
      <c r="K344" s="1">
        <f>IFERROR(__xludf.DUMMYFUNCTION("""COMPUTED_VALUE"""),4248.74)</f>
        <v>4248.74</v>
      </c>
      <c r="M344" s="2">
        <f>IFERROR(__xludf.DUMMYFUNCTION("""COMPUTED_VALUE"""),45792.66666666667)</f>
        <v>45792.66667</v>
      </c>
      <c r="N344" s="1">
        <f>IFERROR(__xludf.DUMMYFUNCTION("""COMPUTED_VALUE"""),0.0)</f>
        <v>0</v>
      </c>
    </row>
    <row r="345">
      <c r="A345" s="2">
        <f>IFERROR(__xludf.DUMMYFUNCTION("""COMPUTED_VALUE"""),45793.66666666667)</f>
        <v>45793.66667</v>
      </c>
      <c r="B345" s="1">
        <f>IFERROR(__xludf.DUMMYFUNCTION("""COMPUTED_VALUE"""),4248.74)</f>
        <v>4248.74</v>
      </c>
      <c r="D345" s="2">
        <f>IFERROR(__xludf.DUMMYFUNCTION("""COMPUTED_VALUE"""),45793.66666666667)</f>
        <v>45793.66667</v>
      </c>
      <c r="E345" s="1">
        <f>IFERROR(__xludf.DUMMYFUNCTION("""COMPUTED_VALUE"""),4280.23)</f>
        <v>4280.23</v>
      </c>
      <c r="G345" s="2">
        <f>IFERROR(__xludf.DUMMYFUNCTION("""COMPUTED_VALUE"""),45793.66666666667)</f>
        <v>45793.66667</v>
      </c>
      <c r="H345" s="1">
        <f>IFERROR(__xludf.DUMMYFUNCTION("""COMPUTED_VALUE"""),4243.45)</f>
        <v>4243.45</v>
      </c>
      <c r="J345" s="2">
        <f>IFERROR(__xludf.DUMMYFUNCTION("""COMPUTED_VALUE"""),45793.66666666667)</f>
        <v>45793.66667</v>
      </c>
      <c r="K345" s="1">
        <f>IFERROR(__xludf.DUMMYFUNCTION("""COMPUTED_VALUE"""),4279.99)</f>
        <v>4279.99</v>
      </c>
      <c r="M345" s="2">
        <f>IFERROR(__xludf.DUMMYFUNCTION("""COMPUTED_VALUE"""),45793.66666666667)</f>
        <v>45793.66667</v>
      </c>
      <c r="N345" s="1">
        <f>IFERROR(__xludf.DUMMYFUNCTION("""COMPUTED_VALUE"""),0.0)</f>
        <v>0</v>
      </c>
    </row>
    <row r="346">
      <c r="A346" s="2">
        <f>IFERROR(__xludf.DUMMYFUNCTION("""COMPUTED_VALUE"""),45796.66666666667)</f>
        <v>45796.66667</v>
      </c>
      <c r="B346" s="1">
        <f>IFERROR(__xludf.DUMMYFUNCTION("""COMPUTED_VALUE"""),4279.99)</f>
        <v>4279.99</v>
      </c>
      <c r="D346" s="2">
        <f>IFERROR(__xludf.DUMMYFUNCTION("""COMPUTED_VALUE"""),45796.66666666667)</f>
        <v>45796.66667</v>
      </c>
      <c r="E346" s="1">
        <f>IFERROR(__xludf.DUMMYFUNCTION("""COMPUTED_VALUE"""),4285.03)</f>
        <v>4285.03</v>
      </c>
      <c r="G346" s="2">
        <f>IFERROR(__xludf.DUMMYFUNCTION("""COMPUTED_VALUE"""),45796.66666666667)</f>
        <v>45796.66667</v>
      </c>
      <c r="H346" s="1">
        <f>IFERROR(__xludf.DUMMYFUNCTION("""COMPUTED_VALUE"""),4234.45)</f>
        <v>4234.45</v>
      </c>
      <c r="J346" s="2">
        <f>IFERROR(__xludf.DUMMYFUNCTION("""COMPUTED_VALUE"""),45796.66666666667)</f>
        <v>45796.66667</v>
      </c>
      <c r="K346" s="1">
        <f>IFERROR(__xludf.DUMMYFUNCTION("""COMPUTED_VALUE"""),4282.05)</f>
        <v>4282.05</v>
      </c>
      <c r="M346" s="2">
        <f>IFERROR(__xludf.DUMMYFUNCTION("""COMPUTED_VALUE"""),45796.66666666667)</f>
        <v>45796.66667</v>
      </c>
      <c r="N346" s="1">
        <f>IFERROR(__xludf.DUMMYFUNCTION("""COMPUTED_VALUE"""),0.0)</f>
        <v>0</v>
      </c>
    </row>
    <row r="347">
      <c r="A347" s="2">
        <f>IFERROR(__xludf.DUMMYFUNCTION("""COMPUTED_VALUE"""),45797.66666666667)</f>
        <v>45797.66667</v>
      </c>
      <c r="B347" s="1">
        <f>IFERROR(__xludf.DUMMYFUNCTION("""COMPUTED_VALUE"""),4282.05)</f>
        <v>4282.05</v>
      </c>
      <c r="D347" s="2">
        <f>IFERROR(__xludf.DUMMYFUNCTION("""COMPUTED_VALUE"""),45797.66666666667)</f>
        <v>45797.66667</v>
      </c>
      <c r="E347" s="1">
        <f>IFERROR(__xludf.DUMMYFUNCTION("""COMPUTED_VALUE"""),4282.05)</f>
        <v>4282.05</v>
      </c>
      <c r="G347" s="2">
        <f>IFERROR(__xludf.DUMMYFUNCTION("""COMPUTED_VALUE"""),45797.66666666667)</f>
        <v>45797.66667</v>
      </c>
      <c r="H347" s="1">
        <f>IFERROR(__xludf.DUMMYFUNCTION("""COMPUTED_VALUE"""),4244.92)</f>
        <v>4244.92</v>
      </c>
      <c r="J347" s="2">
        <f>IFERROR(__xludf.DUMMYFUNCTION("""COMPUTED_VALUE"""),45797.66666666667)</f>
        <v>45797.66667</v>
      </c>
      <c r="K347" s="1">
        <f>IFERROR(__xludf.DUMMYFUNCTION("""COMPUTED_VALUE"""),4266.31)</f>
        <v>4266.31</v>
      </c>
      <c r="M347" s="2">
        <f>IFERROR(__xludf.DUMMYFUNCTION("""COMPUTED_VALUE"""),45797.66666666667)</f>
        <v>45797.66667</v>
      </c>
      <c r="N347" s="1">
        <f>IFERROR(__xludf.DUMMYFUNCTION("""COMPUTED_VALUE"""),0.0)</f>
        <v>0</v>
      </c>
    </row>
    <row r="348">
      <c r="A348" s="2">
        <f>IFERROR(__xludf.DUMMYFUNCTION("""COMPUTED_VALUE"""),45798.66666666667)</f>
        <v>45798.66667</v>
      </c>
      <c r="B348" s="1">
        <f>IFERROR(__xludf.DUMMYFUNCTION("""COMPUTED_VALUE"""),4266.31)</f>
        <v>4266.31</v>
      </c>
      <c r="D348" s="2">
        <f>IFERROR(__xludf.DUMMYFUNCTION("""COMPUTED_VALUE"""),45798.66666666667)</f>
        <v>45798.66667</v>
      </c>
      <c r="E348" s="1">
        <f>IFERROR(__xludf.DUMMYFUNCTION("""COMPUTED_VALUE"""),4266.31)</f>
        <v>4266.31</v>
      </c>
      <c r="G348" s="2">
        <f>IFERROR(__xludf.DUMMYFUNCTION("""COMPUTED_VALUE"""),45798.66666666667)</f>
        <v>45798.66667</v>
      </c>
      <c r="H348" s="1">
        <f>IFERROR(__xludf.DUMMYFUNCTION("""COMPUTED_VALUE"""),4183.43)</f>
        <v>4183.43</v>
      </c>
      <c r="J348" s="2">
        <f>IFERROR(__xludf.DUMMYFUNCTION("""COMPUTED_VALUE"""),45798.66666666667)</f>
        <v>45798.66667</v>
      </c>
      <c r="K348" s="1">
        <f>IFERROR(__xludf.DUMMYFUNCTION("""COMPUTED_VALUE"""),4192.58)</f>
        <v>4192.58</v>
      </c>
      <c r="M348" s="2">
        <f>IFERROR(__xludf.DUMMYFUNCTION("""COMPUTED_VALUE"""),45798.66666666667)</f>
        <v>45798.66667</v>
      </c>
      <c r="N348" s="1">
        <f>IFERROR(__xludf.DUMMYFUNCTION("""COMPUTED_VALUE"""),0.0)</f>
        <v>0</v>
      </c>
    </row>
    <row r="349">
      <c r="A349" s="2">
        <f>IFERROR(__xludf.DUMMYFUNCTION("""COMPUTED_VALUE"""),45799.66666666667)</f>
        <v>45799.66667</v>
      </c>
      <c r="B349" s="1">
        <f>IFERROR(__xludf.DUMMYFUNCTION("""COMPUTED_VALUE"""),4192.58)</f>
        <v>4192.58</v>
      </c>
      <c r="D349" s="2">
        <f>IFERROR(__xludf.DUMMYFUNCTION("""COMPUTED_VALUE"""),45799.66666666667)</f>
        <v>45799.66667</v>
      </c>
      <c r="E349" s="1">
        <f>IFERROR(__xludf.DUMMYFUNCTION("""COMPUTED_VALUE"""),4217.0)</f>
        <v>4217</v>
      </c>
      <c r="G349" s="2">
        <f>IFERROR(__xludf.DUMMYFUNCTION("""COMPUTED_VALUE"""),45799.66666666667)</f>
        <v>45799.66667</v>
      </c>
      <c r="H349" s="1">
        <f>IFERROR(__xludf.DUMMYFUNCTION("""COMPUTED_VALUE"""),4179.49)</f>
        <v>4179.49</v>
      </c>
      <c r="J349" s="2">
        <f>IFERROR(__xludf.DUMMYFUNCTION("""COMPUTED_VALUE"""),45799.66666666667)</f>
        <v>45799.66667</v>
      </c>
      <c r="K349" s="1">
        <f>IFERROR(__xludf.DUMMYFUNCTION("""COMPUTED_VALUE"""),4191.93)</f>
        <v>4191.93</v>
      </c>
      <c r="M349" s="2">
        <f>IFERROR(__xludf.DUMMYFUNCTION("""COMPUTED_VALUE"""),45799.66666666667)</f>
        <v>45799.66667</v>
      </c>
      <c r="N349" s="1">
        <f>IFERROR(__xludf.DUMMYFUNCTION("""COMPUTED_VALUE"""),0.0)</f>
        <v>0</v>
      </c>
    </row>
    <row r="350">
      <c r="A350" s="2">
        <f>IFERROR(__xludf.DUMMYFUNCTION("""COMPUTED_VALUE"""),45800.66666666667)</f>
        <v>45800.66667</v>
      </c>
      <c r="B350" s="1">
        <f>IFERROR(__xludf.DUMMYFUNCTION("""COMPUTED_VALUE"""),4191.93)</f>
        <v>4191.93</v>
      </c>
      <c r="D350" s="2">
        <f>IFERROR(__xludf.DUMMYFUNCTION("""COMPUTED_VALUE"""),45800.66666666667)</f>
        <v>45800.66667</v>
      </c>
      <c r="E350" s="1">
        <f>IFERROR(__xludf.DUMMYFUNCTION("""COMPUTED_VALUE"""),4191.93)</f>
        <v>4191.93</v>
      </c>
      <c r="G350" s="2">
        <f>IFERROR(__xludf.DUMMYFUNCTION("""COMPUTED_VALUE"""),45800.66666666667)</f>
        <v>45800.66667</v>
      </c>
      <c r="H350" s="1">
        <f>IFERROR(__xludf.DUMMYFUNCTION("""COMPUTED_VALUE"""),4139.3)</f>
        <v>4139.3</v>
      </c>
      <c r="J350" s="2">
        <f>IFERROR(__xludf.DUMMYFUNCTION("""COMPUTED_VALUE"""),45800.66666666667)</f>
        <v>45800.66667</v>
      </c>
      <c r="K350" s="1">
        <f>IFERROR(__xludf.DUMMYFUNCTION("""COMPUTED_VALUE"""),4164.85)</f>
        <v>4164.85</v>
      </c>
      <c r="M350" s="2">
        <f>IFERROR(__xludf.DUMMYFUNCTION("""COMPUTED_VALUE"""),45800.66666666667)</f>
        <v>45800.66667</v>
      </c>
      <c r="N350" s="1">
        <f>IFERROR(__xludf.DUMMYFUNCTION("""COMPUTED_VALUE"""),0.0)</f>
        <v>0</v>
      </c>
    </row>
    <row r="351">
      <c r="A351" s="2">
        <f>IFERROR(__xludf.DUMMYFUNCTION("""COMPUTED_VALUE"""),45804.66666666667)</f>
        <v>45804.66667</v>
      </c>
      <c r="B351" s="1">
        <f>IFERROR(__xludf.DUMMYFUNCTION("""COMPUTED_VALUE"""),4164.85)</f>
        <v>4164.85</v>
      </c>
      <c r="D351" s="2">
        <f>IFERROR(__xludf.DUMMYFUNCTION("""COMPUTED_VALUE"""),45804.66666666667)</f>
        <v>45804.66667</v>
      </c>
      <c r="E351" s="1">
        <f>IFERROR(__xludf.DUMMYFUNCTION("""COMPUTED_VALUE"""),4252.67)</f>
        <v>4252.67</v>
      </c>
      <c r="G351" s="2">
        <f>IFERROR(__xludf.DUMMYFUNCTION("""COMPUTED_VALUE"""),45804.66666666667)</f>
        <v>45804.66667</v>
      </c>
      <c r="H351" s="1">
        <f>IFERROR(__xludf.DUMMYFUNCTION("""COMPUTED_VALUE"""),4164.85)</f>
        <v>4164.85</v>
      </c>
      <c r="J351" s="2">
        <f>IFERROR(__xludf.DUMMYFUNCTION("""COMPUTED_VALUE"""),45804.66666666667)</f>
        <v>45804.66667</v>
      </c>
      <c r="K351" s="1">
        <f>IFERROR(__xludf.DUMMYFUNCTION("""COMPUTED_VALUE"""),4251.02)</f>
        <v>4251.02</v>
      </c>
      <c r="M351" s="2">
        <f>IFERROR(__xludf.DUMMYFUNCTION("""COMPUTED_VALUE"""),45804.66666666667)</f>
        <v>45804.66667</v>
      </c>
      <c r="N351" s="1">
        <f>IFERROR(__xludf.DUMMYFUNCTION("""COMPUTED_VALUE"""),0.0)</f>
        <v>0</v>
      </c>
    </row>
    <row r="352">
      <c r="A352" s="2">
        <f>IFERROR(__xludf.DUMMYFUNCTION("""COMPUTED_VALUE"""),45805.66666666667)</f>
        <v>45805.66667</v>
      </c>
      <c r="B352" s="1">
        <f>IFERROR(__xludf.DUMMYFUNCTION("""COMPUTED_VALUE"""),4251.02)</f>
        <v>4251.02</v>
      </c>
      <c r="D352" s="2">
        <f>IFERROR(__xludf.DUMMYFUNCTION("""COMPUTED_VALUE"""),45805.66666666667)</f>
        <v>45805.66667</v>
      </c>
      <c r="E352" s="1">
        <f>IFERROR(__xludf.DUMMYFUNCTION("""COMPUTED_VALUE"""),4262.74)</f>
        <v>4262.74</v>
      </c>
      <c r="G352" s="2">
        <f>IFERROR(__xludf.DUMMYFUNCTION("""COMPUTED_VALUE"""),45805.66666666667)</f>
        <v>45805.66667</v>
      </c>
      <c r="H352" s="1">
        <f>IFERROR(__xludf.DUMMYFUNCTION("""COMPUTED_VALUE"""),4221.38)</f>
        <v>4221.38</v>
      </c>
      <c r="J352" s="2">
        <f>IFERROR(__xludf.DUMMYFUNCTION("""COMPUTED_VALUE"""),45805.66666666667)</f>
        <v>45805.66667</v>
      </c>
      <c r="K352" s="1">
        <f>IFERROR(__xludf.DUMMYFUNCTION("""COMPUTED_VALUE"""),4225.92)</f>
        <v>4225.92</v>
      </c>
      <c r="M352" s="2">
        <f>IFERROR(__xludf.DUMMYFUNCTION("""COMPUTED_VALUE"""),45805.66666666667)</f>
        <v>45805.66667</v>
      </c>
      <c r="N352" s="1">
        <f>IFERROR(__xludf.DUMMYFUNCTION("""COMPUTED_VALUE"""),0.0)</f>
        <v>0</v>
      </c>
    </row>
    <row r="353">
      <c r="A353" s="2">
        <f>IFERROR(__xludf.DUMMYFUNCTION("""COMPUTED_VALUE"""),45806.66666666667)</f>
        <v>45806.66667</v>
      </c>
      <c r="B353" s="1">
        <f>IFERROR(__xludf.DUMMYFUNCTION("""COMPUTED_VALUE"""),4225.92)</f>
        <v>4225.92</v>
      </c>
      <c r="D353" s="2">
        <f>IFERROR(__xludf.DUMMYFUNCTION("""COMPUTED_VALUE"""),45806.66666666667)</f>
        <v>45806.66667</v>
      </c>
      <c r="E353" s="1">
        <f>IFERROR(__xludf.DUMMYFUNCTION("""COMPUTED_VALUE"""),4263.2)</f>
        <v>4263.2</v>
      </c>
      <c r="G353" s="2">
        <f>IFERROR(__xludf.DUMMYFUNCTION("""COMPUTED_VALUE"""),45806.66666666667)</f>
        <v>45806.66667</v>
      </c>
      <c r="H353" s="1">
        <f>IFERROR(__xludf.DUMMYFUNCTION("""COMPUTED_VALUE"""),4214.95)</f>
        <v>4214.95</v>
      </c>
      <c r="J353" s="2">
        <f>IFERROR(__xludf.DUMMYFUNCTION("""COMPUTED_VALUE"""),45806.66666666667)</f>
        <v>45806.66667</v>
      </c>
      <c r="K353" s="1">
        <f>IFERROR(__xludf.DUMMYFUNCTION("""COMPUTED_VALUE"""),4241.63)</f>
        <v>4241.63</v>
      </c>
      <c r="M353" s="2">
        <f>IFERROR(__xludf.DUMMYFUNCTION("""COMPUTED_VALUE"""),45806.66666666667)</f>
        <v>45806.66667</v>
      </c>
      <c r="N353" s="1">
        <f>IFERROR(__xludf.DUMMYFUNCTION("""COMPUTED_VALUE"""),0.0)</f>
        <v>0</v>
      </c>
    </row>
    <row r="354">
      <c r="A354" s="2">
        <f>IFERROR(__xludf.DUMMYFUNCTION("""COMPUTED_VALUE"""),45807.66666666667)</f>
        <v>45807.66667</v>
      </c>
      <c r="B354" s="1">
        <f>IFERROR(__xludf.DUMMYFUNCTION("""COMPUTED_VALUE"""),4241.63)</f>
        <v>4241.63</v>
      </c>
      <c r="D354" s="2">
        <f>IFERROR(__xludf.DUMMYFUNCTION("""COMPUTED_VALUE"""),45807.66666666667)</f>
        <v>45807.66667</v>
      </c>
      <c r="E354" s="1">
        <f>IFERROR(__xludf.DUMMYFUNCTION("""COMPUTED_VALUE"""),4248.74)</f>
        <v>4248.74</v>
      </c>
      <c r="G354" s="2">
        <f>IFERROR(__xludf.DUMMYFUNCTION("""COMPUTED_VALUE"""),45807.66666666667)</f>
        <v>45807.66667</v>
      </c>
      <c r="H354" s="1">
        <f>IFERROR(__xludf.DUMMYFUNCTION("""COMPUTED_VALUE"""),4193.7)</f>
        <v>4193.7</v>
      </c>
      <c r="J354" s="2">
        <f>IFERROR(__xludf.DUMMYFUNCTION("""COMPUTED_VALUE"""),45807.66666666667)</f>
        <v>45807.66667</v>
      </c>
      <c r="K354" s="1">
        <f>IFERROR(__xludf.DUMMYFUNCTION("""COMPUTED_VALUE"""),4241.48)</f>
        <v>4241.48</v>
      </c>
      <c r="M354" s="2">
        <f>IFERROR(__xludf.DUMMYFUNCTION("""COMPUTED_VALUE"""),45807.66666666667)</f>
        <v>45807.66667</v>
      </c>
      <c r="N354" s="1">
        <f>IFERROR(__xludf.DUMMYFUNCTION("""COMPUTED_VALUE"""),0.0)</f>
        <v>0</v>
      </c>
    </row>
    <row r="355">
      <c r="A355" s="2">
        <f>IFERROR(__xludf.DUMMYFUNCTION("""COMPUTED_VALUE"""),45810.66666666667)</f>
        <v>45810.66667</v>
      </c>
      <c r="B355" s="1">
        <f>IFERROR(__xludf.DUMMYFUNCTION("""COMPUTED_VALUE"""),4241.48)</f>
        <v>4241.48</v>
      </c>
      <c r="D355" s="2">
        <f>IFERROR(__xludf.DUMMYFUNCTION("""COMPUTED_VALUE"""),45810.66666666667)</f>
        <v>45810.66667</v>
      </c>
      <c r="E355" s="1">
        <f>IFERROR(__xludf.DUMMYFUNCTION("""COMPUTED_VALUE"""),4258.43)</f>
        <v>4258.43</v>
      </c>
      <c r="G355" s="2">
        <f>IFERROR(__xludf.DUMMYFUNCTION("""COMPUTED_VALUE"""),45810.66666666667)</f>
        <v>45810.66667</v>
      </c>
      <c r="H355" s="1">
        <f>IFERROR(__xludf.DUMMYFUNCTION("""COMPUTED_VALUE"""),4203.45)</f>
        <v>4203.45</v>
      </c>
      <c r="J355" s="2">
        <f>IFERROR(__xludf.DUMMYFUNCTION("""COMPUTED_VALUE"""),45810.66666666667)</f>
        <v>45810.66667</v>
      </c>
      <c r="K355" s="1">
        <f>IFERROR(__xludf.DUMMYFUNCTION("""COMPUTED_VALUE"""),4257.5)</f>
        <v>4257.5</v>
      </c>
      <c r="M355" s="2">
        <f>IFERROR(__xludf.DUMMYFUNCTION("""COMPUTED_VALUE"""),45810.66666666667)</f>
        <v>45810.66667</v>
      </c>
      <c r="N355" s="1">
        <f>IFERROR(__xludf.DUMMYFUNCTION("""COMPUTED_VALUE"""),0.0)</f>
        <v>0</v>
      </c>
    </row>
    <row r="356">
      <c r="A356" s="2">
        <f>IFERROR(__xludf.DUMMYFUNCTION("""COMPUTED_VALUE"""),45811.66666666667)</f>
        <v>45811.66667</v>
      </c>
      <c r="B356" s="1">
        <f>IFERROR(__xludf.DUMMYFUNCTION("""COMPUTED_VALUE"""),4257.5)</f>
        <v>4257.5</v>
      </c>
      <c r="D356" s="2">
        <f>IFERROR(__xludf.DUMMYFUNCTION("""COMPUTED_VALUE"""),45811.66666666667)</f>
        <v>45811.66667</v>
      </c>
      <c r="E356" s="1">
        <f>IFERROR(__xludf.DUMMYFUNCTION("""COMPUTED_VALUE"""),4292.88)</f>
        <v>4292.88</v>
      </c>
      <c r="G356" s="2">
        <f>IFERROR(__xludf.DUMMYFUNCTION("""COMPUTED_VALUE"""),45811.66666666667)</f>
        <v>45811.66667</v>
      </c>
      <c r="H356" s="1">
        <f>IFERROR(__xludf.DUMMYFUNCTION("""COMPUTED_VALUE"""),4253.27)</f>
        <v>4253.27</v>
      </c>
      <c r="J356" s="2">
        <f>IFERROR(__xludf.DUMMYFUNCTION("""COMPUTED_VALUE"""),45811.66666666667)</f>
        <v>45811.66667</v>
      </c>
      <c r="K356" s="1">
        <f>IFERROR(__xludf.DUMMYFUNCTION("""COMPUTED_VALUE"""),4285.5)</f>
        <v>4285.5</v>
      </c>
      <c r="M356" s="2">
        <f>IFERROR(__xludf.DUMMYFUNCTION("""COMPUTED_VALUE"""),45811.66666666667)</f>
        <v>45811.66667</v>
      </c>
      <c r="N356" s="1">
        <f>IFERROR(__xludf.DUMMYFUNCTION("""COMPUTED_VALUE"""),0.0)</f>
        <v>0</v>
      </c>
    </row>
    <row r="357">
      <c r="A357" s="2">
        <f>IFERROR(__xludf.DUMMYFUNCTION("""COMPUTED_VALUE"""),45812.66666666667)</f>
        <v>45812.66667</v>
      </c>
      <c r="B357" s="1">
        <f>IFERROR(__xludf.DUMMYFUNCTION("""COMPUTED_VALUE"""),4285.5)</f>
        <v>4285.5</v>
      </c>
      <c r="D357" s="2">
        <f>IFERROR(__xludf.DUMMYFUNCTION("""COMPUTED_VALUE"""),45812.66666666667)</f>
        <v>45812.66667</v>
      </c>
      <c r="E357" s="1">
        <f>IFERROR(__xludf.DUMMYFUNCTION("""COMPUTED_VALUE"""),4300.12)</f>
        <v>4300.12</v>
      </c>
      <c r="G357" s="2">
        <f>IFERROR(__xludf.DUMMYFUNCTION("""COMPUTED_VALUE"""),45812.66666666667)</f>
        <v>45812.66667</v>
      </c>
      <c r="H357" s="1">
        <f>IFERROR(__xludf.DUMMYFUNCTION("""COMPUTED_VALUE"""),4282.56)</f>
        <v>4282.56</v>
      </c>
      <c r="J357" s="2">
        <f>IFERROR(__xludf.DUMMYFUNCTION("""COMPUTED_VALUE"""),45812.66666666667)</f>
        <v>45812.66667</v>
      </c>
      <c r="K357" s="1">
        <f>IFERROR(__xludf.DUMMYFUNCTION("""COMPUTED_VALUE"""),4286.2)</f>
        <v>4286.2</v>
      </c>
      <c r="M357" s="2">
        <f>IFERROR(__xludf.DUMMYFUNCTION("""COMPUTED_VALUE"""),45812.66666666667)</f>
        <v>45812.66667</v>
      </c>
      <c r="N357" s="1">
        <f>IFERROR(__xludf.DUMMYFUNCTION("""COMPUTED_VALUE"""),0.0)</f>
        <v>0</v>
      </c>
    </row>
    <row r="358">
      <c r="A358" s="2">
        <f>IFERROR(__xludf.DUMMYFUNCTION("""COMPUTED_VALUE"""),45813.66666666667)</f>
        <v>45813.66667</v>
      </c>
      <c r="B358" s="1">
        <f>IFERROR(__xludf.DUMMYFUNCTION("""COMPUTED_VALUE"""),4286.2)</f>
        <v>4286.2</v>
      </c>
      <c r="D358" s="2">
        <f>IFERROR(__xludf.DUMMYFUNCTION("""COMPUTED_VALUE"""),45813.66666666667)</f>
        <v>45813.66667</v>
      </c>
      <c r="E358" s="1">
        <f>IFERROR(__xludf.DUMMYFUNCTION("""COMPUTED_VALUE"""),4307.83)</f>
        <v>4307.83</v>
      </c>
      <c r="G358" s="2">
        <f>IFERROR(__xludf.DUMMYFUNCTION("""COMPUTED_VALUE"""),45813.66666666667)</f>
        <v>45813.66667</v>
      </c>
      <c r="H358" s="1">
        <f>IFERROR(__xludf.DUMMYFUNCTION("""COMPUTED_VALUE"""),4253.47)</f>
        <v>4253.47</v>
      </c>
      <c r="J358" s="2">
        <f>IFERROR(__xludf.DUMMYFUNCTION("""COMPUTED_VALUE"""),45813.66666666667)</f>
        <v>45813.66667</v>
      </c>
      <c r="K358" s="1">
        <f>IFERROR(__xludf.DUMMYFUNCTION("""COMPUTED_VALUE"""),4266.17)</f>
        <v>4266.17</v>
      </c>
      <c r="M358" s="2">
        <f>IFERROR(__xludf.DUMMYFUNCTION("""COMPUTED_VALUE"""),45813.66666666667)</f>
        <v>45813.66667</v>
      </c>
      <c r="N358" s="1">
        <f>IFERROR(__xludf.DUMMYFUNCTION("""COMPUTED_VALUE"""),0.0)</f>
        <v>0</v>
      </c>
    </row>
    <row r="359">
      <c r="A359" s="2">
        <f>IFERROR(__xludf.DUMMYFUNCTION("""COMPUTED_VALUE"""),45814.66666666667)</f>
        <v>45814.66667</v>
      </c>
      <c r="B359" s="1">
        <f>IFERROR(__xludf.DUMMYFUNCTION("""COMPUTED_VALUE"""),4266.17)</f>
        <v>4266.17</v>
      </c>
      <c r="D359" s="2">
        <f>IFERROR(__xludf.DUMMYFUNCTION("""COMPUTED_VALUE"""),45814.66666666667)</f>
        <v>45814.66667</v>
      </c>
      <c r="E359" s="1">
        <f>IFERROR(__xludf.DUMMYFUNCTION("""COMPUTED_VALUE"""),4320.93)</f>
        <v>4320.93</v>
      </c>
      <c r="G359" s="2">
        <f>IFERROR(__xludf.DUMMYFUNCTION("""COMPUTED_VALUE"""),45814.66666666667)</f>
        <v>45814.66667</v>
      </c>
      <c r="H359" s="1">
        <f>IFERROR(__xludf.DUMMYFUNCTION("""COMPUTED_VALUE"""),4266.17)</f>
        <v>4266.17</v>
      </c>
      <c r="J359" s="2">
        <f>IFERROR(__xludf.DUMMYFUNCTION("""COMPUTED_VALUE"""),45814.66666666667)</f>
        <v>45814.66667</v>
      </c>
      <c r="K359" s="1">
        <f>IFERROR(__xludf.DUMMYFUNCTION("""COMPUTED_VALUE"""),4310.37)</f>
        <v>4310.37</v>
      </c>
      <c r="M359" s="2">
        <f>IFERROR(__xludf.DUMMYFUNCTION("""COMPUTED_VALUE"""),45814.66666666667)</f>
        <v>45814.66667</v>
      </c>
      <c r="N359" s="1">
        <f>IFERROR(__xludf.DUMMYFUNCTION("""COMPUTED_VALUE"""),0.0)</f>
        <v>0</v>
      </c>
    </row>
    <row r="360">
      <c r="A360" s="2">
        <f>IFERROR(__xludf.DUMMYFUNCTION("""COMPUTED_VALUE"""),45817.66666666667)</f>
        <v>45817.66667</v>
      </c>
      <c r="B360" s="1">
        <f>IFERROR(__xludf.DUMMYFUNCTION("""COMPUTED_VALUE"""),4310.37)</f>
        <v>4310.37</v>
      </c>
      <c r="D360" s="2">
        <f>IFERROR(__xludf.DUMMYFUNCTION("""COMPUTED_VALUE"""),45817.66666666667)</f>
        <v>45817.66667</v>
      </c>
      <c r="E360" s="1">
        <f>IFERROR(__xludf.DUMMYFUNCTION("""COMPUTED_VALUE"""),4326.29)</f>
        <v>4326.29</v>
      </c>
      <c r="G360" s="2">
        <f>IFERROR(__xludf.DUMMYFUNCTION("""COMPUTED_VALUE"""),45817.66666666667)</f>
        <v>45817.66667</v>
      </c>
      <c r="H360" s="1">
        <f>IFERROR(__xludf.DUMMYFUNCTION("""COMPUTED_VALUE"""),4306.16)</f>
        <v>4306.16</v>
      </c>
      <c r="J360" s="2">
        <f>IFERROR(__xludf.DUMMYFUNCTION("""COMPUTED_VALUE"""),45817.66666666667)</f>
        <v>45817.66667</v>
      </c>
      <c r="K360" s="1">
        <f>IFERROR(__xludf.DUMMYFUNCTION("""COMPUTED_VALUE"""),4314.19)</f>
        <v>4314.19</v>
      </c>
      <c r="M360" s="2">
        <f>IFERROR(__xludf.DUMMYFUNCTION("""COMPUTED_VALUE"""),45817.66666666667)</f>
        <v>45817.66667</v>
      </c>
      <c r="N360" s="1">
        <f>IFERROR(__xludf.DUMMYFUNCTION("""COMPUTED_VALUE"""),0.0)</f>
        <v>0</v>
      </c>
    </row>
    <row r="361">
      <c r="A361" s="2">
        <f>IFERROR(__xludf.DUMMYFUNCTION("""COMPUTED_VALUE"""),45818.66666666667)</f>
        <v>45818.66667</v>
      </c>
      <c r="B361" s="1">
        <f>IFERROR(__xludf.DUMMYFUNCTION("""COMPUTED_VALUE"""),4314.19)</f>
        <v>4314.19</v>
      </c>
      <c r="D361" s="2">
        <f>IFERROR(__xludf.DUMMYFUNCTION("""COMPUTED_VALUE"""),45818.66666666667)</f>
        <v>45818.66667</v>
      </c>
      <c r="E361" s="1">
        <f>IFERROR(__xludf.DUMMYFUNCTION("""COMPUTED_VALUE"""),4338.76)</f>
        <v>4338.76</v>
      </c>
      <c r="G361" s="2">
        <f>IFERROR(__xludf.DUMMYFUNCTION("""COMPUTED_VALUE"""),45818.66666666667)</f>
        <v>45818.66667</v>
      </c>
      <c r="H361" s="1">
        <f>IFERROR(__xludf.DUMMYFUNCTION("""COMPUTED_VALUE"""),4311.41)</f>
        <v>4311.41</v>
      </c>
      <c r="J361" s="2">
        <f>IFERROR(__xludf.DUMMYFUNCTION("""COMPUTED_VALUE"""),45818.66666666667)</f>
        <v>45818.66667</v>
      </c>
      <c r="K361" s="1">
        <f>IFERROR(__xludf.DUMMYFUNCTION("""COMPUTED_VALUE"""),4336.08)</f>
        <v>4336.08</v>
      </c>
      <c r="M361" s="2">
        <f>IFERROR(__xludf.DUMMYFUNCTION("""COMPUTED_VALUE"""),45818.66666666667)</f>
        <v>45818.66667</v>
      </c>
      <c r="N361" s="1">
        <f>IFERROR(__xludf.DUMMYFUNCTION("""COMPUTED_VALUE"""),0.0)</f>
        <v>0</v>
      </c>
    </row>
    <row r="362">
      <c r="A362" s="2">
        <f>IFERROR(__xludf.DUMMYFUNCTION("""COMPUTED_VALUE"""),45819.66666666667)</f>
        <v>45819.66667</v>
      </c>
      <c r="B362" s="1">
        <f>IFERROR(__xludf.DUMMYFUNCTION("""COMPUTED_VALUE"""),4336.08)</f>
        <v>4336.08</v>
      </c>
      <c r="D362" s="2">
        <f>IFERROR(__xludf.DUMMYFUNCTION("""COMPUTED_VALUE"""),45819.66666666667)</f>
        <v>45819.66667</v>
      </c>
      <c r="E362" s="1">
        <f>IFERROR(__xludf.DUMMYFUNCTION("""COMPUTED_VALUE"""),4351.35)</f>
        <v>4351.35</v>
      </c>
      <c r="G362" s="2">
        <f>IFERROR(__xludf.DUMMYFUNCTION("""COMPUTED_VALUE"""),45819.66666666667)</f>
        <v>45819.66667</v>
      </c>
      <c r="H362" s="1">
        <f>IFERROR(__xludf.DUMMYFUNCTION("""COMPUTED_VALUE"""),4311.54)</f>
        <v>4311.54</v>
      </c>
      <c r="J362" s="2">
        <f>IFERROR(__xludf.DUMMYFUNCTION("""COMPUTED_VALUE"""),45819.66666666667)</f>
        <v>45819.66667</v>
      </c>
      <c r="K362" s="1">
        <f>IFERROR(__xludf.DUMMYFUNCTION("""COMPUTED_VALUE"""),4324.04)</f>
        <v>4324.04</v>
      </c>
      <c r="M362" s="2">
        <f>IFERROR(__xludf.DUMMYFUNCTION("""COMPUTED_VALUE"""),45819.66666666667)</f>
        <v>45819.66667</v>
      </c>
      <c r="N362" s="1">
        <f>IFERROR(__xludf.DUMMYFUNCTION("""COMPUTED_VALUE"""),0.0)</f>
        <v>0</v>
      </c>
    </row>
    <row r="363">
      <c r="A363" s="2">
        <f>IFERROR(__xludf.DUMMYFUNCTION("""COMPUTED_VALUE"""),45820.66666666667)</f>
        <v>45820.66667</v>
      </c>
      <c r="B363" s="1">
        <f>IFERROR(__xludf.DUMMYFUNCTION("""COMPUTED_VALUE"""),4324.04)</f>
        <v>4324.04</v>
      </c>
      <c r="D363" s="2">
        <f>IFERROR(__xludf.DUMMYFUNCTION("""COMPUTED_VALUE"""),45820.66666666667)</f>
        <v>45820.66667</v>
      </c>
      <c r="E363" s="1">
        <f>IFERROR(__xludf.DUMMYFUNCTION("""COMPUTED_VALUE"""),4338.04)</f>
        <v>4338.04</v>
      </c>
      <c r="G363" s="2">
        <f>IFERROR(__xludf.DUMMYFUNCTION("""COMPUTED_VALUE"""),45820.66666666667)</f>
        <v>45820.66667</v>
      </c>
      <c r="H363" s="1">
        <f>IFERROR(__xludf.DUMMYFUNCTION("""COMPUTED_VALUE"""),4309.03)</f>
        <v>4309.03</v>
      </c>
      <c r="J363" s="2">
        <f>IFERROR(__xludf.DUMMYFUNCTION("""COMPUTED_VALUE"""),45820.66666666667)</f>
        <v>45820.66667</v>
      </c>
      <c r="K363" s="1">
        <f>IFERROR(__xludf.DUMMYFUNCTION("""COMPUTED_VALUE"""),4337.89)</f>
        <v>4337.89</v>
      </c>
      <c r="M363" s="2">
        <f>IFERROR(__xludf.DUMMYFUNCTION("""COMPUTED_VALUE"""),45820.66666666667)</f>
        <v>45820.66667</v>
      </c>
      <c r="N363" s="1">
        <f>IFERROR(__xludf.DUMMYFUNCTION("""COMPUTED_VALUE"""),0.0)</f>
        <v>0</v>
      </c>
    </row>
    <row r="364">
      <c r="A364" s="2">
        <f>IFERROR(__xludf.DUMMYFUNCTION("""COMPUTED_VALUE"""),45821.66666666667)</f>
        <v>45821.66667</v>
      </c>
      <c r="B364" s="1">
        <f>IFERROR(__xludf.DUMMYFUNCTION("""COMPUTED_VALUE"""),4337.89)</f>
        <v>4337.89</v>
      </c>
      <c r="D364" s="2">
        <f>IFERROR(__xludf.DUMMYFUNCTION("""COMPUTED_VALUE"""),45821.66666666667)</f>
        <v>45821.66667</v>
      </c>
      <c r="E364" s="1">
        <f>IFERROR(__xludf.DUMMYFUNCTION("""COMPUTED_VALUE"""),4337.89)</f>
        <v>4337.89</v>
      </c>
      <c r="G364" s="2">
        <f>IFERROR(__xludf.DUMMYFUNCTION("""COMPUTED_VALUE"""),45821.66666666667)</f>
        <v>45821.66667</v>
      </c>
      <c r="H364" s="1">
        <f>IFERROR(__xludf.DUMMYFUNCTION("""COMPUTED_VALUE"""),4277.07)</f>
        <v>4277.07</v>
      </c>
      <c r="J364" s="2">
        <f>IFERROR(__xludf.DUMMYFUNCTION("""COMPUTED_VALUE"""),45821.66666666667)</f>
        <v>45821.66667</v>
      </c>
      <c r="K364" s="1">
        <f>IFERROR(__xludf.DUMMYFUNCTION("""COMPUTED_VALUE"""),4286.84)</f>
        <v>4286.84</v>
      </c>
      <c r="M364" s="2">
        <f>IFERROR(__xludf.DUMMYFUNCTION("""COMPUTED_VALUE"""),45821.66666666667)</f>
        <v>45821.66667</v>
      </c>
      <c r="N364" s="1">
        <f>IFERROR(__xludf.DUMMYFUNCTION("""COMPUTED_VALUE"""),0.0)</f>
        <v>0</v>
      </c>
    </row>
    <row r="365">
      <c r="A365" s="2">
        <f>IFERROR(__xludf.DUMMYFUNCTION("""COMPUTED_VALUE"""),45824.66666666667)</f>
        <v>45824.66667</v>
      </c>
      <c r="B365" s="1">
        <f>IFERROR(__xludf.DUMMYFUNCTION("""COMPUTED_VALUE"""),4286.84)</f>
        <v>4286.84</v>
      </c>
      <c r="D365" s="2">
        <f>IFERROR(__xludf.DUMMYFUNCTION("""COMPUTED_VALUE"""),45824.66666666667)</f>
        <v>45824.66667</v>
      </c>
      <c r="E365" s="1">
        <f>IFERROR(__xludf.DUMMYFUNCTION("""COMPUTED_VALUE"""),4340.49)</f>
        <v>4340.49</v>
      </c>
      <c r="G365" s="2">
        <f>IFERROR(__xludf.DUMMYFUNCTION("""COMPUTED_VALUE"""),45824.66666666667)</f>
        <v>45824.66667</v>
      </c>
      <c r="H365" s="1">
        <f>IFERROR(__xludf.DUMMYFUNCTION("""COMPUTED_VALUE"""),4286.84)</f>
        <v>4286.84</v>
      </c>
      <c r="J365" s="2">
        <f>IFERROR(__xludf.DUMMYFUNCTION("""COMPUTED_VALUE"""),45824.66666666667)</f>
        <v>45824.66667</v>
      </c>
      <c r="K365" s="1">
        <f>IFERROR(__xludf.DUMMYFUNCTION("""COMPUTED_VALUE"""),4327.99)</f>
        <v>4327.99</v>
      </c>
      <c r="M365" s="2">
        <f>IFERROR(__xludf.DUMMYFUNCTION("""COMPUTED_VALUE"""),45824.66666666667)</f>
        <v>45824.66667</v>
      </c>
      <c r="N365" s="1">
        <f>IFERROR(__xludf.DUMMYFUNCTION("""COMPUTED_VALUE"""),0.0)</f>
        <v>0</v>
      </c>
    </row>
    <row r="366">
      <c r="A366" s="2">
        <f>IFERROR(__xludf.DUMMYFUNCTION("""COMPUTED_VALUE"""),45825.66666666667)</f>
        <v>45825.66667</v>
      </c>
      <c r="B366" s="1">
        <f>IFERROR(__xludf.DUMMYFUNCTION("""COMPUTED_VALUE"""),4327.99)</f>
        <v>4327.99</v>
      </c>
      <c r="D366" s="2">
        <f>IFERROR(__xludf.DUMMYFUNCTION("""COMPUTED_VALUE"""),45825.66666666667)</f>
        <v>45825.66667</v>
      </c>
      <c r="E366" s="1">
        <f>IFERROR(__xludf.DUMMYFUNCTION("""COMPUTED_VALUE"""),4327.99)</f>
        <v>4327.99</v>
      </c>
      <c r="G366" s="2">
        <f>IFERROR(__xludf.DUMMYFUNCTION("""COMPUTED_VALUE"""),45825.66666666667)</f>
        <v>45825.66667</v>
      </c>
      <c r="H366" s="1">
        <f>IFERROR(__xludf.DUMMYFUNCTION("""COMPUTED_VALUE"""),4287.01)</f>
        <v>4287.01</v>
      </c>
      <c r="J366" s="2">
        <f>IFERROR(__xludf.DUMMYFUNCTION("""COMPUTED_VALUE"""),45825.66666666667)</f>
        <v>45825.66667</v>
      </c>
      <c r="K366" s="1">
        <f>IFERROR(__xludf.DUMMYFUNCTION("""COMPUTED_VALUE"""),4292.08)</f>
        <v>4292.08</v>
      </c>
      <c r="M366" s="2">
        <f>IFERROR(__xludf.DUMMYFUNCTION("""COMPUTED_VALUE"""),45825.66666666667)</f>
        <v>45825.66667</v>
      </c>
      <c r="N366" s="1">
        <f>IFERROR(__xludf.DUMMYFUNCTION("""COMPUTED_VALUE"""),0.0)</f>
        <v>0</v>
      </c>
    </row>
    <row r="367">
      <c r="A367" s="2">
        <f>IFERROR(__xludf.DUMMYFUNCTION("""COMPUTED_VALUE"""),45826.66666666667)</f>
        <v>45826.66667</v>
      </c>
      <c r="B367" s="1">
        <f>IFERROR(__xludf.DUMMYFUNCTION("""COMPUTED_VALUE"""),4292.08)</f>
        <v>4292.08</v>
      </c>
      <c r="D367" s="2">
        <f>IFERROR(__xludf.DUMMYFUNCTION("""COMPUTED_VALUE"""),45826.66666666667)</f>
        <v>45826.66667</v>
      </c>
      <c r="E367" s="1">
        <f>IFERROR(__xludf.DUMMYFUNCTION("""COMPUTED_VALUE"""),4319.45)</f>
        <v>4319.45</v>
      </c>
      <c r="G367" s="2">
        <f>IFERROR(__xludf.DUMMYFUNCTION("""COMPUTED_VALUE"""),45826.66666666667)</f>
        <v>45826.66667</v>
      </c>
      <c r="H367" s="1">
        <f>IFERROR(__xludf.DUMMYFUNCTION("""COMPUTED_VALUE"""),4287.57)</f>
        <v>4287.57</v>
      </c>
      <c r="J367" s="2">
        <f>IFERROR(__xludf.DUMMYFUNCTION("""COMPUTED_VALUE"""),45826.66666666667)</f>
        <v>45826.66667</v>
      </c>
      <c r="K367" s="1">
        <f>IFERROR(__xludf.DUMMYFUNCTION("""COMPUTED_VALUE"""),4293.47)</f>
        <v>4293.47</v>
      </c>
      <c r="M367" s="2">
        <f>IFERROR(__xludf.DUMMYFUNCTION("""COMPUTED_VALUE"""),45826.66666666667)</f>
        <v>45826.66667</v>
      </c>
      <c r="N367" s="1">
        <f>IFERROR(__xludf.DUMMYFUNCTION("""COMPUTED_VALUE"""),0.0)</f>
        <v>0</v>
      </c>
    </row>
    <row r="368">
      <c r="A368" s="2">
        <f>IFERROR(__xludf.DUMMYFUNCTION("""COMPUTED_VALUE"""),45828.66666666667)</f>
        <v>45828.66667</v>
      </c>
      <c r="B368" s="1">
        <f>IFERROR(__xludf.DUMMYFUNCTION("""COMPUTED_VALUE"""),4293.47)</f>
        <v>4293.47</v>
      </c>
      <c r="D368" s="2">
        <f>IFERROR(__xludf.DUMMYFUNCTION("""COMPUTED_VALUE"""),45828.66666666667)</f>
        <v>45828.66667</v>
      </c>
      <c r="E368" s="1">
        <f>IFERROR(__xludf.DUMMYFUNCTION("""COMPUTED_VALUE"""),4319.55)</f>
        <v>4319.55</v>
      </c>
      <c r="G368" s="2">
        <f>IFERROR(__xludf.DUMMYFUNCTION("""COMPUTED_VALUE"""),45828.66666666667)</f>
        <v>45828.66667</v>
      </c>
      <c r="H368" s="1">
        <f>IFERROR(__xludf.DUMMYFUNCTION("""COMPUTED_VALUE"""),4273.42)</f>
        <v>4273.42</v>
      </c>
      <c r="J368" s="2">
        <f>IFERROR(__xludf.DUMMYFUNCTION("""COMPUTED_VALUE"""),45828.66666666667)</f>
        <v>45828.66667</v>
      </c>
      <c r="K368" s="1">
        <f>IFERROR(__xludf.DUMMYFUNCTION("""COMPUTED_VALUE"""),4284.45)</f>
        <v>4284.45</v>
      </c>
      <c r="M368" s="2">
        <f>IFERROR(__xludf.DUMMYFUNCTION("""COMPUTED_VALUE"""),45828.66666666667)</f>
        <v>45828.66667</v>
      </c>
      <c r="N368" s="1">
        <f>IFERROR(__xludf.DUMMYFUNCTION("""COMPUTED_VALUE"""),0.0)</f>
        <v>0</v>
      </c>
    </row>
    <row r="369">
      <c r="A369" s="2">
        <f>IFERROR(__xludf.DUMMYFUNCTION("""COMPUTED_VALUE"""),45831.66666666667)</f>
        <v>45831.66667</v>
      </c>
      <c r="B369" s="1">
        <f>IFERROR(__xludf.DUMMYFUNCTION("""COMPUTED_VALUE"""),4284.45)</f>
        <v>4284.45</v>
      </c>
      <c r="D369" s="2">
        <f>IFERROR(__xludf.DUMMYFUNCTION("""COMPUTED_VALUE"""),45831.66666666667)</f>
        <v>45831.66667</v>
      </c>
      <c r="E369" s="1">
        <f>IFERROR(__xludf.DUMMYFUNCTION("""COMPUTED_VALUE"""),4327.2)</f>
        <v>4327.2</v>
      </c>
      <c r="G369" s="2">
        <f>IFERROR(__xludf.DUMMYFUNCTION("""COMPUTED_VALUE"""),45831.66666666667)</f>
        <v>45831.66667</v>
      </c>
      <c r="H369" s="1">
        <f>IFERROR(__xludf.DUMMYFUNCTION("""COMPUTED_VALUE"""),4264.59)</f>
        <v>4264.59</v>
      </c>
      <c r="J369" s="2">
        <f>IFERROR(__xludf.DUMMYFUNCTION("""COMPUTED_VALUE"""),45831.66666666667)</f>
        <v>45831.66667</v>
      </c>
      <c r="K369" s="1">
        <f>IFERROR(__xludf.DUMMYFUNCTION("""COMPUTED_VALUE"""),4324.83)</f>
        <v>4324.83</v>
      </c>
      <c r="M369" s="2">
        <f>IFERROR(__xludf.DUMMYFUNCTION("""COMPUTED_VALUE"""),45831.66666666667)</f>
        <v>45831.66667</v>
      </c>
      <c r="N369" s="1">
        <f>IFERROR(__xludf.DUMMYFUNCTION("""COMPUTED_VALUE"""),0.0)</f>
        <v>0</v>
      </c>
    </row>
    <row r="370">
      <c r="A370" s="2">
        <f>IFERROR(__xludf.DUMMYFUNCTION("""COMPUTED_VALUE"""),45832.66666666667)</f>
        <v>45832.66667</v>
      </c>
      <c r="B370" s="1">
        <f>IFERROR(__xludf.DUMMYFUNCTION("""COMPUTED_VALUE"""),4324.83)</f>
        <v>4324.83</v>
      </c>
      <c r="D370" s="2">
        <f>IFERROR(__xludf.DUMMYFUNCTION("""COMPUTED_VALUE"""),45832.66666666667)</f>
        <v>45832.66667</v>
      </c>
      <c r="E370" s="1">
        <f>IFERROR(__xludf.DUMMYFUNCTION("""COMPUTED_VALUE"""),4380.78)</f>
        <v>4380.78</v>
      </c>
      <c r="G370" s="2">
        <f>IFERROR(__xludf.DUMMYFUNCTION("""COMPUTED_VALUE"""),45832.66666666667)</f>
        <v>45832.66667</v>
      </c>
      <c r="H370" s="1">
        <f>IFERROR(__xludf.DUMMYFUNCTION("""COMPUTED_VALUE"""),4324.83)</f>
        <v>4324.83</v>
      </c>
      <c r="J370" s="2">
        <f>IFERROR(__xludf.DUMMYFUNCTION("""COMPUTED_VALUE"""),45832.66666666667)</f>
        <v>45832.66667</v>
      </c>
      <c r="K370" s="1">
        <f>IFERROR(__xludf.DUMMYFUNCTION("""COMPUTED_VALUE"""),4374.02)</f>
        <v>4374.02</v>
      </c>
      <c r="M370" s="2">
        <f>IFERROR(__xludf.DUMMYFUNCTION("""COMPUTED_VALUE"""),45832.66666666667)</f>
        <v>45832.66667</v>
      </c>
      <c r="N370" s="1">
        <f>IFERROR(__xludf.DUMMYFUNCTION("""COMPUTED_VALUE"""),0.0)</f>
        <v>0</v>
      </c>
    </row>
    <row r="371">
      <c r="A371" s="2">
        <f>IFERROR(__xludf.DUMMYFUNCTION("""COMPUTED_VALUE"""),45833.66666666667)</f>
        <v>45833.66667</v>
      </c>
      <c r="B371" s="1">
        <f>IFERROR(__xludf.DUMMYFUNCTION("""COMPUTED_VALUE"""),4374.02)</f>
        <v>4374.02</v>
      </c>
      <c r="D371" s="2">
        <f>IFERROR(__xludf.DUMMYFUNCTION("""COMPUTED_VALUE"""),45833.66666666667)</f>
        <v>45833.66667</v>
      </c>
      <c r="E371" s="1">
        <f>IFERROR(__xludf.DUMMYFUNCTION("""COMPUTED_VALUE"""),4385.66)</f>
        <v>4385.66</v>
      </c>
      <c r="G371" s="2">
        <f>IFERROR(__xludf.DUMMYFUNCTION("""COMPUTED_VALUE"""),45833.66666666667)</f>
        <v>45833.66667</v>
      </c>
      <c r="H371" s="1">
        <f>IFERROR(__xludf.DUMMYFUNCTION("""COMPUTED_VALUE"""),4362.45)</f>
        <v>4362.45</v>
      </c>
      <c r="J371" s="2">
        <f>IFERROR(__xludf.DUMMYFUNCTION("""COMPUTED_VALUE"""),45833.66666666667)</f>
        <v>45833.66667</v>
      </c>
      <c r="K371" s="1">
        <f>IFERROR(__xludf.DUMMYFUNCTION("""COMPUTED_VALUE"""),4368.96)</f>
        <v>4368.96</v>
      </c>
      <c r="M371" s="2">
        <f>IFERROR(__xludf.DUMMYFUNCTION("""COMPUTED_VALUE"""),45833.66666666667)</f>
        <v>45833.66667</v>
      </c>
      <c r="N371" s="1">
        <f>IFERROR(__xludf.DUMMYFUNCTION("""COMPUTED_VALUE"""),0.0)</f>
        <v>0</v>
      </c>
    </row>
    <row r="372">
      <c r="A372" s="2">
        <f>IFERROR(__xludf.DUMMYFUNCTION("""COMPUTED_VALUE"""),45834.66666666667)</f>
        <v>45834.66667</v>
      </c>
      <c r="B372" s="1">
        <f>IFERROR(__xludf.DUMMYFUNCTION("""COMPUTED_VALUE"""),4368.96)</f>
        <v>4368.96</v>
      </c>
      <c r="D372" s="2">
        <f>IFERROR(__xludf.DUMMYFUNCTION("""COMPUTED_VALUE"""),45834.66666666667)</f>
        <v>45834.66667</v>
      </c>
      <c r="E372" s="1">
        <f>IFERROR(__xludf.DUMMYFUNCTION("""COMPUTED_VALUE"""),4410.34)</f>
        <v>4410.34</v>
      </c>
      <c r="G372" s="2">
        <f>IFERROR(__xludf.DUMMYFUNCTION("""COMPUTED_VALUE"""),45834.66666666667)</f>
        <v>45834.66667</v>
      </c>
      <c r="H372" s="1">
        <f>IFERROR(__xludf.DUMMYFUNCTION("""COMPUTED_VALUE"""),4368.96)</f>
        <v>4368.96</v>
      </c>
      <c r="J372" s="2">
        <f>IFERROR(__xludf.DUMMYFUNCTION("""COMPUTED_VALUE"""),45834.66666666667)</f>
        <v>45834.66667</v>
      </c>
      <c r="K372" s="1">
        <f>IFERROR(__xludf.DUMMYFUNCTION("""COMPUTED_VALUE"""),4406.78)</f>
        <v>4406.78</v>
      </c>
      <c r="M372" s="2">
        <f>IFERROR(__xludf.DUMMYFUNCTION("""COMPUTED_VALUE"""),45834.66666666667)</f>
        <v>45834.66667</v>
      </c>
      <c r="N372" s="1">
        <f>IFERROR(__xludf.DUMMYFUNCTION("""COMPUTED_VALUE"""),0.0)</f>
        <v>0</v>
      </c>
    </row>
    <row r="373">
      <c r="A373" s="2">
        <f>IFERROR(__xludf.DUMMYFUNCTION("""COMPUTED_VALUE"""),45835.66666666667)</f>
        <v>45835.66667</v>
      </c>
      <c r="B373" s="1">
        <f>IFERROR(__xludf.DUMMYFUNCTION("""COMPUTED_VALUE"""),4406.78)</f>
        <v>4406.78</v>
      </c>
      <c r="D373" s="2">
        <f>IFERROR(__xludf.DUMMYFUNCTION("""COMPUTED_VALUE"""),45835.66666666667)</f>
        <v>45835.66667</v>
      </c>
      <c r="E373" s="1">
        <f>IFERROR(__xludf.DUMMYFUNCTION("""COMPUTED_VALUE"""),4440.26)</f>
        <v>4440.26</v>
      </c>
      <c r="G373" s="2">
        <f>IFERROR(__xludf.DUMMYFUNCTION("""COMPUTED_VALUE"""),45835.66666666667)</f>
        <v>45835.66667</v>
      </c>
      <c r="H373" s="1">
        <f>IFERROR(__xludf.DUMMYFUNCTION("""COMPUTED_VALUE"""),4399.77)</f>
        <v>4399.77</v>
      </c>
      <c r="J373" s="2">
        <f>IFERROR(__xludf.DUMMYFUNCTION("""COMPUTED_VALUE"""),45835.66666666667)</f>
        <v>45835.66667</v>
      </c>
      <c r="K373" s="1">
        <f>IFERROR(__xludf.DUMMYFUNCTION("""COMPUTED_VALUE"""),4427.87)</f>
        <v>4427.87</v>
      </c>
      <c r="M373" s="2">
        <f>IFERROR(__xludf.DUMMYFUNCTION("""COMPUTED_VALUE"""),45835.66666666667)</f>
        <v>45835.66667</v>
      </c>
      <c r="N373" s="1">
        <f>IFERROR(__xludf.DUMMYFUNCTION("""COMPUTED_VALUE"""),0.0)</f>
        <v>0</v>
      </c>
    </row>
    <row r="374">
      <c r="A374" s="2">
        <f>IFERROR(__xludf.DUMMYFUNCTION("""COMPUTED_VALUE"""),45838.66666666667)</f>
        <v>45838.66667</v>
      </c>
      <c r="B374" s="1">
        <f>IFERROR(__xludf.DUMMYFUNCTION("""COMPUTED_VALUE"""),4427.87)</f>
        <v>4427.87</v>
      </c>
      <c r="D374" s="2">
        <f>IFERROR(__xludf.DUMMYFUNCTION("""COMPUTED_VALUE"""),45838.66666666667)</f>
        <v>45838.66667</v>
      </c>
      <c r="E374" s="1">
        <f>IFERROR(__xludf.DUMMYFUNCTION("""COMPUTED_VALUE"""),4457.74)</f>
        <v>4457.74</v>
      </c>
      <c r="G374" s="2">
        <f>IFERROR(__xludf.DUMMYFUNCTION("""COMPUTED_VALUE"""),45838.66666666667)</f>
        <v>45838.66667</v>
      </c>
      <c r="H374" s="1">
        <f>IFERROR(__xludf.DUMMYFUNCTION("""COMPUTED_VALUE"""),4427.87)</f>
        <v>4427.87</v>
      </c>
      <c r="J374" s="2">
        <f>IFERROR(__xludf.DUMMYFUNCTION("""COMPUTED_VALUE"""),45838.66666666667)</f>
        <v>45838.66667</v>
      </c>
      <c r="K374" s="1">
        <f>IFERROR(__xludf.DUMMYFUNCTION("""COMPUTED_VALUE"""),4450.83)</f>
        <v>4450.83</v>
      </c>
      <c r="M374" s="2">
        <f>IFERROR(__xludf.DUMMYFUNCTION("""COMPUTED_VALUE"""),45838.66666666667)</f>
        <v>45838.66667</v>
      </c>
      <c r="N374" s="1">
        <f>IFERROR(__xludf.DUMMYFUNCTION("""COMPUTED_VALUE"""),0.0)</f>
        <v>0</v>
      </c>
    </row>
    <row r="375">
      <c r="A375" s="2">
        <f>IFERROR(__xludf.DUMMYFUNCTION("""COMPUTED_VALUE"""),45839.66666666667)</f>
        <v>45839.66667</v>
      </c>
      <c r="B375" s="1">
        <f>IFERROR(__xludf.DUMMYFUNCTION("""COMPUTED_VALUE"""),4450.83)</f>
        <v>4450.83</v>
      </c>
      <c r="D375" s="2">
        <f>IFERROR(__xludf.DUMMYFUNCTION("""COMPUTED_VALUE"""),45839.66666666667)</f>
        <v>45839.66667</v>
      </c>
      <c r="E375" s="1">
        <f>IFERROR(__xludf.DUMMYFUNCTION("""COMPUTED_VALUE"""),4458.31)</f>
        <v>4458.31</v>
      </c>
      <c r="G375" s="2">
        <f>IFERROR(__xludf.DUMMYFUNCTION("""COMPUTED_VALUE"""),45839.66666666667)</f>
        <v>45839.66667</v>
      </c>
      <c r="H375" s="1">
        <f>IFERROR(__xludf.DUMMYFUNCTION("""COMPUTED_VALUE"""),4431.75)</f>
        <v>4431.75</v>
      </c>
      <c r="J375" s="2">
        <f>IFERROR(__xludf.DUMMYFUNCTION("""COMPUTED_VALUE"""),45839.66666666667)</f>
        <v>45839.66667</v>
      </c>
      <c r="K375" s="1">
        <f>IFERROR(__xludf.DUMMYFUNCTION("""COMPUTED_VALUE"""),4447.97)</f>
        <v>4447.97</v>
      </c>
      <c r="M375" s="2">
        <f>IFERROR(__xludf.DUMMYFUNCTION("""COMPUTED_VALUE"""),45839.66666666667)</f>
        <v>45839.66667</v>
      </c>
      <c r="N375" s="1">
        <f>IFERROR(__xludf.DUMMYFUNCTION("""COMPUTED_VALUE"""),0.0)</f>
        <v>0</v>
      </c>
    </row>
    <row r="376">
      <c r="A376" s="2">
        <f>IFERROR(__xludf.DUMMYFUNCTION("""COMPUTED_VALUE"""),45840.66666666667)</f>
        <v>45840.66667</v>
      </c>
      <c r="B376" s="1">
        <f>IFERROR(__xludf.DUMMYFUNCTION("""COMPUTED_VALUE"""),4447.97)</f>
        <v>4447.97</v>
      </c>
      <c r="D376" s="2">
        <f>IFERROR(__xludf.DUMMYFUNCTION("""COMPUTED_VALUE"""),45840.66666666667)</f>
        <v>45840.66667</v>
      </c>
      <c r="E376" s="1">
        <f>IFERROR(__xludf.DUMMYFUNCTION("""COMPUTED_VALUE"""),4471.45)</f>
        <v>4471.45</v>
      </c>
      <c r="G376" s="2">
        <f>IFERROR(__xludf.DUMMYFUNCTION("""COMPUTED_VALUE"""),45840.66666666667)</f>
        <v>45840.66667</v>
      </c>
      <c r="H376" s="1">
        <f>IFERROR(__xludf.DUMMYFUNCTION("""COMPUTED_VALUE"""),4442.1)</f>
        <v>4442.1</v>
      </c>
      <c r="J376" s="2">
        <f>IFERROR(__xludf.DUMMYFUNCTION("""COMPUTED_VALUE"""),45840.66666666667)</f>
        <v>45840.66667</v>
      </c>
      <c r="K376" s="1">
        <f>IFERROR(__xludf.DUMMYFUNCTION("""COMPUTED_VALUE"""),4471.33)</f>
        <v>4471.33</v>
      </c>
      <c r="M376" s="2">
        <f>IFERROR(__xludf.DUMMYFUNCTION("""COMPUTED_VALUE"""),45840.66666666667)</f>
        <v>45840.66667</v>
      </c>
      <c r="N376" s="1">
        <f>IFERROR(__xludf.DUMMYFUNCTION("""COMPUTED_VALUE"""),0.0)</f>
        <v>0</v>
      </c>
    </row>
    <row r="377">
      <c r="A377" s="2">
        <f>IFERROR(__xludf.DUMMYFUNCTION("""COMPUTED_VALUE"""),45841.54513888889)</f>
        <v>45841.54514</v>
      </c>
      <c r="B377" s="1">
        <f>IFERROR(__xludf.DUMMYFUNCTION("""COMPUTED_VALUE"""),4471.33)</f>
        <v>4471.33</v>
      </c>
      <c r="D377" s="2">
        <f>IFERROR(__xludf.DUMMYFUNCTION("""COMPUTED_VALUE"""),45841.54513888889)</f>
        <v>45841.54514</v>
      </c>
      <c r="E377" s="1">
        <f>IFERROR(__xludf.DUMMYFUNCTION("""COMPUTED_VALUE"""),4512.34)</f>
        <v>4512.34</v>
      </c>
      <c r="G377" s="2">
        <f>IFERROR(__xludf.DUMMYFUNCTION("""COMPUTED_VALUE"""),45841.54513888889)</f>
        <v>45841.54514</v>
      </c>
      <c r="H377" s="1">
        <f>IFERROR(__xludf.DUMMYFUNCTION("""COMPUTED_VALUE"""),4471.33)</f>
        <v>4471.33</v>
      </c>
      <c r="J377" s="2">
        <f>IFERROR(__xludf.DUMMYFUNCTION("""COMPUTED_VALUE"""),45841.54513888889)</f>
        <v>45841.54514</v>
      </c>
      <c r="K377" s="1">
        <f>IFERROR(__xludf.DUMMYFUNCTION("""COMPUTED_VALUE"""),4508.93)</f>
        <v>4508.93</v>
      </c>
      <c r="M377" s="2">
        <f>IFERROR(__xludf.DUMMYFUNCTION("""COMPUTED_VALUE"""),45841.54513888889)</f>
        <v>45841.54514</v>
      </c>
      <c r="N377" s="1">
        <f>IFERROR(__xludf.DUMMYFUNCTION("""COMPUTED_VALUE"""),0.0)</f>
        <v>0</v>
      </c>
    </row>
    <row r="378">
      <c r="A378" s="2">
        <f>IFERROR(__xludf.DUMMYFUNCTION("""COMPUTED_VALUE"""),45845.66666666667)</f>
        <v>45845.66667</v>
      </c>
      <c r="B378" s="1">
        <f>IFERROR(__xludf.DUMMYFUNCTION("""COMPUTED_VALUE"""),4508.93)</f>
        <v>4508.93</v>
      </c>
      <c r="D378" s="2">
        <f>IFERROR(__xludf.DUMMYFUNCTION("""COMPUTED_VALUE"""),45845.66666666667)</f>
        <v>45845.66667</v>
      </c>
      <c r="E378" s="1">
        <f>IFERROR(__xludf.DUMMYFUNCTION("""COMPUTED_VALUE"""),4508.93)</f>
        <v>4508.93</v>
      </c>
      <c r="G378" s="2">
        <f>IFERROR(__xludf.DUMMYFUNCTION("""COMPUTED_VALUE"""),45845.66666666667)</f>
        <v>45845.66667</v>
      </c>
      <c r="H378" s="1">
        <f>IFERROR(__xludf.DUMMYFUNCTION("""COMPUTED_VALUE"""),4451.96)</f>
        <v>4451.96</v>
      </c>
      <c r="J378" s="2">
        <f>IFERROR(__xludf.DUMMYFUNCTION("""COMPUTED_VALUE"""),45845.66666666667)</f>
        <v>45845.66667</v>
      </c>
      <c r="K378" s="1">
        <f>IFERROR(__xludf.DUMMYFUNCTION("""COMPUTED_VALUE"""),4472.72)</f>
        <v>4472.72</v>
      </c>
      <c r="M378" s="2">
        <f>IFERROR(__xludf.DUMMYFUNCTION("""COMPUTED_VALUE"""),45845.66666666667)</f>
        <v>45845.66667</v>
      </c>
      <c r="N378" s="1">
        <f>IFERROR(__xludf.DUMMYFUNCTION("""COMPUTED_VALUE"""),0.0)</f>
        <v>0</v>
      </c>
    </row>
    <row r="379">
      <c r="A379" s="2">
        <f>IFERROR(__xludf.DUMMYFUNCTION("""COMPUTED_VALUE"""),45846.66666666667)</f>
        <v>45846.66667</v>
      </c>
      <c r="B379" s="1">
        <f>IFERROR(__xludf.DUMMYFUNCTION("""COMPUTED_VALUE"""),4472.72)</f>
        <v>4472.72</v>
      </c>
      <c r="D379" s="2">
        <f>IFERROR(__xludf.DUMMYFUNCTION("""COMPUTED_VALUE"""),45846.66666666667)</f>
        <v>45846.66667</v>
      </c>
      <c r="E379" s="1">
        <f>IFERROR(__xludf.DUMMYFUNCTION("""COMPUTED_VALUE"""),4483.18)</f>
        <v>4483.18</v>
      </c>
      <c r="G379" s="2">
        <f>IFERROR(__xludf.DUMMYFUNCTION("""COMPUTED_VALUE"""),45846.66666666667)</f>
        <v>45846.66667</v>
      </c>
      <c r="H379" s="1">
        <f>IFERROR(__xludf.DUMMYFUNCTION("""COMPUTED_VALUE"""),4465.73)</f>
        <v>4465.73</v>
      </c>
      <c r="J379" s="2">
        <f>IFERROR(__xludf.DUMMYFUNCTION("""COMPUTED_VALUE"""),45846.66666666667)</f>
        <v>45846.66667</v>
      </c>
      <c r="K379" s="1">
        <f>IFERROR(__xludf.DUMMYFUNCTION("""COMPUTED_VALUE"""),4470.58)</f>
        <v>4470.58</v>
      </c>
      <c r="M379" s="2">
        <f>IFERROR(__xludf.DUMMYFUNCTION("""COMPUTED_VALUE"""),45846.66666666667)</f>
        <v>45846.66667</v>
      </c>
      <c r="N379" s="1">
        <f>IFERROR(__xludf.DUMMYFUNCTION("""COMPUTED_VALUE"""),0.0)</f>
        <v>0</v>
      </c>
    </row>
    <row r="380">
      <c r="A380" s="2">
        <f>IFERROR(__xludf.DUMMYFUNCTION("""COMPUTED_VALUE"""),45847.66666666667)</f>
        <v>45847.66667</v>
      </c>
      <c r="B380" s="1">
        <f>IFERROR(__xludf.DUMMYFUNCTION("""COMPUTED_VALUE"""),4470.58)</f>
        <v>4470.58</v>
      </c>
      <c r="D380" s="2">
        <f>IFERROR(__xludf.DUMMYFUNCTION("""COMPUTED_VALUE"""),45847.66666666667)</f>
        <v>45847.66667</v>
      </c>
      <c r="E380" s="1">
        <f>IFERROR(__xludf.DUMMYFUNCTION("""COMPUTED_VALUE"""),4501.31)</f>
        <v>4501.31</v>
      </c>
      <c r="G380" s="2">
        <f>IFERROR(__xludf.DUMMYFUNCTION("""COMPUTED_VALUE"""),45847.66666666667)</f>
        <v>45847.66667</v>
      </c>
      <c r="H380" s="1">
        <f>IFERROR(__xludf.DUMMYFUNCTION("""COMPUTED_VALUE"""),4470.58)</f>
        <v>4470.58</v>
      </c>
      <c r="J380" s="2">
        <f>IFERROR(__xludf.DUMMYFUNCTION("""COMPUTED_VALUE"""),45847.66666666667)</f>
        <v>45847.66667</v>
      </c>
      <c r="K380" s="1">
        <f>IFERROR(__xludf.DUMMYFUNCTION("""COMPUTED_VALUE"""),4498.87)</f>
        <v>4498.87</v>
      </c>
      <c r="M380" s="2">
        <f>IFERROR(__xludf.DUMMYFUNCTION("""COMPUTED_VALUE"""),45847.66666666667)</f>
        <v>45847.66667</v>
      </c>
      <c r="N380" s="1">
        <f>IFERROR(__xludf.DUMMYFUNCTION("""COMPUTED_VALUE"""),0.0)</f>
        <v>0</v>
      </c>
    </row>
    <row r="381">
      <c r="A381" s="2">
        <f>IFERROR(__xludf.DUMMYFUNCTION("""COMPUTED_VALUE"""),45848.66666666667)</f>
        <v>45848.66667</v>
      </c>
      <c r="B381" s="1">
        <f>IFERROR(__xludf.DUMMYFUNCTION("""COMPUTED_VALUE"""),4498.87)</f>
        <v>4498.87</v>
      </c>
      <c r="D381" s="2">
        <f>IFERROR(__xludf.DUMMYFUNCTION("""COMPUTED_VALUE"""),45848.66666666667)</f>
        <v>45848.66667</v>
      </c>
      <c r="E381" s="1">
        <f>IFERROR(__xludf.DUMMYFUNCTION("""COMPUTED_VALUE"""),4518.48)</f>
        <v>4518.48</v>
      </c>
      <c r="G381" s="2">
        <f>IFERROR(__xludf.DUMMYFUNCTION("""COMPUTED_VALUE"""),45848.66666666667)</f>
        <v>45848.66667</v>
      </c>
      <c r="H381" s="1">
        <f>IFERROR(__xludf.DUMMYFUNCTION("""COMPUTED_VALUE"""),4489.39)</f>
        <v>4489.39</v>
      </c>
      <c r="J381" s="2">
        <f>IFERROR(__xludf.DUMMYFUNCTION("""COMPUTED_VALUE"""),45848.66666666667)</f>
        <v>45848.66667</v>
      </c>
      <c r="K381" s="1">
        <f>IFERROR(__xludf.DUMMYFUNCTION("""COMPUTED_VALUE"""),4510.59)</f>
        <v>4510.59</v>
      </c>
      <c r="M381" s="2">
        <f>IFERROR(__xludf.DUMMYFUNCTION("""COMPUTED_VALUE"""),45848.66666666667)</f>
        <v>45848.66667</v>
      </c>
      <c r="N381" s="1">
        <f>IFERROR(__xludf.DUMMYFUNCTION("""COMPUTED_VALUE"""),0.0)</f>
        <v>0</v>
      </c>
    </row>
    <row r="382">
      <c r="A382" s="2">
        <f>IFERROR(__xludf.DUMMYFUNCTION("""COMPUTED_VALUE"""),45849.66666666667)</f>
        <v>45849.66667</v>
      </c>
      <c r="B382" s="1">
        <f>IFERROR(__xludf.DUMMYFUNCTION("""COMPUTED_VALUE"""),4510.59)</f>
        <v>4510.59</v>
      </c>
      <c r="D382" s="2">
        <f>IFERROR(__xludf.DUMMYFUNCTION("""COMPUTED_VALUE"""),45849.66666666667)</f>
        <v>45849.66667</v>
      </c>
      <c r="E382" s="1">
        <f>IFERROR(__xludf.DUMMYFUNCTION("""COMPUTED_VALUE"""),4510.59)</f>
        <v>4510.59</v>
      </c>
      <c r="G382" s="2">
        <f>IFERROR(__xludf.DUMMYFUNCTION("""COMPUTED_VALUE"""),45849.66666666667)</f>
        <v>45849.66667</v>
      </c>
      <c r="H382" s="1">
        <f>IFERROR(__xludf.DUMMYFUNCTION("""COMPUTED_VALUE"""),4479.91)</f>
        <v>4479.91</v>
      </c>
      <c r="J382" s="2">
        <f>IFERROR(__xludf.DUMMYFUNCTION("""COMPUTED_VALUE"""),45849.66666666667)</f>
        <v>45849.66667</v>
      </c>
      <c r="K382" s="1">
        <f>IFERROR(__xludf.DUMMYFUNCTION("""COMPUTED_VALUE"""),4492.33)</f>
        <v>4492.33</v>
      </c>
      <c r="M382" s="2">
        <f>IFERROR(__xludf.DUMMYFUNCTION("""COMPUTED_VALUE"""),45849.66666666667)</f>
        <v>45849.66667</v>
      </c>
      <c r="N382" s="1">
        <f>IFERROR(__xludf.DUMMYFUNCTION("""COMPUTED_VALUE"""),0.0)</f>
        <v>0</v>
      </c>
    </row>
    <row r="383">
      <c r="A383" s="2">
        <f>IFERROR(__xludf.DUMMYFUNCTION("""COMPUTED_VALUE"""),45852.66666666667)</f>
        <v>45852.66667</v>
      </c>
      <c r="B383" s="1">
        <f>IFERROR(__xludf.DUMMYFUNCTION("""COMPUTED_VALUE"""),4492.33)</f>
        <v>4492.33</v>
      </c>
      <c r="D383" s="2">
        <f>IFERROR(__xludf.DUMMYFUNCTION("""COMPUTED_VALUE"""),45852.66666666667)</f>
        <v>45852.66667</v>
      </c>
      <c r="E383" s="1">
        <f>IFERROR(__xludf.DUMMYFUNCTION("""COMPUTED_VALUE"""),4504.98)</f>
        <v>4504.98</v>
      </c>
      <c r="G383" s="2">
        <f>IFERROR(__xludf.DUMMYFUNCTION("""COMPUTED_VALUE"""),45852.66666666667)</f>
        <v>45852.66667</v>
      </c>
      <c r="H383" s="1">
        <f>IFERROR(__xludf.DUMMYFUNCTION("""COMPUTED_VALUE"""),4480.45)</f>
        <v>4480.45</v>
      </c>
      <c r="J383" s="2">
        <f>IFERROR(__xludf.DUMMYFUNCTION("""COMPUTED_VALUE"""),45852.66666666667)</f>
        <v>45852.66667</v>
      </c>
      <c r="K383" s="1">
        <f>IFERROR(__xludf.DUMMYFUNCTION("""COMPUTED_VALUE"""),4502.01)</f>
        <v>4502.01</v>
      </c>
      <c r="M383" s="2">
        <f>IFERROR(__xludf.DUMMYFUNCTION("""COMPUTED_VALUE"""),45852.66666666667)</f>
        <v>45852.66667</v>
      </c>
      <c r="N383" s="1">
        <f>IFERROR(__xludf.DUMMYFUNCTION("""COMPUTED_VALUE"""),0.0)</f>
        <v>0</v>
      </c>
    </row>
    <row r="384">
      <c r="A384" s="2">
        <f>IFERROR(__xludf.DUMMYFUNCTION("""COMPUTED_VALUE"""),45853.66666666667)</f>
        <v>45853.66667</v>
      </c>
      <c r="B384" s="1">
        <f>IFERROR(__xludf.DUMMYFUNCTION("""COMPUTED_VALUE"""),4502.01)</f>
        <v>4502.01</v>
      </c>
      <c r="D384" s="2">
        <f>IFERROR(__xludf.DUMMYFUNCTION("""COMPUTED_VALUE"""),45853.66666666667)</f>
        <v>45853.66667</v>
      </c>
      <c r="E384" s="1">
        <f>IFERROR(__xludf.DUMMYFUNCTION("""COMPUTED_VALUE"""),4524.45)</f>
        <v>4524.45</v>
      </c>
      <c r="G384" s="2">
        <f>IFERROR(__xludf.DUMMYFUNCTION("""COMPUTED_VALUE"""),45853.66666666667)</f>
        <v>45853.66667</v>
      </c>
      <c r="H384" s="1">
        <f>IFERROR(__xludf.DUMMYFUNCTION("""COMPUTED_VALUE"""),4477.32)</f>
        <v>4477.32</v>
      </c>
      <c r="J384" s="2">
        <f>IFERROR(__xludf.DUMMYFUNCTION("""COMPUTED_VALUE"""),45853.66666666667)</f>
        <v>45853.66667</v>
      </c>
      <c r="K384" s="1">
        <f>IFERROR(__xludf.DUMMYFUNCTION("""COMPUTED_VALUE"""),4478.36)</f>
        <v>4478.36</v>
      </c>
      <c r="M384" s="2">
        <f>IFERROR(__xludf.DUMMYFUNCTION("""COMPUTED_VALUE"""),45853.66666666667)</f>
        <v>45853.66667</v>
      </c>
      <c r="N384" s="1">
        <f>IFERROR(__xludf.DUMMYFUNCTION("""COMPUTED_VALUE"""),0.0)</f>
        <v>0</v>
      </c>
    </row>
    <row r="385">
      <c r="A385" s="2">
        <f>IFERROR(__xludf.DUMMYFUNCTION("""COMPUTED_VALUE"""),45854.66666666667)</f>
        <v>45854.66667</v>
      </c>
      <c r="B385" s="1">
        <f>IFERROR(__xludf.DUMMYFUNCTION("""COMPUTED_VALUE"""),4478.36)</f>
        <v>4478.36</v>
      </c>
      <c r="D385" s="2">
        <f>IFERROR(__xludf.DUMMYFUNCTION("""COMPUTED_VALUE"""),45854.66666666667)</f>
        <v>45854.66667</v>
      </c>
      <c r="E385" s="1">
        <f>IFERROR(__xludf.DUMMYFUNCTION("""COMPUTED_VALUE"""),4498.43)</f>
        <v>4498.43</v>
      </c>
      <c r="G385" s="2">
        <f>IFERROR(__xludf.DUMMYFUNCTION("""COMPUTED_VALUE"""),45854.66666666667)</f>
        <v>45854.66667</v>
      </c>
      <c r="H385" s="1">
        <f>IFERROR(__xludf.DUMMYFUNCTION("""COMPUTED_VALUE"""),4448.36)</f>
        <v>4448.36</v>
      </c>
      <c r="J385" s="2">
        <f>IFERROR(__xludf.DUMMYFUNCTION("""COMPUTED_VALUE"""),45854.66666666667)</f>
        <v>45854.66667</v>
      </c>
      <c r="K385" s="1">
        <f>IFERROR(__xludf.DUMMYFUNCTION("""COMPUTED_VALUE"""),4495.15)</f>
        <v>4495.15</v>
      </c>
      <c r="M385" s="2">
        <f>IFERROR(__xludf.DUMMYFUNCTION("""COMPUTED_VALUE"""),45854.66666666667)</f>
        <v>45854.66667</v>
      </c>
      <c r="N385" s="1">
        <f>IFERROR(__xludf.DUMMYFUNCTION("""COMPUTED_VALUE"""),0.0)</f>
        <v>0</v>
      </c>
    </row>
    <row r="386">
      <c r="A386" s="2">
        <f>IFERROR(__xludf.DUMMYFUNCTION("""COMPUTED_VALUE"""),45855.66666666667)</f>
        <v>45855.66667</v>
      </c>
      <c r="B386" s="1">
        <f>IFERROR(__xludf.DUMMYFUNCTION("""COMPUTED_VALUE"""),4495.15)</f>
        <v>4495.15</v>
      </c>
      <c r="D386" s="2">
        <f>IFERROR(__xludf.DUMMYFUNCTION("""COMPUTED_VALUE"""),45855.66666666667)</f>
        <v>45855.66667</v>
      </c>
      <c r="E386" s="1">
        <f>IFERROR(__xludf.DUMMYFUNCTION("""COMPUTED_VALUE"""),4527.19)</f>
        <v>4527.19</v>
      </c>
      <c r="G386" s="2">
        <f>IFERROR(__xludf.DUMMYFUNCTION("""COMPUTED_VALUE"""),45855.66666666667)</f>
        <v>45855.66667</v>
      </c>
      <c r="H386" s="1">
        <f>IFERROR(__xludf.DUMMYFUNCTION("""COMPUTED_VALUE"""),4495.07)</f>
        <v>4495.07</v>
      </c>
      <c r="J386" s="2">
        <f>IFERROR(__xludf.DUMMYFUNCTION("""COMPUTED_VALUE"""),45855.66666666667)</f>
        <v>45855.66667</v>
      </c>
      <c r="K386" s="1">
        <f>IFERROR(__xludf.DUMMYFUNCTION("""COMPUTED_VALUE"""),4521.93)</f>
        <v>4521.93</v>
      </c>
      <c r="M386" s="2">
        <f>IFERROR(__xludf.DUMMYFUNCTION("""COMPUTED_VALUE"""),45855.66666666667)</f>
        <v>45855.66667</v>
      </c>
      <c r="N386" s="1">
        <f>IFERROR(__xludf.DUMMYFUNCTION("""COMPUTED_VALUE"""),0.0)</f>
        <v>0</v>
      </c>
    </row>
    <row r="387">
      <c r="A387" s="2">
        <f>IFERROR(__xludf.DUMMYFUNCTION("""COMPUTED_VALUE"""),45856.66666666667)</f>
        <v>45856.66667</v>
      </c>
      <c r="B387" s="1">
        <f>IFERROR(__xludf.DUMMYFUNCTION("""COMPUTED_VALUE"""),4521.93)</f>
        <v>4521.93</v>
      </c>
      <c r="D387" s="2">
        <f>IFERROR(__xludf.DUMMYFUNCTION("""COMPUTED_VALUE"""),45856.66666666667)</f>
        <v>45856.66667</v>
      </c>
      <c r="E387" s="1">
        <f>IFERROR(__xludf.DUMMYFUNCTION("""COMPUTED_VALUE"""),4535.99)</f>
        <v>4535.99</v>
      </c>
      <c r="G387" s="2">
        <f>IFERROR(__xludf.DUMMYFUNCTION("""COMPUTED_VALUE"""),45856.66666666667)</f>
        <v>45856.66667</v>
      </c>
      <c r="H387" s="1">
        <f>IFERROR(__xludf.DUMMYFUNCTION("""COMPUTED_VALUE"""),4513.4)</f>
        <v>4513.4</v>
      </c>
      <c r="J387" s="2">
        <f>IFERROR(__xludf.DUMMYFUNCTION("""COMPUTED_VALUE"""),45856.66666666667)</f>
        <v>45856.66667</v>
      </c>
      <c r="K387" s="1">
        <f>IFERROR(__xludf.DUMMYFUNCTION("""COMPUTED_VALUE"""),4521.97)</f>
        <v>4521.97</v>
      </c>
      <c r="M387" s="2">
        <f>IFERROR(__xludf.DUMMYFUNCTION("""COMPUTED_VALUE"""),45856.66666666667)</f>
        <v>45856.66667</v>
      </c>
      <c r="N387" s="1">
        <f>IFERROR(__xludf.DUMMYFUNCTION("""COMPUTED_VALUE"""),0.0)</f>
        <v>0</v>
      </c>
    </row>
    <row r="388">
      <c r="A388" s="2">
        <f>IFERROR(__xludf.DUMMYFUNCTION("""COMPUTED_VALUE"""),45859.66666666667)</f>
        <v>45859.66667</v>
      </c>
      <c r="B388" s="1">
        <f>IFERROR(__xludf.DUMMYFUNCTION("""COMPUTED_VALUE"""),4522.07)</f>
        <v>4522.07</v>
      </c>
      <c r="D388" s="2">
        <f>IFERROR(__xludf.DUMMYFUNCTION("""COMPUTED_VALUE"""),45859.66666666667)</f>
        <v>45859.66667</v>
      </c>
      <c r="E388" s="1">
        <f>IFERROR(__xludf.DUMMYFUNCTION("""COMPUTED_VALUE"""),4549.06)</f>
        <v>4549.06</v>
      </c>
      <c r="G388" s="2">
        <f>IFERROR(__xludf.DUMMYFUNCTION("""COMPUTED_VALUE"""),45859.66666666667)</f>
        <v>45859.66667</v>
      </c>
      <c r="H388" s="1">
        <f>IFERROR(__xludf.DUMMYFUNCTION("""COMPUTED_VALUE"""),4522.07)</f>
        <v>4522.07</v>
      </c>
      <c r="J388" s="2">
        <f>IFERROR(__xludf.DUMMYFUNCTION("""COMPUTED_VALUE"""),45859.66666666667)</f>
        <v>45859.66667</v>
      </c>
      <c r="K388" s="1">
        <f>IFERROR(__xludf.DUMMYFUNCTION("""COMPUTED_VALUE"""),4524.47)</f>
        <v>4524.47</v>
      </c>
      <c r="M388" s="2">
        <f>IFERROR(__xludf.DUMMYFUNCTION("""COMPUTED_VALUE"""),45859.66666666667)</f>
        <v>45859.66667</v>
      </c>
      <c r="N388" s="1">
        <f>IFERROR(__xludf.DUMMYFUNCTION("""COMPUTED_VALUE"""),0.0)</f>
        <v>0</v>
      </c>
    </row>
    <row r="389">
      <c r="A389" s="2">
        <f>IFERROR(__xludf.DUMMYFUNCTION("""COMPUTED_VALUE"""),45860.66666666667)</f>
        <v>45860.66667</v>
      </c>
      <c r="B389" s="1">
        <f>IFERROR(__xludf.DUMMYFUNCTION("""COMPUTED_VALUE"""),4524.47)</f>
        <v>4524.47</v>
      </c>
      <c r="D389" s="2">
        <f>IFERROR(__xludf.DUMMYFUNCTION("""COMPUTED_VALUE"""),45860.66666666667)</f>
        <v>45860.66667</v>
      </c>
      <c r="E389" s="1">
        <f>IFERROR(__xludf.DUMMYFUNCTION("""COMPUTED_VALUE"""),4536.04)</f>
        <v>4536.04</v>
      </c>
      <c r="G389" s="2">
        <f>IFERROR(__xludf.DUMMYFUNCTION("""COMPUTED_VALUE"""),45860.66666666667)</f>
        <v>45860.66667</v>
      </c>
      <c r="H389" s="1">
        <f>IFERROR(__xludf.DUMMYFUNCTION("""COMPUTED_VALUE"""),4507.89)</f>
        <v>4507.89</v>
      </c>
      <c r="J389" s="2">
        <f>IFERROR(__xludf.DUMMYFUNCTION("""COMPUTED_VALUE"""),45860.66666666667)</f>
        <v>45860.66667</v>
      </c>
      <c r="K389" s="1">
        <f>IFERROR(__xludf.DUMMYFUNCTION("""COMPUTED_VALUE"""),4530.91)</f>
        <v>4530.91</v>
      </c>
      <c r="M389" s="2">
        <f>IFERROR(__xludf.DUMMYFUNCTION("""COMPUTED_VALUE"""),45860.66666666667)</f>
        <v>45860.66667</v>
      </c>
      <c r="N389" s="1">
        <f>IFERROR(__xludf.DUMMYFUNCTION("""COMPUTED_VALUE"""),0.0)</f>
        <v>0</v>
      </c>
    </row>
    <row r="390">
      <c r="A390" s="2">
        <f>IFERROR(__xludf.DUMMYFUNCTION("""COMPUTED_VALUE"""),45861.66666666667)</f>
        <v>45861.66667</v>
      </c>
      <c r="B390" s="1">
        <f>IFERROR(__xludf.DUMMYFUNCTION("""COMPUTED_VALUE"""),4530.92)</f>
        <v>4530.92</v>
      </c>
      <c r="D390" s="2">
        <f>IFERROR(__xludf.DUMMYFUNCTION("""COMPUTED_VALUE"""),45861.66666666667)</f>
        <v>45861.66667</v>
      </c>
      <c r="E390" s="1">
        <f>IFERROR(__xludf.DUMMYFUNCTION("""COMPUTED_VALUE"""),4568.12)</f>
        <v>4568.12</v>
      </c>
      <c r="G390" s="2">
        <f>IFERROR(__xludf.DUMMYFUNCTION("""COMPUTED_VALUE"""),45861.66666666667)</f>
        <v>45861.66667</v>
      </c>
      <c r="H390" s="1">
        <f>IFERROR(__xludf.DUMMYFUNCTION("""COMPUTED_VALUE"""),4530.92)</f>
        <v>4530.92</v>
      </c>
      <c r="J390" s="2">
        <f>IFERROR(__xludf.DUMMYFUNCTION("""COMPUTED_VALUE"""),45861.66666666667)</f>
        <v>45861.66667</v>
      </c>
      <c r="K390" s="1">
        <f>IFERROR(__xludf.DUMMYFUNCTION("""COMPUTED_VALUE"""),4567.11)</f>
        <v>4567.11</v>
      </c>
      <c r="M390" s="2">
        <f>IFERROR(__xludf.DUMMYFUNCTION("""COMPUTED_VALUE"""),45861.66666666667)</f>
        <v>45861.66667</v>
      </c>
      <c r="N390" s="1">
        <f>IFERROR(__xludf.DUMMYFUNCTION("""COMPUTED_VALUE"""),0.0)</f>
        <v>0</v>
      </c>
    </row>
    <row r="391">
      <c r="A391" s="2">
        <f>IFERROR(__xludf.DUMMYFUNCTION("""COMPUTED_VALUE"""),45862.66666666667)</f>
        <v>45862.66667</v>
      </c>
      <c r="B391" s="1">
        <f>IFERROR(__xludf.DUMMYFUNCTION("""COMPUTED_VALUE"""),4567.11)</f>
        <v>4567.11</v>
      </c>
      <c r="D391" s="2">
        <f>IFERROR(__xludf.DUMMYFUNCTION("""COMPUTED_VALUE"""),45862.66666666667)</f>
        <v>45862.66667</v>
      </c>
      <c r="E391" s="1">
        <f>IFERROR(__xludf.DUMMYFUNCTION("""COMPUTED_VALUE"""),4579.15)</f>
        <v>4579.15</v>
      </c>
      <c r="G391" s="2">
        <f>IFERROR(__xludf.DUMMYFUNCTION("""COMPUTED_VALUE"""),45862.66666666667)</f>
        <v>45862.66667</v>
      </c>
      <c r="H391" s="1">
        <f>IFERROR(__xludf.DUMMYFUNCTION("""COMPUTED_VALUE"""),4565.8)</f>
        <v>4565.8</v>
      </c>
      <c r="J391" s="2">
        <f>IFERROR(__xludf.DUMMYFUNCTION("""COMPUTED_VALUE"""),45862.66666666667)</f>
        <v>45862.66667</v>
      </c>
      <c r="K391" s="1">
        <f>IFERROR(__xludf.DUMMYFUNCTION("""COMPUTED_VALUE"""),4566.3)</f>
        <v>4566.3</v>
      </c>
      <c r="M391" s="2">
        <f>IFERROR(__xludf.DUMMYFUNCTION("""COMPUTED_VALUE"""),45862.66666666667)</f>
        <v>45862.66667</v>
      </c>
      <c r="N391" s="1">
        <f>IFERROR(__xludf.DUMMYFUNCTION("""COMPUTED_VALUE"""),0.0)</f>
        <v>0</v>
      </c>
    </row>
    <row r="392">
      <c r="A392" s="2">
        <f>IFERROR(__xludf.DUMMYFUNCTION("""COMPUTED_VALUE"""),45863.66666666667)</f>
        <v>45863.66667</v>
      </c>
      <c r="B392" s="1">
        <f>IFERROR(__xludf.DUMMYFUNCTION("""COMPUTED_VALUE"""),4566.3)</f>
        <v>4566.3</v>
      </c>
      <c r="D392" s="2">
        <f>IFERROR(__xludf.DUMMYFUNCTION("""COMPUTED_VALUE"""),45863.66666666667)</f>
        <v>45863.66667</v>
      </c>
      <c r="E392" s="1">
        <f>IFERROR(__xludf.DUMMYFUNCTION("""COMPUTED_VALUE"""),4590.85)</f>
        <v>4590.85</v>
      </c>
      <c r="G392" s="2">
        <f>IFERROR(__xludf.DUMMYFUNCTION("""COMPUTED_VALUE"""),45863.66666666667)</f>
        <v>45863.66667</v>
      </c>
      <c r="H392" s="1">
        <f>IFERROR(__xludf.DUMMYFUNCTION("""COMPUTED_VALUE"""),4566.3)</f>
        <v>4566.3</v>
      </c>
      <c r="J392" s="2">
        <f>IFERROR(__xludf.DUMMYFUNCTION("""COMPUTED_VALUE"""),45863.66666666667)</f>
        <v>45863.66667</v>
      </c>
      <c r="K392" s="1">
        <f>IFERROR(__xludf.DUMMYFUNCTION("""COMPUTED_VALUE"""),4586.24)</f>
        <v>4586.24</v>
      </c>
      <c r="M392" s="2">
        <f>IFERROR(__xludf.DUMMYFUNCTION("""COMPUTED_VALUE"""),45863.66666666667)</f>
        <v>45863.66667</v>
      </c>
      <c r="N392" s="1">
        <f>IFERROR(__xludf.DUMMYFUNCTION("""COMPUTED_VALUE"""),0.0)</f>
        <v>0</v>
      </c>
    </row>
    <row r="393">
      <c r="A393" s="2">
        <f>IFERROR(__xludf.DUMMYFUNCTION("""COMPUTED_VALUE"""),45866.66666666667)</f>
        <v>45866.66667</v>
      </c>
      <c r="B393" s="1">
        <f>IFERROR(__xludf.DUMMYFUNCTION("""COMPUTED_VALUE"""),4586.24)</f>
        <v>4586.24</v>
      </c>
      <c r="D393" s="2">
        <f>IFERROR(__xludf.DUMMYFUNCTION("""COMPUTED_VALUE"""),45866.66666666667)</f>
        <v>45866.66667</v>
      </c>
      <c r="E393" s="1">
        <f>IFERROR(__xludf.DUMMYFUNCTION("""COMPUTED_VALUE"""),4596.07)</f>
        <v>4596.07</v>
      </c>
      <c r="G393" s="2">
        <f>IFERROR(__xludf.DUMMYFUNCTION("""COMPUTED_VALUE"""),45866.66666666667)</f>
        <v>45866.66667</v>
      </c>
      <c r="H393" s="1">
        <f>IFERROR(__xludf.DUMMYFUNCTION("""COMPUTED_VALUE"""),4577.08)</f>
        <v>4577.08</v>
      </c>
      <c r="J393" s="2">
        <f>IFERROR(__xludf.DUMMYFUNCTION("""COMPUTED_VALUE"""),45866.66666666667)</f>
        <v>45866.66667</v>
      </c>
      <c r="K393" s="1">
        <f>IFERROR(__xludf.DUMMYFUNCTION("""COMPUTED_VALUE"""),4586.02)</f>
        <v>4586.02</v>
      </c>
      <c r="M393" s="2">
        <f>IFERROR(__xludf.DUMMYFUNCTION("""COMPUTED_VALUE"""),45866.66666666667)</f>
        <v>45866.66667</v>
      </c>
      <c r="N393" s="1">
        <f>IFERROR(__xludf.DUMMYFUNCTION("""COMPUTED_VALUE"""),0.0)</f>
        <v>0</v>
      </c>
    </row>
    <row r="394">
      <c r="A394" s="2">
        <f>IFERROR(__xludf.DUMMYFUNCTION("""COMPUTED_VALUE"""),45867.66666666667)</f>
        <v>45867.66667</v>
      </c>
      <c r="B394" s="1">
        <f>IFERROR(__xludf.DUMMYFUNCTION("""COMPUTED_VALUE"""),4586.02)</f>
        <v>4586.02</v>
      </c>
      <c r="D394" s="2">
        <f>IFERROR(__xludf.DUMMYFUNCTION("""COMPUTED_VALUE"""),45867.66666666667)</f>
        <v>45867.66667</v>
      </c>
      <c r="E394" s="1">
        <f>IFERROR(__xludf.DUMMYFUNCTION("""COMPUTED_VALUE"""),4605.82)</f>
        <v>4605.82</v>
      </c>
      <c r="G394" s="2">
        <f>IFERROR(__xludf.DUMMYFUNCTION("""COMPUTED_VALUE"""),45867.66666666667)</f>
        <v>45867.66667</v>
      </c>
      <c r="H394" s="1">
        <f>IFERROR(__xludf.DUMMYFUNCTION("""COMPUTED_VALUE"""),4567.26)</f>
        <v>4567.26</v>
      </c>
      <c r="J394" s="2">
        <f>IFERROR(__xludf.DUMMYFUNCTION("""COMPUTED_VALUE"""),45867.66666666667)</f>
        <v>45867.66667</v>
      </c>
      <c r="K394" s="1">
        <f>IFERROR(__xludf.DUMMYFUNCTION("""COMPUTED_VALUE"""),4571.69)</f>
        <v>4571.69</v>
      </c>
      <c r="M394" s="2">
        <f>IFERROR(__xludf.DUMMYFUNCTION("""COMPUTED_VALUE"""),45867.66666666667)</f>
        <v>45867.66667</v>
      </c>
      <c r="N394" s="1">
        <f>IFERROR(__xludf.DUMMYFUNCTION("""COMPUTED_VALUE"""),0.0)</f>
        <v>0</v>
      </c>
    </row>
    <row r="395">
      <c r="A395" s="2">
        <f>IFERROR(__xludf.DUMMYFUNCTION("""COMPUTED_VALUE"""),45868.66666666667)</f>
        <v>45868.66667</v>
      </c>
      <c r="B395" s="1">
        <f>IFERROR(__xludf.DUMMYFUNCTION("""COMPUTED_VALUE"""),4571.69)</f>
        <v>4571.69</v>
      </c>
      <c r="D395" s="2">
        <f>IFERROR(__xludf.DUMMYFUNCTION("""COMPUTED_VALUE"""),45868.66666666667)</f>
        <v>45868.66667</v>
      </c>
      <c r="E395" s="1">
        <f>IFERROR(__xludf.DUMMYFUNCTION("""COMPUTED_VALUE"""),4592.18)</f>
        <v>4592.18</v>
      </c>
      <c r="G395" s="2">
        <f>IFERROR(__xludf.DUMMYFUNCTION("""COMPUTED_VALUE"""),45868.66666666667)</f>
        <v>45868.66667</v>
      </c>
      <c r="H395" s="1">
        <f>IFERROR(__xludf.DUMMYFUNCTION("""COMPUTED_VALUE"""),4547.35)</f>
        <v>4547.35</v>
      </c>
      <c r="J395" s="2">
        <f>IFERROR(__xludf.DUMMYFUNCTION("""COMPUTED_VALUE"""),45868.66666666667)</f>
        <v>45868.66667</v>
      </c>
      <c r="K395" s="1">
        <f>IFERROR(__xludf.DUMMYFUNCTION("""COMPUTED_VALUE"""),4565.83)</f>
        <v>4565.83</v>
      </c>
      <c r="M395" s="2">
        <f>IFERROR(__xludf.DUMMYFUNCTION("""COMPUTED_VALUE"""),45868.66666666667)</f>
        <v>45868.66667</v>
      </c>
      <c r="N395" s="1">
        <f>IFERROR(__xludf.DUMMYFUNCTION("""COMPUTED_VALUE"""),0.0)</f>
        <v>0</v>
      </c>
    </row>
    <row r="396">
      <c r="A396" s="2">
        <f>IFERROR(__xludf.DUMMYFUNCTION("""COMPUTED_VALUE"""),45869.66666666667)</f>
        <v>45869.66667</v>
      </c>
      <c r="B396" s="1">
        <f>IFERROR(__xludf.DUMMYFUNCTION("""COMPUTED_VALUE"""),4565.83)</f>
        <v>4565.83</v>
      </c>
      <c r="D396" s="2">
        <f>IFERROR(__xludf.DUMMYFUNCTION("""COMPUTED_VALUE"""),45869.66666666667)</f>
        <v>45869.66667</v>
      </c>
      <c r="E396" s="1">
        <f>IFERROR(__xludf.DUMMYFUNCTION("""COMPUTED_VALUE"""),4605.7)</f>
        <v>4605.7</v>
      </c>
      <c r="G396" s="2">
        <f>IFERROR(__xludf.DUMMYFUNCTION("""COMPUTED_VALUE"""),45869.66666666667)</f>
        <v>45869.66667</v>
      </c>
      <c r="H396" s="1">
        <f>IFERROR(__xludf.DUMMYFUNCTION("""COMPUTED_VALUE"""),4541.01)</f>
        <v>4541.01</v>
      </c>
      <c r="J396" s="2">
        <f>IFERROR(__xludf.DUMMYFUNCTION("""COMPUTED_VALUE"""),45869.66666666667)</f>
        <v>45869.66667</v>
      </c>
      <c r="K396" s="1">
        <f>IFERROR(__xludf.DUMMYFUNCTION("""COMPUTED_VALUE"""),4549.28)</f>
        <v>4549.28</v>
      </c>
      <c r="M396" s="2">
        <f>IFERROR(__xludf.DUMMYFUNCTION("""COMPUTED_VALUE"""),45869.66666666667)</f>
        <v>45869.66667</v>
      </c>
      <c r="N396" s="1">
        <f>IFERROR(__xludf.DUMMYFUNCTION("""COMPUTED_VALUE"""),0.0)</f>
        <v>0</v>
      </c>
    </row>
    <row r="397">
      <c r="A397" s="2">
        <f>IFERROR(__xludf.DUMMYFUNCTION("""COMPUTED_VALUE"""),45870.66666666667)</f>
        <v>45870.66667</v>
      </c>
      <c r="B397" s="1">
        <f>IFERROR(__xludf.DUMMYFUNCTION("""COMPUTED_VALUE"""),4549.28)</f>
        <v>4549.28</v>
      </c>
      <c r="D397" s="2">
        <f>IFERROR(__xludf.DUMMYFUNCTION("""COMPUTED_VALUE"""),45870.66666666667)</f>
        <v>45870.66667</v>
      </c>
      <c r="E397" s="1">
        <f>IFERROR(__xludf.DUMMYFUNCTION("""COMPUTED_VALUE"""),4549.28)</f>
        <v>4549.28</v>
      </c>
      <c r="G397" s="2">
        <f>IFERROR(__xludf.DUMMYFUNCTION("""COMPUTED_VALUE"""),45870.66666666667)</f>
        <v>45870.66667</v>
      </c>
      <c r="H397" s="1">
        <f>IFERROR(__xludf.DUMMYFUNCTION("""COMPUTED_VALUE"""),4453.64)</f>
        <v>4453.64</v>
      </c>
      <c r="J397" s="2">
        <f>IFERROR(__xludf.DUMMYFUNCTION("""COMPUTED_VALUE"""),45870.66666666667)</f>
        <v>45870.66667</v>
      </c>
      <c r="K397" s="1">
        <f>IFERROR(__xludf.DUMMYFUNCTION("""COMPUTED_VALUE"""),4474.02)</f>
        <v>4474.02</v>
      </c>
      <c r="M397" s="2">
        <f>IFERROR(__xludf.DUMMYFUNCTION("""COMPUTED_VALUE"""),45870.66666666667)</f>
        <v>45870.66667</v>
      </c>
      <c r="N397" s="1">
        <f>IFERROR(__xludf.DUMMYFUNCTION("""COMPUTED_VALUE"""),0.0)</f>
        <v>0</v>
      </c>
    </row>
    <row r="398">
      <c r="A398" s="2">
        <f>IFERROR(__xludf.DUMMYFUNCTION("""COMPUTED_VALUE"""),45873.66666666667)</f>
        <v>45873.66667</v>
      </c>
      <c r="B398" s="1">
        <f>IFERROR(__xludf.DUMMYFUNCTION("""COMPUTED_VALUE"""),4474.02)</f>
        <v>4474.02</v>
      </c>
      <c r="D398" s="2">
        <f>IFERROR(__xludf.DUMMYFUNCTION("""COMPUTED_VALUE"""),45873.66666666667)</f>
        <v>45873.66667</v>
      </c>
      <c r="E398" s="1">
        <f>IFERROR(__xludf.DUMMYFUNCTION("""COMPUTED_VALUE"""),4541.62)</f>
        <v>4541.62</v>
      </c>
      <c r="G398" s="2">
        <f>IFERROR(__xludf.DUMMYFUNCTION("""COMPUTED_VALUE"""),45873.66666666667)</f>
        <v>45873.66667</v>
      </c>
      <c r="H398" s="1">
        <f>IFERROR(__xludf.DUMMYFUNCTION("""COMPUTED_VALUE"""),4474.02)</f>
        <v>4474.02</v>
      </c>
      <c r="J398" s="2">
        <f>IFERROR(__xludf.DUMMYFUNCTION("""COMPUTED_VALUE"""),45873.66666666667)</f>
        <v>45873.66667</v>
      </c>
      <c r="K398" s="1">
        <f>IFERROR(__xludf.DUMMYFUNCTION("""COMPUTED_VALUE"""),4541.44)</f>
        <v>4541.44</v>
      </c>
      <c r="M398" s="2">
        <f>IFERROR(__xludf.DUMMYFUNCTION("""COMPUTED_VALUE"""),45873.66666666667)</f>
        <v>45873.66667</v>
      </c>
      <c r="N398" s="1">
        <f>IFERROR(__xludf.DUMMYFUNCTION("""COMPUTED_VALUE"""),0.0)</f>
        <v>0</v>
      </c>
    </row>
    <row r="399">
      <c r="A399" s="2">
        <f>IFERROR(__xludf.DUMMYFUNCTION("""COMPUTED_VALUE"""),45874.66666666667)</f>
        <v>45874.66667</v>
      </c>
      <c r="B399" s="1">
        <f>IFERROR(__xludf.DUMMYFUNCTION("""COMPUTED_VALUE"""),4541.44)</f>
        <v>4541.44</v>
      </c>
      <c r="D399" s="2">
        <f>IFERROR(__xludf.DUMMYFUNCTION("""COMPUTED_VALUE"""),45874.66666666667)</f>
        <v>45874.66667</v>
      </c>
      <c r="E399" s="1">
        <f>IFERROR(__xludf.DUMMYFUNCTION("""COMPUTED_VALUE"""),4553.73)</f>
        <v>4553.73</v>
      </c>
      <c r="G399" s="2">
        <f>IFERROR(__xludf.DUMMYFUNCTION("""COMPUTED_VALUE"""),45874.66666666667)</f>
        <v>45874.66667</v>
      </c>
      <c r="H399" s="1">
        <f>IFERROR(__xludf.DUMMYFUNCTION("""COMPUTED_VALUE"""),4511.43)</f>
        <v>4511.43</v>
      </c>
      <c r="J399" s="2">
        <f>IFERROR(__xludf.DUMMYFUNCTION("""COMPUTED_VALUE"""),45874.66666666667)</f>
        <v>45874.66667</v>
      </c>
      <c r="K399" s="1">
        <f>IFERROR(__xludf.DUMMYFUNCTION("""COMPUTED_VALUE"""),4520.99)</f>
        <v>4520.99</v>
      </c>
      <c r="M399" s="2">
        <f>IFERROR(__xludf.DUMMYFUNCTION("""COMPUTED_VALUE"""),45874.66666666667)</f>
        <v>45874.66667</v>
      </c>
      <c r="N399" s="1">
        <f>IFERROR(__xludf.DUMMYFUNCTION("""COMPUTED_VALUE"""),0.0)</f>
        <v>0</v>
      </c>
    </row>
    <row r="400">
      <c r="A400" s="2">
        <f>IFERROR(__xludf.DUMMYFUNCTION("""COMPUTED_VALUE"""),45875.66666666667)</f>
        <v>45875.66667</v>
      </c>
      <c r="B400" s="1">
        <f>IFERROR(__xludf.DUMMYFUNCTION("""COMPUTED_VALUE"""),4520.99)</f>
        <v>4520.99</v>
      </c>
      <c r="D400" s="2">
        <f>IFERROR(__xludf.DUMMYFUNCTION("""COMPUTED_VALUE"""),45875.66666666667)</f>
        <v>45875.66667</v>
      </c>
      <c r="E400" s="1">
        <f>IFERROR(__xludf.DUMMYFUNCTION("""COMPUTED_VALUE"""),4556.01)</f>
        <v>4556.01</v>
      </c>
      <c r="G400" s="2">
        <f>IFERROR(__xludf.DUMMYFUNCTION("""COMPUTED_VALUE"""),45875.66666666667)</f>
        <v>45875.66667</v>
      </c>
      <c r="H400" s="1">
        <f>IFERROR(__xludf.DUMMYFUNCTION("""COMPUTED_VALUE"""),4520.99)</f>
        <v>4520.99</v>
      </c>
      <c r="J400" s="2">
        <f>IFERROR(__xludf.DUMMYFUNCTION("""COMPUTED_VALUE"""),45875.66666666667)</f>
        <v>45875.66667</v>
      </c>
      <c r="K400" s="1">
        <f>IFERROR(__xludf.DUMMYFUNCTION("""COMPUTED_VALUE"""),4551.0)</f>
        <v>4551</v>
      </c>
      <c r="M400" s="2">
        <f>IFERROR(__xludf.DUMMYFUNCTION("""COMPUTED_VALUE"""),45875.66666666667)</f>
        <v>45875.66667</v>
      </c>
      <c r="N400" s="1">
        <f>IFERROR(__xludf.DUMMYFUNCTION("""COMPUTED_VALUE"""),0.0)</f>
        <v>0</v>
      </c>
    </row>
    <row r="401">
      <c r="A401" s="2">
        <f>IFERROR(__xludf.DUMMYFUNCTION("""COMPUTED_VALUE"""),45876.66666666667)</f>
        <v>45876.66667</v>
      </c>
      <c r="B401" s="1">
        <f>IFERROR(__xludf.DUMMYFUNCTION("""COMPUTED_VALUE"""),4551.0)</f>
        <v>4551</v>
      </c>
      <c r="D401" s="2">
        <f>IFERROR(__xludf.DUMMYFUNCTION("""COMPUTED_VALUE"""),45876.66666666667)</f>
        <v>45876.66667</v>
      </c>
      <c r="E401" s="1">
        <f>IFERROR(__xludf.DUMMYFUNCTION("""COMPUTED_VALUE"""),4583.51)</f>
        <v>4583.51</v>
      </c>
      <c r="G401" s="2">
        <f>IFERROR(__xludf.DUMMYFUNCTION("""COMPUTED_VALUE"""),45876.66666666667)</f>
        <v>45876.66667</v>
      </c>
      <c r="H401" s="1">
        <f>IFERROR(__xludf.DUMMYFUNCTION("""COMPUTED_VALUE"""),4525.28)</f>
        <v>4525.28</v>
      </c>
      <c r="J401" s="2">
        <f>IFERROR(__xludf.DUMMYFUNCTION("""COMPUTED_VALUE"""),45876.66666666667)</f>
        <v>45876.66667</v>
      </c>
      <c r="K401" s="1">
        <f>IFERROR(__xludf.DUMMYFUNCTION("""COMPUTED_VALUE"""),4547.23)</f>
        <v>4547.23</v>
      </c>
      <c r="M401" s="2">
        <f>IFERROR(__xludf.DUMMYFUNCTION("""COMPUTED_VALUE"""),45876.66666666667)</f>
        <v>45876.66667</v>
      </c>
      <c r="N401" s="1">
        <f>IFERROR(__xludf.DUMMYFUNCTION("""COMPUTED_VALUE"""),0.0)</f>
        <v>0</v>
      </c>
    </row>
    <row r="402">
      <c r="A402" s="2">
        <f>IFERROR(__xludf.DUMMYFUNCTION("""COMPUTED_VALUE"""),45877.66666666667)</f>
        <v>45877.66667</v>
      </c>
      <c r="B402" s="1">
        <f>IFERROR(__xludf.DUMMYFUNCTION("""COMPUTED_VALUE"""),4547.33)</f>
        <v>4547.33</v>
      </c>
      <c r="D402" s="2">
        <f>IFERROR(__xludf.DUMMYFUNCTION("""COMPUTED_VALUE"""),45877.66666666667)</f>
        <v>45877.66667</v>
      </c>
      <c r="E402" s="1">
        <f>IFERROR(__xludf.DUMMYFUNCTION("""COMPUTED_VALUE"""),4581.91)</f>
        <v>4581.91</v>
      </c>
      <c r="G402" s="2">
        <f>IFERROR(__xludf.DUMMYFUNCTION("""COMPUTED_VALUE"""),45877.66666666667)</f>
        <v>45877.66667</v>
      </c>
      <c r="H402" s="1">
        <f>IFERROR(__xludf.DUMMYFUNCTION("""COMPUTED_VALUE"""),4547.33)</f>
        <v>4547.33</v>
      </c>
      <c r="J402" s="2">
        <f>IFERROR(__xludf.DUMMYFUNCTION("""COMPUTED_VALUE"""),45877.66666666667)</f>
        <v>45877.66667</v>
      </c>
      <c r="K402" s="1">
        <f>IFERROR(__xludf.DUMMYFUNCTION("""COMPUTED_VALUE"""),4577.25)</f>
        <v>4577.25</v>
      </c>
      <c r="M402" s="2">
        <f>IFERROR(__xludf.DUMMYFUNCTION("""COMPUTED_VALUE"""),45877.66666666667)</f>
        <v>45877.66667</v>
      </c>
      <c r="N402" s="1">
        <f>IFERROR(__xludf.DUMMYFUNCTION("""COMPUTED_VALUE"""),0.0)</f>
        <v>0</v>
      </c>
    </row>
    <row r="403">
      <c r="A403" s="2">
        <f>IFERROR(__xludf.DUMMYFUNCTION("""COMPUTED_VALUE"""),45880.66666666667)</f>
        <v>45880.66667</v>
      </c>
      <c r="B403" s="1">
        <f>IFERROR(__xludf.DUMMYFUNCTION("""COMPUTED_VALUE"""),4577.25)</f>
        <v>4577.25</v>
      </c>
      <c r="D403" s="2">
        <f>IFERROR(__xludf.DUMMYFUNCTION("""COMPUTED_VALUE"""),45880.66666666667)</f>
        <v>45880.66667</v>
      </c>
      <c r="E403" s="1">
        <f>IFERROR(__xludf.DUMMYFUNCTION("""COMPUTED_VALUE"""),4589.53)</f>
        <v>4589.53</v>
      </c>
      <c r="G403" s="2">
        <f>IFERROR(__xludf.DUMMYFUNCTION("""COMPUTED_VALUE"""),45880.66666666667)</f>
        <v>45880.66667</v>
      </c>
      <c r="H403" s="1">
        <f>IFERROR(__xludf.DUMMYFUNCTION("""COMPUTED_VALUE"""),4559.3)</f>
        <v>4559.3</v>
      </c>
      <c r="J403" s="2">
        <f>IFERROR(__xludf.DUMMYFUNCTION("""COMPUTED_VALUE"""),45880.66666666667)</f>
        <v>45880.66667</v>
      </c>
      <c r="K403" s="1">
        <f>IFERROR(__xludf.DUMMYFUNCTION("""COMPUTED_VALUE"""),4565.52)</f>
        <v>4565.52</v>
      </c>
      <c r="M403" s="2">
        <f>IFERROR(__xludf.DUMMYFUNCTION("""COMPUTED_VALUE"""),45880.66666666667)</f>
        <v>45880.66667</v>
      </c>
      <c r="N403" s="1">
        <f>IFERROR(__xludf.DUMMYFUNCTION("""COMPUTED_VALUE"""),0.0)</f>
        <v>0</v>
      </c>
    </row>
    <row r="404">
      <c r="A404" s="2">
        <f>IFERROR(__xludf.DUMMYFUNCTION("""COMPUTED_VALUE"""),45881.66666666667)</f>
        <v>45881.66667</v>
      </c>
      <c r="B404" s="1">
        <f>IFERROR(__xludf.DUMMYFUNCTION("""COMPUTED_VALUE"""),4565.52)</f>
        <v>4565.52</v>
      </c>
      <c r="D404" s="2">
        <f>IFERROR(__xludf.DUMMYFUNCTION("""COMPUTED_VALUE"""),45881.66666666667)</f>
        <v>45881.66667</v>
      </c>
      <c r="E404" s="1">
        <f>IFERROR(__xludf.DUMMYFUNCTION("""COMPUTED_VALUE"""),4622.62)</f>
        <v>4622.62</v>
      </c>
      <c r="G404" s="2">
        <f>IFERROR(__xludf.DUMMYFUNCTION("""COMPUTED_VALUE"""),45881.66666666667)</f>
        <v>45881.66667</v>
      </c>
      <c r="H404" s="1">
        <f>IFERROR(__xludf.DUMMYFUNCTION("""COMPUTED_VALUE"""),4565.52)</f>
        <v>4565.52</v>
      </c>
      <c r="J404" s="2">
        <f>IFERROR(__xludf.DUMMYFUNCTION("""COMPUTED_VALUE"""),45881.66666666667)</f>
        <v>45881.66667</v>
      </c>
      <c r="K404" s="1">
        <f>IFERROR(__xludf.DUMMYFUNCTION("""COMPUTED_VALUE"""),4622.01)</f>
        <v>4622.01</v>
      </c>
      <c r="M404" s="2">
        <f>IFERROR(__xludf.DUMMYFUNCTION("""COMPUTED_VALUE"""),45881.66666666667)</f>
        <v>45881.66667</v>
      </c>
      <c r="N404" s="1">
        <f>IFERROR(__xludf.DUMMYFUNCTION("""COMPUTED_VALUE"""),0.0)</f>
        <v>0</v>
      </c>
    </row>
    <row r="405">
      <c r="A405" s="2">
        <f>IFERROR(__xludf.DUMMYFUNCTION("""COMPUTED_VALUE"""),45882.66666666667)</f>
        <v>45882.66667</v>
      </c>
      <c r="B405" s="1">
        <f>IFERROR(__xludf.DUMMYFUNCTION("""COMPUTED_VALUE"""),4622.01)</f>
        <v>4622.01</v>
      </c>
      <c r="D405" s="2">
        <f>IFERROR(__xludf.DUMMYFUNCTION("""COMPUTED_VALUE"""),45882.66666666667)</f>
        <v>45882.66667</v>
      </c>
      <c r="E405" s="1">
        <f>IFERROR(__xludf.DUMMYFUNCTION("""COMPUTED_VALUE"""),4646.81)</f>
        <v>4646.81</v>
      </c>
      <c r="G405" s="2">
        <f>IFERROR(__xludf.DUMMYFUNCTION("""COMPUTED_VALUE"""),45882.66666666667)</f>
        <v>45882.66667</v>
      </c>
      <c r="H405" s="1">
        <f>IFERROR(__xludf.DUMMYFUNCTION("""COMPUTED_VALUE"""),4622.01)</f>
        <v>4622.01</v>
      </c>
      <c r="J405" s="2">
        <f>IFERROR(__xludf.DUMMYFUNCTION("""COMPUTED_VALUE"""),45882.66666666667)</f>
        <v>45882.66667</v>
      </c>
      <c r="K405" s="1">
        <f>IFERROR(__xludf.DUMMYFUNCTION("""COMPUTED_VALUE"""),4642.38)</f>
        <v>4642.38</v>
      </c>
      <c r="M405" s="2">
        <f>IFERROR(__xludf.DUMMYFUNCTION("""COMPUTED_VALUE"""),45882.66666666667)</f>
        <v>45882.66667</v>
      </c>
      <c r="N405" s="1">
        <f>IFERROR(__xludf.DUMMYFUNCTION("""COMPUTED_VALUE"""),0.0)</f>
        <v>0</v>
      </c>
    </row>
    <row r="406">
      <c r="A406" s="2">
        <f>IFERROR(__xludf.DUMMYFUNCTION("""COMPUTED_VALUE"""),45883.66666666667)</f>
        <v>45883.66667</v>
      </c>
      <c r="B406" s="1">
        <f>IFERROR(__xludf.DUMMYFUNCTION("""COMPUTED_VALUE"""),4642.38)</f>
        <v>4642.38</v>
      </c>
      <c r="D406" s="2">
        <f>IFERROR(__xludf.DUMMYFUNCTION("""COMPUTED_VALUE"""),45883.66666666667)</f>
        <v>45883.66667</v>
      </c>
      <c r="E406" s="1">
        <f>IFERROR(__xludf.DUMMYFUNCTION("""COMPUTED_VALUE"""),4642.38)</f>
        <v>4642.38</v>
      </c>
      <c r="G406" s="2">
        <f>IFERROR(__xludf.DUMMYFUNCTION("""COMPUTED_VALUE"""),45883.66666666667)</f>
        <v>45883.66667</v>
      </c>
      <c r="H406" s="1">
        <f>IFERROR(__xludf.DUMMYFUNCTION("""COMPUTED_VALUE"""),4620.27)</f>
        <v>4620.27</v>
      </c>
      <c r="J406" s="2">
        <f>IFERROR(__xludf.DUMMYFUNCTION("""COMPUTED_VALUE"""),45883.66666666667)</f>
        <v>45883.66667</v>
      </c>
      <c r="K406" s="1">
        <f>IFERROR(__xludf.DUMMYFUNCTION("""COMPUTED_VALUE"""),4637.72)</f>
        <v>4637.72</v>
      </c>
      <c r="M406" s="2">
        <f>IFERROR(__xludf.DUMMYFUNCTION("""COMPUTED_VALUE"""),45883.66666666667)</f>
        <v>45883.66667</v>
      </c>
      <c r="N406" s="1">
        <f>IFERROR(__xludf.DUMMYFUNCTION("""COMPUTED_VALUE"""),0.0)</f>
        <v>0</v>
      </c>
    </row>
    <row r="407">
      <c r="A407" s="2">
        <f>IFERROR(__xludf.DUMMYFUNCTION("""COMPUTED_VALUE"""),45884.66666666667)</f>
        <v>45884.66667</v>
      </c>
      <c r="B407" s="1">
        <f>IFERROR(__xludf.DUMMYFUNCTION("""COMPUTED_VALUE"""),4637.72)</f>
        <v>4637.72</v>
      </c>
      <c r="D407" s="2">
        <f>IFERROR(__xludf.DUMMYFUNCTION("""COMPUTED_VALUE"""),45884.66666666667)</f>
        <v>45884.66667</v>
      </c>
      <c r="E407" s="1">
        <f>IFERROR(__xludf.DUMMYFUNCTION("""COMPUTED_VALUE"""),4642.72)</f>
        <v>4642.72</v>
      </c>
      <c r="G407" s="2">
        <f>IFERROR(__xludf.DUMMYFUNCTION("""COMPUTED_VALUE"""),45884.66666666667)</f>
        <v>45884.66667</v>
      </c>
      <c r="H407" s="1">
        <f>IFERROR(__xludf.DUMMYFUNCTION("""COMPUTED_VALUE"""),4619.22)</f>
        <v>4619.22</v>
      </c>
      <c r="J407" s="2">
        <f>IFERROR(__xludf.DUMMYFUNCTION("""COMPUTED_VALUE"""),45884.66666666667)</f>
        <v>45884.66667</v>
      </c>
      <c r="K407" s="1">
        <f>IFERROR(__xludf.DUMMYFUNCTION("""COMPUTED_VALUE"""),4624.55)</f>
        <v>4624.55</v>
      </c>
      <c r="M407" s="2">
        <f>IFERROR(__xludf.DUMMYFUNCTION("""COMPUTED_VALUE"""),45884.66666666667)</f>
        <v>45884.66667</v>
      </c>
      <c r="N407" s="1">
        <f>IFERROR(__xludf.DUMMYFUNCTION("""COMPUTED_VALUE"""),0.0)</f>
        <v>0</v>
      </c>
    </row>
    <row r="408">
      <c r="A408" s="2">
        <f>IFERROR(__xludf.DUMMYFUNCTION("""COMPUTED_VALUE"""),45887.66666666667)</f>
        <v>45887.66667</v>
      </c>
      <c r="B408" s="1">
        <f>IFERROR(__xludf.DUMMYFUNCTION("""COMPUTED_VALUE"""),4624.55)</f>
        <v>4624.55</v>
      </c>
      <c r="D408" s="2">
        <f>IFERROR(__xludf.DUMMYFUNCTION("""COMPUTED_VALUE"""),45887.66666666667)</f>
        <v>45887.66667</v>
      </c>
      <c r="E408" s="1">
        <f>IFERROR(__xludf.DUMMYFUNCTION("""COMPUTED_VALUE"""),4628.76)</f>
        <v>4628.76</v>
      </c>
      <c r="G408" s="2">
        <f>IFERROR(__xludf.DUMMYFUNCTION("""COMPUTED_VALUE"""),45887.66666666667)</f>
        <v>45887.66667</v>
      </c>
      <c r="H408" s="1">
        <f>IFERROR(__xludf.DUMMYFUNCTION("""COMPUTED_VALUE"""),4617.67)</f>
        <v>4617.67</v>
      </c>
      <c r="J408" s="2">
        <f>IFERROR(__xludf.DUMMYFUNCTION("""COMPUTED_VALUE"""),45887.66666666667)</f>
        <v>45887.66667</v>
      </c>
      <c r="K408" s="1">
        <f>IFERROR(__xludf.DUMMYFUNCTION("""COMPUTED_VALUE"""),4625.56)</f>
        <v>4625.56</v>
      </c>
      <c r="M408" s="2">
        <f>IFERROR(__xludf.DUMMYFUNCTION("""COMPUTED_VALUE"""),45887.66666666667)</f>
        <v>45887.66667</v>
      </c>
      <c r="N408" s="1">
        <f>IFERROR(__xludf.DUMMYFUNCTION("""COMPUTED_VALUE"""),0.0)</f>
        <v>0</v>
      </c>
    </row>
    <row r="409">
      <c r="A409" s="2">
        <f>IFERROR(__xludf.DUMMYFUNCTION("""COMPUTED_VALUE"""),45888.66666666667)</f>
        <v>45888.66667</v>
      </c>
      <c r="B409" s="1">
        <f>IFERROR(__xludf.DUMMYFUNCTION("""COMPUTED_VALUE"""),4625.56)</f>
        <v>4625.56</v>
      </c>
      <c r="D409" s="2">
        <f>IFERROR(__xludf.DUMMYFUNCTION("""COMPUTED_VALUE"""),45888.66666666667)</f>
        <v>45888.66667</v>
      </c>
      <c r="E409" s="1">
        <f>IFERROR(__xludf.DUMMYFUNCTION("""COMPUTED_VALUE"""),4630.6)</f>
        <v>4630.6</v>
      </c>
      <c r="G409" s="2">
        <f>IFERROR(__xludf.DUMMYFUNCTION("""COMPUTED_VALUE"""),45888.66666666667)</f>
        <v>45888.66667</v>
      </c>
      <c r="H409" s="1">
        <f>IFERROR(__xludf.DUMMYFUNCTION("""COMPUTED_VALUE"""),4590.14)</f>
        <v>4590.14</v>
      </c>
      <c r="J409" s="2">
        <f>IFERROR(__xludf.DUMMYFUNCTION("""COMPUTED_VALUE"""),45888.66666666667)</f>
        <v>45888.66667</v>
      </c>
      <c r="K409" s="1">
        <f>IFERROR(__xludf.DUMMYFUNCTION("""COMPUTED_VALUE"""),4597.58)</f>
        <v>4597.58</v>
      </c>
      <c r="M409" s="2">
        <f>IFERROR(__xludf.DUMMYFUNCTION("""COMPUTED_VALUE"""),45888.66666666667)</f>
        <v>45888.66667</v>
      </c>
      <c r="N409" s="1">
        <f>IFERROR(__xludf.DUMMYFUNCTION("""COMPUTED_VALUE"""),0.0)</f>
        <v>0</v>
      </c>
    </row>
    <row r="410">
      <c r="A410" s="2">
        <f>IFERROR(__xludf.DUMMYFUNCTION("""COMPUTED_VALUE"""),45889.66666666667)</f>
        <v>45889.66667</v>
      </c>
      <c r="B410" s="1">
        <f>IFERROR(__xludf.DUMMYFUNCTION("""COMPUTED_VALUE"""),4597.58)</f>
        <v>4597.58</v>
      </c>
      <c r="D410" s="2">
        <f>IFERROR(__xludf.DUMMYFUNCTION("""COMPUTED_VALUE"""),45889.66666666667)</f>
        <v>45889.66667</v>
      </c>
      <c r="E410" s="1">
        <f>IFERROR(__xludf.DUMMYFUNCTION("""COMPUTED_VALUE"""),4597.58)</f>
        <v>4597.58</v>
      </c>
      <c r="G410" s="2">
        <f>IFERROR(__xludf.DUMMYFUNCTION("""COMPUTED_VALUE"""),45889.66666666667)</f>
        <v>45889.66667</v>
      </c>
      <c r="H410" s="1">
        <f>IFERROR(__xludf.DUMMYFUNCTION("""COMPUTED_VALUE"""),4548.42)</f>
        <v>4548.42</v>
      </c>
      <c r="J410" s="2">
        <f>IFERROR(__xludf.DUMMYFUNCTION("""COMPUTED_VALUE"""),45889.66666666667)</f>
        <v>45889.66667</v>
      </c>
      <c r="K410" s="1">
        <f>IFERROR(__xludf.DUMMYFUNCTION("""COMPUTED_VALUE"""),4585.91)</f>
        <v>4585.91</v>
      </c>
      <c r="M410" s="2">
        <f>IFERROR(__xludf.DUMMYFUNCTION("""COMPUTED_VALUE"""),45889.66666666667)</f>
        <v>45889.66667</v>
      </c>
      <c r="N410" s="1">
        <f>IFERROR(__xludf.DUMMYFUNCTION("""COMPUTED_VALUE"""),0.0)</f>
        <v>0</v>
      </c>
    </row>
    <row r="411">
      <c r="A411" s="2">
        <f>IFERROR(__xludf.DUMMYFUNCTION("""COMPUTED_VALUE"""),45890.66666666667)</f>
        <v>45890.66667</v>
      </c>
      <c r="B411" s="1">
        <f>IFERROR(__xludf.DUMMYFUNCTION("""COMPUTED_VALUE"""),4585.91)</f>
        <v>4585.91</v>
      </c>
      <c r="D411" s="2">
        <f>IFERROR(__xludf.DUMMYFUNCTION("""COMPUTED_VALUE"""),45890.66666666667)</f>
        <v>45890.66667</v>
      </c>
      <c r="E411" s="1">
        <f>IFERROR(__xludf.DUMMYFUNCTION("""COMPUTED_VALUE"""),4585.91)</f>
        <v>4585.91</v>
      </c>
      <c r="G411" s="2">
        <f>IFERROR(__xludf.DUMMYFUNCTION("""COMPUTED_VALUE"""),45890.66666666667)</f>
        <v>45890.66667</v>
      </c>
      <c r="H411" s="1">
        <f>IFERROR(__xludf.DUMMYFUNCTION("""COMPUTED_VALUE"""),4557.04)</f>
        <v>4557.04</v>
      </c>
      <c r="J411" s="2">
        <f>IFERROR(__xludf.DUMMYFUNCTION("""COMPUTED_VALUE"""),45890.66666666667)</f>
        <v>45890.66667</v>
      </c>
      <c r="K411" s="1">
        <f>IFERROR(__xludf.DUMMYFUNCTION("""COMPUTED_VALUE"""),4569.65)</f>
        <v>4569.65</v>
      </c>
      <c r="M411" s="2">
        <f>IFERROR(__xludf.DUMMYFUNCTION("""COMPUTED_VALUE"""),45890.66666666667)</f>
        <v>45890.66667</v>
      </c>
      <c r="N411" s="1">
        <f>IFERROR(__xludf.DUMMYFUNCTION("""COMPUTED_VALUE"""),0.0)</f>
        <v>0</v>
      </c>
    </row>
    <row r="412">
      <c r="A412" s="2">
        <f>IFERROR(__xludf.DUMMYFUNCTION("""COMPUTED_VALUE"""),45891.66666666667)</f>
        <v>45891.66667</v>
      </c>
      <c r="B412" s="1">
        <f>IFERROR(__xludf.DUMMYFUNCTION("""COMPUTED_VALUE"""),4569.65)</f>
        <v>4569.65</v>
      </c>
      <c r="D412" s="2">
        <f>IFERROR(__xludf.DUMMYFUNCTION("""COMPUTED_VALUE"""),45891.66666666667)</f>
        <v>45891.66667</v>
      </c>
      <c r="E412" s="1">
        <f>IFERROR(__xludf.DUMMYFUNCTION("""COMPUTED_VALUE"""),4655.33)</f>
        <v>4655.33</v>
      </c>
      <c r="G412" s="2">
        <f>IFERROR(__xludf.DUMMYFUNCTION("""COMPUTED_VALUE"""),45891.66666666667)</f>
        <v>45891.66667</v>
      </c>
      <c r="H412" s="1">
        <f>IFERROR(__xludf.DUMMYFUNCTION("""COMPUTED_VALUE"""),4569.65)</f>
        <v>4569.65</v>
      </c>
      <c r="J412" s="2">
        <f>IFERROR(__xludf.DUMMYFUNCTION("""COMPUTED_VALUE"""),45891.66666666667)</f>
        <v>45891.66667</v>
      </c>
      <c r="K412" s="1">
        <f>IFERROR(__xludf.DUMMYFUNCTION("""COMPUTED_VALUE"""),4645.99)</f>
        <v>4645.99</v>
      </c>
      <c r="M412" s="2">
        <f>IFERROR(__xludf.DUMMYFUNCTION("""COMPUTED_VALUE"""),45891.66666666667)</f>
        <v>45891.66667</v>
      </c>
      <c r="N412" s="1">
        <f>IFERROR(__xludf.DUMMYFUNCTION("""COMPUTED_VALUE"""),0.0)</f>
        <v>0</v>
      </c>
    </row>
    <row r="413">
      <c r="A413" s="2">
        <f>IFERROR(__xludf.DUMMYFUNCTION("""COMPUTED_VALUE"""),45894.66666666667)</f>
        <v>45894.66667</v>
      </c>
      <c r="B413" s="1">
        <f>IFERROR(__xludf.DUMMYFUNCTION("""COMPUTED_VALUE"""),4645.99)</f>
        <v>4645.99</v>
      </c>
      <c r="D413" s="2">
        <f>IFERROR(__xludf.DUMMYFUNCTION("""COMPUTED_VALUE"""),45894.66666666667)</f>
        <v>45894.66667</v>
      </c>
      <c r="E413" s="1">
        <f>IFERROR(__xludf.DUMMYFUNCTION("""COMPUTED_VALUE"""),4645.99)</f>
        <v>4645.99</v>
      </c>
      <c r="G413" s="2">
        <f>IFERROR(__xludf.DUMMYFUNCTION("""COMPUTED_VALUE"""),45894.66666666667)</f>
        <v>45894.66667</v>
      </c>
      <c r="H413" s="1">
        <f>IFERROR(__xludf.DUMMYFUNCTION("""COMPUTED_VALUE"""),4623.54)</f>
        <v>4623.54</v>
      </c>
      <c r="J413" s="2">
        <f>IFERROR(__xludf.DUMMYFUNCTION("""COMPUTED_VALUE"""),45894.66666666667)</f>
        <v>45894.66667</v>
      </c>
      <c r="K413" s="1">
        <f>IFERROR(__xludf.DUMMYFUNCTION("""COMPUTED_VALUE"""),4624.34)</f>
        <v>4624.34</v>
      </c>
      <c r="M413" s="2">
        <f>IFERROR(__xludf.DUMMYFUNCTION("""COMPUTED_VALUE"""),45894.66666666667)</f>
        <v>45894.66667</v>
      </c>
      <c r="N413" s="1">
        <f>IFERROR(__xludf.DUMMYFUNCTION("""COMPUTED_VALUE"""),0.0)</f>
        <v>0</v>
      </c>
    </row>
    <row r="414">
      <c r="A414" s="2">
        <f>IFERROR(__xludf.DUMMYFUNCTION("""COMPUTED_VALUE"""),45895.66666666667)</f>
        <v>45895.66667</v>
      </c>
      <c r="B414" s="1">
        <f>IFERROR(__xludf.DUMMYFUNCTION("""COMPUTED_VALUE"""),4624.34)</f>
        <v>4624.34</v>
      </c>
      <c r="D414" s="2">
        <f>IFERROR(__xludf.DUMMYFUNCTION("""COMPUTED_VALUE"""),45895.66666666667)</f>
        <v>45895.66667</v>
      </c>
      <c r="E414" s="1">
        <f>IFERROR(__xludf.DUMMYFUNCTION("""COMPUTED_VALUE"""),4646.28)</f>
        <v>4646.28</v>
      </c>
      <c r="G414" s="2">
        <f>IFERROR(__xludf.DUMMYFUNCTION("""COMPUTED_VALUE"""),45895.66666666667)</f>
        <v>45895.66667</v>
      </c>
      <c r="H414" s="1">
        <f>IFERROR(__xludf.DUMMYFUNCTION("""COMPUTED_VALUE"""),4619.65)</f>
        <v>4619.65</v>
      </c>
      <c r="J414" s="2">
        <f>IFERROR(__xludf.DUMMYFUNCTION("""COMPUTED_VALUE"""),45895.66666666667)</f>
        <v>45895.66667</v>
      </c>
      <c r="K414" s="1">
        <f>IFERROR(__xludf.DUMMYFUNCTION("""COMPUTED_VALUE"""),4644.47)</f>
        <v>4644.47</v>
      </c>
      <c r="M414" s="2">
        <f>IFERROR(__xludf.DUMMYFUNCTION("""COMPUTED_VALUE"""),45895.66666666667)</f>
        <v>45895.66667</v>
      </c>
      <c r="N414" s="1">
        <f>IFERROR(__xludf.DUMMYFUNCTION("""COMPUTED_VALUE"""),0.0)</f>
        <v>0</v>
      </c>
    </row>
    <row r="415">
      <c r="A415" s="2">
        <f>IFERROR(__xludf.DUMMYFUNCTION("""COMPUTED_VALUE"""),45896.66666666667)</f>
        <v>45896.66667</v>
      </c>
      <c r="B415" s="1">
        <f>IFERROR(__xludf.DUMMYFUNCTION("""COMPUTED_VALUE"""),4644.47)</f>
        <v>4644.47</v>
      </c>
      <c r="D415" s="2">
        <f>IFERROR(__xludf.DUMMYFUNCTION("""COMPUTED_VALUE"""),45896.66666666667)</f>
        <v>45896.66667</v>
      </c>
      <c r="E415" s="1">
        <f>IFERROR(__xludf.DUMMYFUNCTION("""COMPUTED_VALUE"""),4661.57)</f>
        <v>4661.57</v>
      </c>
      <c r="G415" s="2">
        <f>IFERROR(__xludf.DUMMYFUNCTION("""COMPUTED_VALUE"""),45896.66666666667)</f>
        <v>45896.66667</v>
      </c>
      <c r="H415" s="1">
        <f>IFERROR(__xludf.DUMMYFUNCTION("""COMPUTED_VALUE"""),4639.58)</f>
        <v>4639.58</v>
      </c>
      <c r="J415" s="2">
        <f>IFERROR(__xludf.DUMMYFUNCTION("""COMPUTED_VALUE"""),45896.66666666667)</f>
        <v>45896.66667</v>
      </c>
      <c r="K415" s="1">
        <f>IFERROR(__xludf.DUMMYFUNCTION("""COMPUTED_VALUE"""),4657.29)</f>
        <v>4657.29</v>
      </c>
      <c r="M415" s="2">
        <f>IFERROR(__xludf.DUMMYFUNCTION("""COMPUTED_VALUE"""),45896.66666666667)</f>
        <v>45896.66667</v>
      </c>
      <c r="N415" s="1">
        <f>IFERROR(__xludf.DUMMYFUNCTION("""COMPUTED_VALUE"""),0.0)</f>
        <v>0</v>
      </c>
    </row>
    <row r="416">
      <c r="A416" s="2">
        <f>IFERROR(__xludf.DUMMYFUNCTION("""COMPUTED_VALUE"""),45897.66666666667)</f>
        <v>45897.66667</v>
      </c>
      <c r="B416" s="1">
        <f>IFERROR(__xludf.DUMMYFUNCTION("""COMPUTED_VALUE"""),4657.29)</f>
        <v>4657.29</v>
      </c>
      <c r="D416" s="2">
        <f>IFERROR(__xludf.DUMMYFUNCTION("""COMPUTED_VALUE"""),45897.66666666667)</f>
        <v>45897.66667</v>
      </c>
      <c r="E416" s="1">
        <f>IFERROR(__xludf.DUMMYFUNCTION("""COMPUTED_VALUE"""),4677.91)</f>
        <v>4677.91</v>
      </c>
      <c r="G416" s="2">
        <f>IFERROR(__xludf.DUMMYFUNCTION("""COMPUTED_VALUE"""),45897.66666666667)</f>
        <v>45897.66667</v>
      </c>
      <c r="H416" s="1">
        <f>IFERROR(__xludf.DUMMYFUNCTION("""COMPUTED_VALUE"""),4650.43)</f>
        <v>4650.43</v>
      </c>
      <c r="J416" s="2">
        <f>IFERROR(__xludf.DUMMYFUNCTION("""COMPUTED_VALUE"""),45897.66666666667)</f>
        <v>45897.66667</v>
      </c>
      <c r="K416" s="1">
        <f>IFERROR(__xludf.DUMMYFUNCTION("""COMPUTED_VALUE"""),4673.94)</f>
        <v>4673.94</v>
      </c>
      <c r="M416" s="2">
        <f>IFERROR(__xludf.DUMMYFUNCTION("""COMPUTED_VALUE"""),45897.66666666667)</f>
        <v>45897.66667</v>
      </c>
      <c r="N416" s="1">
        <f>IFERROR(__xludf.DUMMYFUNCTION("""COMPUTED_VALUE"""),0.0)</f>
        <v>0</v>
      </c>
    </row>
    <row r="417">
      <c r="A417" s="2">
        <f>IFERROR(__xludf.DUMMYFUNCTION("""COMPUTED_VALUE"""),45898.66666666667)</f>
        <v>45898.66667</v>
      </c>
      <c r="B417" s="1">
        <f>IFERROR(__xludf.DUMMYFUNCTION("""COMPUTED_VALUE"""),4673.94)</f>
        <v>4673.94</v>
      </c>
      <c r="D417" s="2">
        <f>IFERROR(__xludf.DUMMYFUNCTION("""COMPUTED_VALUE"""),45898.66666666667)</f>
        <v>45898.66667</v>
      </c>
      <c r="E417" s="1">
        <f>IFERROR(__xludf.DUMMYFUNCTION("""COMPUTED_VALUE"""),4673.94)</f>
        <v>4673.94</v>
      </c>
      <c r="G417" s="2">
        <f>IFERROR(__xludf.DUMMYFUNCTION("""COMPUTED_VALUE"""),45898.66666666667)</f>
        <v>45898.66667</v>
      </c>
      <c r="H417" s="1">
        <f>IFERROR(__xludf.DUMMYFUNCTION("""COMPUTED_VALUE"""),4632.96)</f>
        <v>4632.96</v>
      </c>
      <c r="J417" s="2">
        <f>IFERROR(__xludf.DUMMYFUNCTION("""COMPUTED_VALUE"""),45898.66666666667)</f>
        <v>45898.66667</v>
      </c>
      <c r="K417" s="1">
        <f>IFERROR(__xludf.DUMMYFUNCTION("""COMPUTED_VALUE"""),4644.11)</f>
        <v>4644.11</v>
      </c>
      <c r="M417" s="2">
        <f>IFERROR(__xludf.DUMMYFUNCTION("""COMPUTED_VALUE"""),45898.66666666667)</f>
        <v>45898.66667</v>
      </c>
      <c r="N417" s="1">
        <f>IFERROR(__xludf.DUMMYFUNCTION("""COMPUTED_VALUE"""),0.0)</f>
        <v>0</v>
      </c>
    </row>
    <row r="418">
      <c r="A418" s="2">
        <f>IFERROR(__xludf.DUMMYFUNCTION("""COMPUTED_VALUE"""),45902.66666666667)</f>
        <v>45902.66667</v>
      </c>
      <c r="B418" s="1">
        <f>IFERROR(__xludf.DUMMYFUNCTION("""COMPUTED_VALUE"""),4644.11)</f>
        <v>4644.11</v>
      </c>
      <c r="D418" s="2">
        <f>IFERROR(__xludf.DUMMYFUNCTION("""COMPUTED_VALUE"""),45902.66666666667)</f>
        <v>45902.66667</v>
      </c>
      <c r="E418" s="1">
        <f>IFERROR(__xludf.DUMMYFUNCTION("""COMPUTED_VALUE"""),4644.11)</f>
        <v>4644.11</v>
      </c>
      <c r="G418" s="2">
        <f>IFERROR(__xludf.DUMMYFUNCTION("""COMPUTED_VALUE"""),45902.66666666667)</f>
        <v>45902.66667</v>
      </c>
      <c r="H418" s="1">
        <f>IFERROR(__xludf.DUMMYFUNCTION("""COMPUTED_VALUE"""),4574.3)</f>
        <v>4574.3</v>
      </c>
      <c r="J418" s="2">
        <f>IFERROR(__xludf.DUMMYFUNCTION("""COMPUTED_VALUE"""),45902.66666666667)</f>
        <v>45902.66667</v>
      </c>
      <c r="K418" s="1">
        <f>IFERROR(__xludf.DUMMYFUNCTION("""COMPUTED_VALUE"""),4613.58)</f>
        <v>4613.58</v>
      </c>
      <c r="M418" s="2">
        <f>IFERROR(__xludf.DUMMYFUNCTION("""COMPUTED_VALUE"""),45902.66666666667)</f>
        <v>45902.66667</v>
      </c>
      <c r="N418" s="1">
        <f>IFERROR(__xludf.DUMMYFUNCTION("""COMPUTED_VALUE"""),0.0)</f>
        <v>0</v>
      </c>
    </row>
    <row r="419">
      <c r="A419" s="2">
        <f>IFERROR(__xludf.DUMMYFUNCTION("""COMPUTED_VALUE"""),45903.66666666667)</f>
        <v>45903.66667</v>
      </c>
      <c r="B419" s="1">
        <f>IFERROR(__xludf.DUMMYFUNCTION("""COMPUTED_VALUE"""),4613.58)</f>
        <v>4613.58</v>
      </c>
      <c r="D419" s="2">
        <f>IFERROR(__xludf.DUMMYFUNCTION("""COMPUTED_VALUE"""),45903.66666666667)</f>
        <v>45903.66667</v>
      </c>
      <c r="E419" s="1">
        <f>IFERROR(__xludf.DUMMYFUNCTION("""COMPUTED_VALUE"""),4638.12)</f>
        <v>4638.12</v>
      </c>
      <c r="G419" s="2">
        <f>IFERROR(__xludf.DUMMYFUNCTION("""COMPUTED_VALUE"""),45903.66666666667)</f>
        <v>45903.66667</v>
      </c>
      <c r="H419" s="1">
        <f>IFERROR(__xludf.DUMMYFUNCTION("""COMPUTED_VALUE"""),4611.54)</f>
        <v>4611.54</v>
      </c>
      <c r="J419" s="2">
        <f>IFERROR(__xludf.DUMMYFUNCTION("""COMPUTED_VALUE"""),45903.66666666667)</f>
        <v>45903.66667</v>
      </c>
      <c r="K419" s="1">
        <f>IFERROR(__xludf.DUMMYFUNCTION("""COMPUTED_VALUE"""),4633.54)</f>
        <v>4633.54</v>
      </c>
      <c r="M419" s="2">
        <f>IFERROR(__xludf.DUMMYFUNCTION("""COMPUTED_VALUE"""),45903.66666666667)</f>
        <v>45903.66667</v>
      </c>
      <c r="N419" s="1">
        <f>IFERROR(__xludf.DUMMYFUNCTION("""COMPUTED_VALUE"""),0.0)</f>
        <v>0</v>
      </c>
    </row>
    <row r="420">
      <c r="A420" s="2">
        <f>IFERROR(__xludf.DUMMYFUNCTION("""COMPUTED_VALUE"""),45904.66666666667)</f>
        <v>45904.66667</v>
      </c>
      <c r="B420" s="1">
        <f>IFERROR(__xludf.DUMMYFUNCTION("""COMPUTED_VALUE"""),4633.54)</f>
        <v>4633.54</v>
      </c>
      <c r="D420" s="2">
        <f>IFERROR(__xludf.DUMMYFUNCTION("""COMPUTED_VALUE"""),45904.66666666667)</f>
        <v>45904.66667</v>
      </c>
      <c r="E420" s="1">
        <f>IFERROR(__xludf.DUMMYFUNCTION("""COMPUTED_VALUE"""),4674.37)</f>
        <v>4674.37</v>
      </c>
      <c r="G420" s="2">
        <f>IFERROR(__xludf.DUMMYFUNCTION("""COMPUTED_VALUE"""),45904.66666666667)</f>
        <v>45904.66667</v>
      </c>
      <c r="H420" s="1">
        <f>IFERROR(__xludf.DUMMYFUNCTION("""COMPUTED_VALUE"""),4632.11)</f>
        <v>4632.11</v>
      </c>
      <c r="J420" s="2">
        <f>IFERROR(__xludf.DUMMYFUNCTION("""COMPUTED_VALUE"""),45904.66666666667)</f>
        <v>45904.66667</v>
      </c>
      <c r="K420" s="1">
        <f>IFERROR(__xludf.DUMMYFUNCTION("""COMPUTED_VALUE"""),4674.01)</f>
        <v>4674.01</v>
      </c>
      <c r="M420" s="2">
        <f>IFERROR(__xludf.DUMMYFUNCTION("""COMPUTED_VALUE"""),45904.66666666667)</f>
        <v>45904.66667</v>
      </c>
      <c r="N420" s="1">
        <f>IFERROR(__xludf.DUMMYFUNCTION("""COMPUTED_VALUE"""),0.0)</f>
        <v>0</v>
      </c>
    </row>
    <row r="421">
      <c r="A421" s="2">
        <f>IFERROR(__xludf.DUMMYFUNCTION("""COMPUTED_VALUE"""),45905.66666666667)</f>
        <v>45905.66667</v>
      </c>
      <c r="B421" s="1">
        <f>IFERROR(__xludf.DUMMYFUNCTION("""COMPUTED_VALUE"""),4674.01)</f>
        <v>4674.01</v>
      </c>
      <c r="D421" s="2">
        <f>IFERROR(__xludf.DUMMYFUNCTION("""COMPUTED_VALUE"""),45905.66666666667)</f>
        <v>45905.66667</v>
      </c>
      <c r="E421" s="1">
        <f>IFERROR(__xludf.DUMMYFUNCTION("""COMPUTED_VALUE"""),4699.48)</f>
        <v>4699.48</v>
      </c>
      <c r="G421" s="2">
        <f>IFERROR(__xludf.DUMMYFUNCTION("""COMPUTED_VALUE"""),45905.66666666667)</f>
        <v>45905.66667</v>
      </c>
      <c r="H421" s="1">
        <f>IFERROR(__xludf.DUMMYFUNCTION("""COMPUTED_VALUE"""),4635.2)</f>
        <v>4635.2</v>
      </c>
      <c r="J421" s="2">
        <f>IFERROR(__xludf.DUMMYFUNCTION("""COMPUTED_VALUE"""),45905.66666666667)</f>
        <v>45905.66667</v>
      </c>
      <c r="K421" s="1">
        <f>IFERROR(__xludf.DUMMYFUNCTION("""COMPUTED_VALUE"""),4663.84)</f>
        <v>4663.84</v>
      </c>
      <c r="M421" s="2">
        <f>IFERROR(__xludf.DUMMYFUNCTION("""COMPUTED_VALUE"""),45905.66666666667)</f>
        <v>45905.66667</v>
      </c>
      <c r="N421" s="1">
        <f>IFERROR(__xludf.DUMMYFUNCTION("""COMPUTED_VALUE"""),0.0)</f>
        <v>0</v>
      </c>
    </row>
    <row r="422">
      <c r="A422" s="2">
        <f>IFERROR(__xludf.DUMMYFUNCTION("""COMPUTED_VALUE"""),45908.66666666667)</f>
        <v>45908.66667</v>
      </c>
      <c r="B422" s="1">
        <f>IFERROR(__xludf.DUMMYFUNCTION("""COMPUTED_VALUE"""),4663.84)</f>
        <v>4663.84</v>
      </c>
      <c r="D422" s="2">
        <f>IFERROR(__xludf.DUMMYFUNCTION("""COMPUTED_VALUE"""),45908.66666666667)</f>
        <v>45908.66667</v>
      </c>
      <c r="E422" s="1">
        <f>IFERROR(__xludf.DUMMYFUNCTION("""COMPUTED_VALUE"""),4683.64)</f>
        <v>4683.64</v>
      </c>
      <c r="G422" s="2">
        <f>IFERROR(__xludf.DUMMYFUNCTION("""COMPUTED_VALUE"""),45908.66666666667)</f>
        <v>45908.66667</v>
      </c>
      <c r="H422" s="1">
        <f>IFERROR(__xludf.DUMMYFUNCTION("""COMPUTED_VALUE"""),4663.84)</f>
        <v>4663.84</v>
      </c>
      <c r="J422" s="2">
        <f>IFERROR(__xludf.DUMMYFUNCTION("""COMPUTED_VALUE"""),45908.66666666667)</f>
        <v>45908.66667</v>
      </c>
      <c r="K422" s="1">
        <f>IFERROR(__xludf.DUMMYFUNCTION("""COMPUTED_VALUE"""),4675.86)</f>
        <v>4675.86</v>
      </c>
      <c r="M422" s="2">
        <f>IFERROR(__xludf.DUMMYFUNCTION("""COMPUTED_VALUE"""),45908.66666666667)</f>
        <v>45908.66667</v>
      </c>
      <c r="N422" s="1">
        <f>IFERROR(__xludf.DUMMYFUNCTION("""COMPUTED_VALUE"""),0.0)</f>
        <v>0</v>
      </c>
    </row>
    <row r="423">
      <c r="A423" s="2">
        <f>IFERROR(__xludf.DUMMYFUNCTION("""COMPUTED_VALUE"""),45909.66666666667)</f>
        <v>45909.66667</v>
      </c>
      <c r="B423" s="1">
        <f>IFERROR(__xludf.DUMMYFUNCTION("""COMPUTED_VALUE"""),4675.86)</f>
        <v>4675.86</v>
      </c>
      <c r="D423" s="2">
        <f>IFERROR(__xludf.DUMMYFUNCTION("""COMPUTED_VALUE"""),45909.66666666667)</f>
        <v>45909.66667</v>
      </c>
      <c r="E423" s="1">
        <f>IFERROR(__xludf.DUMMYFUNCTION("""COMPUTED_VALUE"""),4688.55)</f>
        <v>4688.55</v>
      </c>
      <c r="G423" s="2">
        <f>IFERROR(__xludf.DUMMYFUNCTION("""COMPUTED_VALUE"""),45909.66666666667)</f>
        <v>45909.66667</v>
      </c>
      <c r="H423" s="1">
        <f>IFERROR(__xludf.DUMMYFUNCTION("""COMPUTED_VALUE"""),4663.54)</f>
        <v>4663.54</v>
      </c>
      <c r="J423" s="2">
        <f>IFERROR(__xludf.DUMMYFUNCTION("""COMPUTED_VALUE"""),45909.66666666667)</f>
        <v>45909.66667</v>
      </c>
      <c r="K423" s="1">
        <f>IFERROR(__xludf.DUMMYFUNCTION("""COMPUTED_VALUE"""),4684.76)</f>
        <v>4684.76</v>
      </c>
      <c r="M423" s="2">
        <f>IFERROR(__xludf.DUMMYFUNCTION("""COMPUTED_VALUE"""),45909.66666666667)</f>
        <v>45909.66667</v>
      </c>
      <c r="N423" s="1">
        <f>IFERROR(__xludf.DUMMYFUNCTION("""COMPUTED_VALUE"""),0.0)</f>
        <v>0</v>
      </c>
    </row>
    <row r="424">
      <c r="A424" s="2">
        <f>IFERROR(__xludf.DUMMYFUNCTION("""COMPUTED_VALUE"""),45910.66666666667)</f>
        <v>45910.66667</v>
      </c>
      <c r="B424" s="1">
        <f>IFERROR(__xludf.DUMMYFUNCTION("""COMPUTED_VALUE"""),4684.76)</f>
        <v>4684.76</v>
      </c>
      <c r="D424" s="2">
        <f>IFERROR(__xludf.DUMMYFUNCTION("""COMPUTED_VALUE"""),45910.66666666667)</f>
        <v>45910.66667</v>
      </c>
      <c r="E424" s="1">
        <f>IFERROR(__xludf.DUMMYFUNCTION("""COMPUTED_VALUE"""),4714.69)</f>
        <v>4714.69</v>
      </c>
      <c r="G424" s="2">
        <f>IFERROR(__xludf.DUMMYFUNCTION("""COMPUTED_VALUE"""),45910.66666666667)</f>
        <v>45910.66667</v>
      </c>
      <c r="H424" s="1">
        <f>IFERROR(__xludf.DUMMYFUNCTION("""COMPUTED_VALUE"""),4684.76)</f>
        <v>4684.76</v>
      </c>
      <c r="J424" s="2">
        <f>IFERROR(__xludf.DUMMYFUNCTION("""COMPUTED_VALUE"""),45910.66666666667)</f>
        <v>45910.66667</v>
      </c>
      <c r="K424" s="1">
        <f>IFERROR(__xludf.DUMMYFUNCTION("""COMPUTED_VALUE"""),4696.63)</f>
        <v>4696.63</v>
      </c>
      <c r="M424" s="2">
        <f>IFERROR(__xludf.DUMMYFUNCTION("""COMPUTED_VALUE"""),45910.66666666667)</f>
        <v>45910.66667</v>
      </c>
      <c r="N424" s="1">
        <f>IFERROR(__xludf.DUMMYFUNCTION("""COMPUTED_VALUE"""),0.0)</f>
        <v>0</v>
      </c>
    </row>
    <row r="425">
      <c r="A425" s="2">
        <f>IFERROR(__xludf.DUMMYFUNCTION("""COMPUTED_VALUE"""),45911.66666666667)</f>
        <v>45911.66667</v>
      </c>
      <c r="B425" s="1">
        <f>IFERROR(__xludf.DUMMYFUNCTION("""COMPUTED_VALUE"""),4696.63)</f>
        <v>4696.63</v>
      </c>
      <c r="D425" s="2">
        <f>IFERROR(__xludf.DUMMYFUNCTION("""COMPUTED_VALUE"""),45911.66666666667)</f>
        <v>45911.66667</v>
      </c>
      <c r="E425" s="1">
        <f>IFERROR(__xludf.DUMMYFUNCTION("""COMPUTED_VALUE"""),4743.57)</f>
        <v>4743.57</v>
      </c>
      <c r="G425" s="2">
        <f>IFERROR(__xludf.DUMMYFUNCTION("""COMPUTED_VALUE"""),45911.66666666667)</f>
        <v>45911.66667</v>
      </c>
      <c r="H425" s="1">
        <f>IFERROR(__xludf.DUMMYFUNCTION("""COMPUTED_VALUE"""),4696.63)</f>
        <v>4696.63</v>
      </c>
      <c r="J425" s="2">
        <f>IFERROR(__xludf.DUMMYFUNCTION("""COMPUTED_VALUE"""),45911.66666666667)</f>
        <v>45911.66667</v>
      </c>
      <c r="K425" s="1">
        <f>IFERROR(__xludf.DUMMYFUNCTION("""COMPUTED_VALUE"""),4739.85)</f>
        <v>4739.85</v>
      </c>
      <c r="M425" s="2">
        <f>IFERROR(__xludf.DUMMYFUNCTION("""COMPUTED_VALUE"""),45911.66666666667)</f>
        <v>45911.66667</v>
      </c>
      <c r="N425" s="1">
        <f>IFERROR(__xludf.DUMMYFUNCTION("""COMPUTED_VALUE"""),0.0)</f>
        <v>0</v>
      </c>
    </row>
    <row r="426">
      <c r="A426" s="2">
        <f>IFERROR(__xludf.DUMMYFUNCTION("""COMPUTED_VALUE"""),45912.66666666667)</f>
        <v>45912.66667</v>
      </c>
      <c r="B426" s="1">
        <f>IFERROR(__xludf.DUMMYFUNCTION("""COMPUTED_VALUE"""),4739.85)</f>
        <v>4739.85</v>
      </c>
      <c r="D426" s="2">
        <f>IFERROR(__xludf.DUMMYFUNCTION("""COMPUTED_VALUE"""),45912.66666666667)</f>
        <v>45912.66667</v>
      </c>
      <c r="E426" s="1">
        <f>IFERROR(__xludf.DUMMYFUNCTION("""COMPUTED_VALUE"""),4745.15)</f>
        <v>4745.15</v>
      </c>
      <c r="G426" s="2">
        <f>IFERROR(__xludf.DUMMYFUNCTION("""COMPUTED_VALUE"""),45912.66666666667)</f>
        <v>45912.66667</v>
      </c>
      <c r="H426" s="1">
        <f>IFERROR(__xludf.DUMMYFUNCTION("""COMPUTED_VALUE"""),4730.2)</f>
        <v>4730.2</v>
      </c>
      <c r="J426" s="2">
        <f>IFERROR(__xludf.DUMMYFUNCTION("""COMPUTED_VALUE"""),45912.66666666667)</f>
        <v>45912.66667</v>
      </c>
      <c r="K426" s="1">
        <f>IFERROR(__xludf.DUMMYFUNCTION("""COMPUTED_VALUE"""),4732.7)</f>
        <v>4732.7</v>
      </c>
      <c r="M426" s="2">
        <f>IFERROR(__xludf.DUMMYFUNCTION("""COMPUTED_VALUE"""),45912.66666666667)</f>
        <v>45912.66667</v>
      </c>
      <c r="N426" s="1">
        <f>IFERROR(__xludf.DUMMYFUNCTION("""COMPUTED_VALUE"""),0.0)</f>
        <v>0</v>
      </c>
    </row>
    <row r="427">
      <c r="A427" s="2">
        <f>IFERROR(__xludf.DUMMYFUNCTION("""COMPUTED_VALUE"""),45915.66666666667)</f>
        <v>45915.66667</v>
      </c>
      <c r="B427" s="1">
        <f>IFERROR(__xludf.DUMMYFUNCTION("""COMPUTED_VALUE"""),4732.7)</f>
        <v>4732.7</v>
      </c>
      <c r="D427" s="2">
        <f>IFERROR(__xludf.DUMMYFUNCTION("""COMPUTED_VALUE"""),45915.66666666667)</f>
        <v>45915.66667</v>
      </c>
      <c r="E427" s="1">
        <f>IFERROR(__xludf.DUMMYFUNCTION("""COMPUTED_VALUE"""),4758.02)</f>
        <v>4758.02</v>
      </c>
      <c r="G427" s="2">
        <f>IFERROR(__xludf.DUMMYFUNCTION("""COMPUTED_VALUE"""),45915.66666666667)</f>
        <v>45915.66667</v>
      </c>
      <c r="H427" s="1">
        <f>IFERROR(__xludf.DUMMYFUNCTION("""COMPUTED_VALUE"""),4732.7)</f>
        <v>4732.7</v>
      </c>
      <c r="J427" s="2">
        <f>IFERROR(__xludf.DUMMYFUNCTION("""COMPUTED_VALUE"""),45915.66666666667)</f>
        <v>45915.66667</v>
      </c>
      <c r="K427" s="1">
        <f>IFERROR(__xludf.DUMMYFUNCTION("""COMPUTED_VALUE"""),4753.51)</f>
        <v>4753.51</v>
      </c>
      <c r="M427" s="2">
        <f>IFERROR(__xludf.DUMMYFUNCTION("""COMPUTED_VALUE"""),45915.66666666667)</f>
        <v>45915.66667</v>
      </c>
      <c r="N427" s="1">
        <f>IFERROR(__xludf.DUMMYFUNCTION("""COMPUTED_VALUE"""),0.0)</f>
        <v>0</v>
      </c>
    </row>
    <row r="428">
      <c r="A428" s="2">
        <f>IFERROR(__xludf.DUMMYFUNCTION("""COMPUTED_VALUE"""),45916.66666666667)</f>
        <v>45916.66667</v>
      </c>
      <c r="B428" s="1">
        <f>IFERROR(__xludf.DUMMYFUNCTION("""COMPUTED_VALUE"""),4753.51)</f>
        <v>4753.51</v>
      </c>
      <c r="D428" s="2">
        <f>IFERROR(__xludf.DUMMYFUNCTION("""COMPUTED_VALUE"""),45916.66666666667)</f>
        <v>45916.66667</v>
      </c>
      <c r="E428" s="1">
        <f>IFERROR(__xludf.DUMMYFUNCTION("""COMPUTED_VALUE"""),4760.2)</f>
        <v>4760.2</v>
      </c>
      <c r="G428" s="2">
        <f>IFERROR(__xludf.DUMMYFUNCTION("""COMPUTED_VALUE"""),45916.66666666667)</f>
        <v>45916.66667</v>
      </c>
      <c r="H428" s="1">
        <f>IFERROR(__xludf.DUMMYFUNCTION("""COMPUTED_VALUE"""),4741.11)</f>
        <v>4741.11</v>
      </c>
      <c r="J428" s="2">
        <f>IFERROR(__xludf.DUMMYFUNCTION("""COMPUTED_VALUE"""),45916.66666666667)</f>
        <v>45916.66667</v>
      </c>
      <c r="K428" s="1">
        <f>IFERROR(__xludf.DUMMYFUNCTION("""COMPUTED_VALUE"""),4747.91)</f>
        <v>4747.91</v>
      </c>
      <c r="M428" s="2">
        <f>IFERROR(__xludf.DUMMYFUNCTION("""COMPUTED_VALUE"""),45916.66666666667)</f>
        <v>45916.66667</v>
      </c>
      <c r="N428" s="1">
        <f>IFERROR(__xludf.DUMMYFUNCTION("""COMPUTED_VALUE"""),0.0)</f>
        <v>0</v>
      </c>
    </row>
    <row r="429">
      <c r="A429" s="2">
        <f>IFERROR(__xludf.DUMMYFUNCTION("""COMPUTED_VALUE"""),45917.66666666667)</f>
        <v>45917.66667</v>
      </c>
      <c r="B429" s="1">
        <f>IFERROR(__xludf.DUMMYFUNCTION("""COMPUTED_VALUE"""),4747.91)</f>
        <v>4747.91</v>
      </c>
      <c r="D429" s="2">
        <f>IFERROR(__xludf.DUMMYFUNCTION("""COMPUTED_VALUE"""),45917.66666666667)</f>
        <v>45917.66667</v>
      </c>
      <c r="E429" s="1">
        <f>IFERROR(__xludf.DUMMYFUNCTION("""COMPUTED_VALUE"""),4765.39)</f>
        <v>4765.39</v>
      </c>
      <c r="G429" s="2">
        <f>IFERROR(__xludf.DUMMYFUNCTION("""COMPUTED_VALUE"""),45917.66666666667)</f>
        <v>45917.66667</v>
      </c>
      <c r="H429" s="1">
        <f>IFERROR(__xludf.DUMMYFUNCTION("""COMPUTED_VALUE"""),4710.32)</f>
        <v>4710.32</v>
      </c>
      <c r="J429" s="2">
        <f>IFERROR(__xludf.DUMMYFUNCTION("""COMPUTED_VALUE"""),45917.66666666667)</f>
        <v>45917.66667</v>
      </c>
      <c r="K429" s="1">
        <f>IFERROR(__xludf.DUMMYFUNCTION("""COMPUTED_VALUE"""),4744.0)</f>
        <v>4744</v>
      </c>
      <c r="M429" s="2">
        <f>IFERROR(__xludf.DUMMYFUNCTION("""COMPUTED_VALUE"""),45917.66666666667)</f>
        <v>45917.66667</v>
      </c>
      <c r="N429" s="1">
        <f>IFERROR(__xludf.DUMMYFUNCTION("""COMPUTED_VALUE"""),0.0)</f>
        <v>0</v>
      </c>
    </row>
    <row r="430">
      <c r="A430" s="2">
        <f>IFERROR(__xludf.DUMMYFUNCTION("""COMPUTED_VALUE"""),45918.66666666667)</f>
        <v>45918.66667</v>
      </c>
      <c r="B430" s="1">
        <f>IFERROR(__xludf.DUMMYFUNCTION("""COMPUTED_VALUE"""),4744.0)</f>
        <v>4744</v>
      </c>
      <c r="D430" s="2">
        <f>IFERROR(__xludf.DUMMYFUNCTION("""COMPUTED_VALUE"""),45918.66666666667)</f>
        <v>45918.66667</v>
      </c>
      <c r="E430" s="1">
        <f>IFERROR(__xludf.DUMMYFUNCTION("""COMPUTED_VALUE"""),4787.03)</f>
        <v>4787.03</v>
      </c>
      <c r="G430" s="2">
        <f>IFERROR(__xludf.DUMMYFUNCTION("""COMPUTED_VALUE"""),45918.66666666667)</f>
        <v>45918.66667</v>
      </c>
      <c r="H430" s="1">
        <f>IFERROR(__xludf.DUMMYFUNCTION("""COMPUTED_VALUE"""),4744.0)</f>
        <v>4744</v>
      </c>
      <c r="J430" s="2">
        <f>IFERROR(__xludf.DUMMYFUNCTION("""COMPUTED_VALUE"""),45918.66666666667)</f>
        <v>45918.66667</v>
      </c>
      <c r="K430" s="1">
        <f>IFERROR(__xludf.DUMMYFUNCTION("""COMPUTED_VALUE"""),4772.13)</f>
        <v>4772.13</v>
      </c>
      <c r="M430" s="2">
        <f>IFERROR(__xludf.DUMMYFUNCTION("""COMPUTED_VALUE"""),45918.66666666667)</f>
        <v>45918.66667</v>
      </c>
      <c r="N430" s="1">
        <f>IFERROR(__xludf.DUMMYFUNCTION("""COMPUTED_VALUE"""),0.0)</f>
        <v>0</v>
      </c>
    </row>
    <row r="431">
      <c r="A431" s="2">
        <f>IFERROR(__xludf.DUMMYFUNCTION("""COMPUTED_VALUE"""),45919.66666666667)</f>
        <v>45919.66667</v>
      </c>
      <c r="B431" s="1">
        <f>IFERROR(__xludf.DUMMYFUNCTION("""COMPUTED_VALUE"""),4772.13)</f>
        <v>4772.13</v>
      </c>
      <c r="D431" s="2">
        <f>IFERROR(__xludf.DUMMYFUNCTION("""COMPUTED_VALUE"""),45919.66666666667)</f>
        <v>45919.66667</v>
      </c>
      <c r="E431" s="1">
        <f>IFERROR(__xludf.DUMMYFUNCTION("""COMPUTED_VALUE"""),4796.54)</f>
        <v>4796.54</v>
      </c>
      <c r="G431" s="2">
        <f>IFERROR(__xludf.DUMMYFUNCTION("""COMPUTED_VALUE"""),45919.66666666667)</f>
        <v>45919.66667</v>
      </c>
      <c r="H431" s="1">
        <f>IFERROR(__xludf.DUMMYFUNCTION("""COMPUTED_VALUE"""),4767.36)</f>
        <v>4767.36</v>
      </c>
      <c r="J431" s="2">
        <f>IFERROR(__xludf.DUMMYFUNCTION("""COMPUTED_VALUE"""),45919.66666666667)</f>
        <v>45919.66667</v>
      </c>
      <c r="K431" s="1">
        <f>IFERROR(__xludf.DUMMYFUNCTION("""COMPUTED_VALUE"""),4791.24)</f>
        <v>4791.24</v>
      </c>
      <c r="M431" s="2">
        <f>IFERROR(__xludf.DUMMYFUNCTION("""COMPUTED_VALUE"""),45919.66666666667)</f>
        <v>45919.66667</v>
      </c>
      <c r="N431" s="1">
        <f>IFERROR(__xludf.DUMMYFUNCTION("""COMPUTED_VALUE"""),0.0)</f>
        <v>0</v>
      </c>
    </row>
    <row r="432">
      <c r="A432" s="2">
        <f>IFERROR(__xludf.DUMMYFUNCTION("""COMPUTED_VALUE"""),45922.66666666667)</f>
        <v>45922.66667</v>
      </c>
      <c r="B432" s="1">
        <f>IFERROR(__xludf.DUMMYFUNCTION("""COMPUTED_VALUE"""),4791.24)</f>
        <v>4791.24</v>
      </c>
      <c r="D432" s="2">
        <f>IFERROR(__xludf.DUMMYFUNCTION("""COMPUTED_VALUE"""),45922.66666666667)</f>
        <v>45922.66667</v>
      </c>
      <c r="E432" s="1">
        <f>IFERROR(__xludf.DUMMYFUNCTION("""COMPUTED_VALUE"""),4813.92)</f>
        <v>4813.92</v>
      </c>
      <c r="G432" s="2">
        <f>IFERROR(__xludf.DUMMYFUNCTION("""COMPUTED_VALUE"""),45922.66666666667)</f>
        <v>45922.66667</v>
      </c>
      <c r="H432" s="1">
        <f>IFERROR(__xludf.DUMMYFUNCTION("""COMPUTED_VALUE"""),4777.86)</f>
        <v>4777.86</v>
      </c>
      <c r="J432" s="2">
        <f>IFERROR(__xludf.DUMMYFUNCTION("""COMPUTED_VALUE"""),45922.66666666667)</f>
        <v>45922.66667</v>
      </c>
      <c r="K432" s="1">
        <f>IFERROR(__xludf.DUMMYFUNCTION("""COMPUTED_VALUE"""),4810.35)</f>
        <v>4810.35</v>
      </c>
      <c r="M432" s="2">
        <f>IFERROR(__xludf.DUMMYFUNCTION("""COMPUTED_VALUE"""),45922.66666666667)</f>
        <v>45922.66667</v>
      </c>
      <c r="N432" s="1">
        <f>IFERROR(__xludf.DUMMYFUNCTION("""COMPUTED_VALUE"""),0.0)</f>
        <v>0</v>
      </c>
    </row>
    <row r="433">
      <c r="A433" s="2">
        <f>IFERROR(__xludf.DUMMYFUNCTION("""COMPUTED_VALUE"""),45923.66666666667)</f>
        <v>45923.66667</v>
      </c>
      <c r="B433" s="1">
        <f>IFERROR(__xludf.DUMMYFUNCTION("""COMPUTED_VALUE"""),4810.35)</f>
        <v>4810.35</v>
      </c>
      <c r="D433" s="2">
        <f>IFERROR(__xludf.DUMMYFUNCTION("""COMPUTED_VALUE"""),45923.66666666667)</f>
        <v>45923.66667</v>
      </c>
      <c r="E433" s="1">
        <f>IFERROR(__xludf.DUMMYFUNCTION("""COMPUTED_VALUE"""),4816.65)</f>
        <v>4816.65</v>
      </c>
      <c r="G433" s="2">
        <f>IFERROR(__xludf.DUMMYFUNCTION("""COMPUTED_VALUE"""),45923.66666666667)</f>
        <v>45923.66667</v>
      </c>
      <c r="H433" s="1">
        <f>IFERROR(__xludf.DUMMYFUNCTION("""COMPUTED_VALUE"""),4777.35)</f>
        <v>4777.35</v>
      </c>
      <c r="J433" s="2">
        <f>IFERROR(__xludf.DUMMYFUNCTION("""COMPUTED_VALUE"""),45923.66666666667)</f>
        <v>45923.66667</v>
      </c>
      <c r="K433" s="1">
        <f>IFERROR(__xludf.DUMMYFUNCTION("""COMPUTED_VALUE"""),4784.32)</f>
        <v>4784.32</v>
      </c>
      <c r="M433" s="2">
        <f>IFERROR(__xludf.DUMMYFUNCTION("""COMPUTED_VALUE"""),45923.66666666667)</f>
        <v>45923.66667</v>
      </c>
      <c r="N433" s="1">
        <f>IFERROR(__xludf.DUMMYFUNCTION("""COMPUTED_VALUE"""),0.0)</f>
        <v>0</v>
      </c>
    </row>
    <row r="434">
      <c r="A434" s="2">
        <f>IFERROR(__xludf.DUMMYFUNCTION("""COMPUTED_VALUE"""),45924.66666666667)</f>
        <v>45924.66667</v>
      </c>
      <c r="B434" s="1">
        <f>IFERROR(__xludf.DUMMYFUNCTION("""COMPUTED_VALUE"""),4784.32)</f>
        <v>4784.32</v>
      </c>
      <c r="D434" s="2">
        <f>IFERROR(__xludf.DUMMYFUNCTION("""COMPUTED_VALUE"""),45924.66666666667)</f>
        <v>45924.66667</v>
      </c>
      <c r="E434" s="1">
        <f>IFERROR(__xludf.DUMMYFUNCTION("""COMPUTED_VALUE"""),4795.67)</f>
        <v>4795.67</v>
      </c>
      <c r="G434" s="2">
        <f>IFERROR(__xludf.DUMMYFUNCTION("""COMPUTED_VALUE"""),45924.66666666667)</f>
        <v>45924.66667</v>
      </c>
      <c r="H434" s="1">
        <f>IFERROR(__xludf.DUMMYFUNCTION("""COMPUTED_VALUE"""),4758.2)</f>
        <v>4758.2</v>
      </c>
      <c r="J434" s="2">
        <f>IFERROR(__xludf.DUMMYFUNCTION("""COMPUTED_VALUE"""),45924.66666666667)</f>
        <v>45924.66667</v>
      </c>
      <c r="K434" s="1">
        <f>IFERROR(__xludf.DUMMYFUNCTION("""COMPUTED_VALUE"""),4767.29)</f>
        <v>4767.29</v>
      </c>
      <c r="M434" s="2">
        <f>IFERROR(__xludf.DUMMYFUNCTION("""COMPUTED_VALUE"""),45924.66666666667)</f>
        <v>45924.66667</v>
      </c>
      <c r="N434" s="1">
        <f>IFERROR(__xludf.DUMMYFUNCTION("""COMPUTED_VALUE"""),0.0)</f>
        <v>0</v>
      </c>
    </row>
    <row r="435">
      <c r="A435" s="2">
        <f>IFERROR(__xludf.DUMMYFUNCTION("""COMPUTED_VALUE"""),45925.66666666667)</f>
        <v>45925.66667</v>
      </c>
      <c r="B435" s="1">
        <f>IFERROR(__xludf.DUMMYFUNCTION("""COMPUTED_VALUE"""),4767.29)</f>
        <v>4767.29</v>
      </c>
      <c r="D435" s="2">
        <f>IFERROR(__xludf.DUMMYFUNCTION("""COMPUTED_VALUE"""),45925.66666666667)</f>
        <v>45925.66667</v>
      </c>
      <c r="E435" s="1">
        <f>IFERROR(__xludf.DUMMYFUNCTION("""COMPUTED_VALUE"""),4767.29)</f>
        <v>4767.29</v>
      </c>
      <c r="G435" s="2">
        <f>IFERROR(__xludf.DUMMYFUNCTION("""COMPUTED_VALUE"""),45925.66666666667)</f>
        <v>45925.66667</v>
      </c>
      <c r="H435" s="1">
        <f>IFERROR(__xludf.DUMMYFUNCTION("""COMPUTED_VALUE"""),4716.53)</f>
        <v>4716.53</v>
      </c>
      <c r="J435" s="2">
        <f>IFERROR(__xludf.DUMMYFUNCTION("""COMPUTED_VALUE"""),45925.66666666667)</f>
        <v>45925.66667</v>
      </c>
      <c r="K435" s="1">
        <f>IFERROR(__xludf.DUMMYFUNCTION("""COMPUTED_VALUE"""),4741.31)</f>
        <v>4741.31</v>
      </c>
      <c r="M435" s="2">
        <f>IFERROR(__xludf.DUMMYFUNCTION("""COMPUTED_VALUE"""),45925.66666666667)</f>
        <v>45925.66667</v>
      </c>
      <c r="N435" s="1">
        <f>IFERROR(__xludf.DUMMYFUNCTION("""COMPUTED_VALUE"""),0.0)</f>
        <v>0</v>
      </c>
    </row>
    <row r="436">
      <c r="A436" s="2">
        <f>IFERROR(__xludf.DUMMYFUNCTION("""COMPUTED_VALUE"""),45926.66666666667)</f>
        <v>45926.66667</v>
      </c>
      <c r="B436" s="1">
        <f>IFERROR(__xludf.DUMMYFUNCTION("""COMPUTED_VALUE"""),4741.31)</f>
        <v>4741.31</v>
      </c>
      <c r="D436" s="2">
        <f>IFERROR(__xludf.DUMMYFUNCTION("""COMPUTED_VALUE"""),45926.66666666667)</f>
        <v>45926.66667</v>
      </c>
      <c r="E436" s="1">
        <f>IFERROR(__xludf.DUMMYFUNCTION("""COMPUTED_VALUE"""),4773.46)</f>
        <v>4773.46</v>
      </c>
      <c r="G436" s="2">
        <f>IFERROR(__xludf.DUMMYFUNCTION("""COMPUTED_VALUE"""),45926.66666666667)</f>
        <v>45926.66667</v>
      </c>
      <c r="H436" s="1">
        <f>IFERROR(__xludf.DUMMYFUNCTION("""COMPUTED_VALUE"""),4741.31)</f>
        <v>4741.31</v>
      </c>
      <c r="J436" s="2">
        <f>IFERROR(__xludf.DUMMYFUNCTION("""COMPUTED_VALUE"""),45926.66666666667)</f>
        <v>45926.66667</v>
      </c>
      <c r="K436" s="1">
        <f>IFERROR(__xludf.DUMMYFUNCTION("""COMPUTED_VALUE"""),4770.9)</f>
        <v>4770.9</v>
      </c>
      <c r="M436" s="2">
        <f>IFERROR(__xludf.DUMMYFUNCTION("""COMPUTED_VALUE"""),45926.66666666667)</f>
        <v>45926.66667</v>
      </c>
      <c r="N436" s="1">
        <f>IFERROR(__xludf.DUMMYFUNCTION("""COMPUTED_VALUE"""),0.0)</f>
        <v>0</v>
      </c>
    </row>
  </sheetData>
  <drawing r:id="rId1"/>
</worksheet>
</file>