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8850" windowHeight="7785" activeTab="3"/>
  </bookViews>
  <sheets>
    <sheet name="Sheet2" sheetId="2" r:id="rId1"/>
    <sheet name="Sheet3" sheetId="3" r:id="rId2"/>
    <sheet name="Sheet4" sheetId="4" r:id="rId3"/>
    <sheet name="튜닝결과" sheetId="6" r:id="rId4"/>
    <sheet name="cis" sheetId="7" r:id="rId5"/>
  </sheets>
  <calcPr calcId="145621"/>
</workbook>
</file>

<file path=xl/calcChain.xml><?xml version="1.0" encoding="utf-8"?>
<calcChain xmlns="http://schemas.openxmlformats.org/spreadsheetml/2006/main">
  <c r="D15" i="6" l="1"/>
  <c r="B15" i="6" s="1"/>
  <c r="C15" i="6"/>
  <c r="C18" i="6"/>
  <c r="E18" i="6"/>
  <c r="E19" i="6"/>
  <c r="C19" i="6"/>
  <c r="E22" i="6"/>
  <c r="B30" i="6"/>
  <c r="B29" i="6"/>
  <c r="B28" i="6"/>
  <c r="B27" i="6"/>
  <c r="B23" i="6"/>
  <c r="C22" i="6"/>
  <c r="B14" i="6"/>
  <c r="B13" i="6"/>
  <c r="B12" i="6"/>
  <c r="B11" i="6"/>
  <c r="D4" i="6"/>
  <c r="C4" i="6"/>
  <c r="B6" i="6"/>
  <c r="B7" i="6"/>
  <c r="B8" i="6"/>
  <c r="B5" i="6"/>
  <c r="B18" i="6" l="1"/>
  <c r="B19" i="6"/>
  <c r="B22" i="6"/>
  <c r="B4" i="6"/>
  <c r="A33" i="3" l="1"/>
  <c r="G20" i="3" l="1"/>
  <c r="G15" i="3"/>
  <c r="G16" i="3"/>
  <c r="G18" i="3"/>
  <c r="G19" i="3"/>
  <c r="G17" i="3"/>
</calcChain>
</file>

<file path=xl/sharedStrings.xml><?xml version="1.0" encoding="utf-8"?>
<sst xmlns="http://schemas.openxmlformats.org/spreadsheetml/2006/main" count="153" uniqueCount="119">
  <si>
    <t>HP</t>
    <phoneticPr fontId="1" type="noConversion"/>
  </si>
  <si>
    <t>DL380</t>
    <phoneticPr fontId="1" type="noConversion"/>
  </si>
  <si>
    <t>2U</t>
    <phoneticPr fontId="1" type="noConversion"/>
  </si>
  <si>
    <t>랙</t>
    <phoneticPr fontId="1" type="noConversion"/>
  </si>
  <si>
    <t>cpu</t>
    <phoneticPr fontId="1" type="noConversion"/>
  </si>
  <si>
    <t>mem</t>
    <phoneticPr fontId="1" type="noConversion"/>
  </si>
  <si>
    <t>ssd</t>
    <phoneticPr fontId="1" type="noConversion"/>
  </si>
  <si>
    <t>hdd</t>
    <phoneticPr fontId="1" type="noConversion"/>
  </si>
  <si>
    <t>1ea</t>
    <phoneticPr fontId="1" type="noConversion"/>
  </si>
  <si>
    <t>DDR4-2666</t>
    <phoneticPr fontId="1" type="noConversion"/>
  </si>
  <si>
    <t>Intel Xeon Gold 6130 @ 2.10GHz</t>
    <phoneticPr fontId="1" type="noConversion"/>
  </si>
  <si>
    <t>Intel Xeon Gold 6126 @ 2.60GHz</t>
    <phoneticPr fontId="1" type="noConversion"/>
  </si>
  <si>
    <t>DDR4-2933</t>
    <phoneticPr fontId="1" type="noConversion"/>
  </si>
  <si>
    <t>HPE ProLiant DL380 Gen10 6230 1P 64GB-R P816i-a 8SFF 800W RPS 서버</t>
    <phoneticPr fontId="1" type="noConversion"/>
  </si>
  <si>
    <t>16g x 8</t>
    <phoneticPr fontId="1" type="noConversion"/>
  </si>
  <si>
    <t>872344-B21</t>
  </si>
  <si>
    <t>HPE 480GB SATA 6G Mixed Use SFF (2.5in) SC 3yr Wty Digitally Signed Firmware SSD</t>
  </si>
  <si>
    <t>875470-B21</t>
  </si>
  <si>
    <t>P05976-B21</t>
  </si>
  <si>
    <t>mlc</t>
    <phoneticPr fontId="1" type="noConversion"/>
  </si>
  <si>
    <t>tlc</t>
    <phoneticPr fontId="1" type="noConversion"/>
  </si>
  <si>
    <t>P07922-B21</t>
  </si>
  <si>
    <t>P09712-B21</t>
  </si>
  <si>
    <t>63,000 / 20,000</t>
    <phoneticPr fontId="1" type="noConversion"/>
  </si>
  <si>
    <t>62,000 / 52,500</t>
    <phoneticPr fontId="1" type="noConversion"/>
  </si>
  <si>
    <t>68,000 / 40,000</t>
    <phoneticPr fontId="1" type="noConversion"/>
  </si>
  <si>
    <t>66,000 / 52,500</t>
    <phoneticPr fontId="1" type="noConversion"/>
  </si>
  <si>
    <t>125 / 36</t>
    <phoneticPr fontId="1" type="noConversion"/>
  </si>
  <si>
    <t>110 / 52</t>
    <phoneticPr fontId="1" type="noConversion"/>
  </si>
  <si>
    <t>125 / 40</t>
    <phoneticPr fontId="1" type="noConversion"/>
  </si>
  <si>
    <t>110 / 50</t>
    <phoneticPr fontId="1" type="noConversion"/>
  </si>
  <si>
    <t>91 / 36</t>
    <phoneticPr fontId="1" type="noConversion"/>
  </si>
  <si>
    <t>70,000 / 29,000</t>
    <phoneticPr fontId="1" type="noConversion"/>
  </si>
  <si>
    <t>HPE 400GB SAS 12G Mixed Use SFF (2.5in) SC 3yr Wty Digitally Signed Firmware SSD</t>
    <phoneticPr fontId="1" type="noConversion"/>
  </si>
  <si>
    <t>P04525-B21</t>
  </si>
  <si>
    <t>95,000 / 70,000</t>
    <phoneticPr fontId="1" type="noConversion"/>
  </si>
  <si>
    <t>135 / 35</t>
    <phoneticPr fontId="1" type="noConversion"/>
  </si>
  <si>
    <t>100 / 33</t>
    <phoneticPr fontId="1" type="noConversion"/>
  </si>
  <si>
    <t>125,000 / 100,000</t>
    <phoneticPr fontId="1" type="noConversion"/>
  </si>
  <si>
    <t xml:space="preserve">Intel Xeon Gold 6152 @ 2.10GHz </t>
    <phoneticPr fontId="1" type="noConversion"/>
  </si>
  <si>
    <t>Intel Xeon Gold 6132 @ 2.60GHz</t>
    <phoneticPr fontId="1" type="noConversion"/>
  </si>
  <si>
    <t>Intel Xeon Gold 6150 @ 2.70GHz (~3.7)</t>
    <phoneticPr fontId="1" type="noConversion"/>
  </si>
  <si>
    <t>Intel Xeon Gold 6230 @ 2.10GHz  (~3.9)</t>
    <phoneticPr fontId="1" type="noConversion"/>
  </si>
  <si>
    <t>Intel Xeon E5-2640 @ 2.50GHz (~3.0)</t>
    <phoneticPr fontId="1" type="noConversion"/>
  </si>
  <si>
    <t>Intel Xeon E5645 @ 2.40GHz  (~2.7)</t>
    <phoneticPr fontId="1" type="noConversion"/>
  </si>
  <si>
    <t>DDR3-1333</t>
    <phoneticPr fontId="1" type="noConversion"/>
  </si>
  <si>
    <t>benchmark</t>
  </si>
  <si>
    <t>price</t>
  </si>
  <si>
    <t>수도권</t>
  </si>
  <si>
    <t>지방권</t>
  </si>
  <si>
    <t>견적1</t>
  </si>
  <si>
    <t>28M</t>
  </si>
  <si>
    <t>견적2</t>
  </si>
  <si>
    <t>견적3</t>
  </si>
  <si>
    <t>36M</t>
  </si>
  <si>
    <t>Intel Xeon Platinum 8270 @ 2.70GHz  (Turbo 4.0)</t>
    <phoneticPr fontId="1" type="noConversion"/>
  </si>
  <si>
    <t>Intel Xeon Platinum 8280 @ 2.70GHz  (Turbo 4.0)</t>
    <phoneticPr fontId="1" type="noConversion"/>
  </si>
  <si>
    <t>39M</t>
    <phoneticPr fontId="1" type="noConversion"/>
  </si>
  <si>
    <t>견적4</t>
  </si>
  <si>
    <t>견적5</t>
  </si>
  <si>
    <t>Intel Xeon Gold 6230 @ 2.10GHz  (Turbo 3.9)</t>
    <phoneticPr fontId="1" type="noConversion"/>
  </si>
  <si>
    <t>Intel Xeon Platinum 8260 @ 2.40GHz  (Turbo 3.9)</t>
    <phoneticPr fontId="1" type="noConversion"/>
  </si>
  <si>
    <t>Intel Xeon Gold 6248 @ 2.50GHz  (Turbo 3.9)</t>
    <phoneticPr fontId="1" type="noConversion"/>
  </si>
  <si>
    <t>Intel Xeon Platinum 8268 @ 2.90GHz  (Turbo 3.9)</t>
    <phoneticPr fontId="1" type="noConversion"/>
  </si>
  <si>
    <t>견적6</t>
  </si>
  <si>
    <t>Intel Xeon E5-2640 @ 2.50GHz (Turbo 3.0)</t>
    <phoneticPr fontId="1" type="noConversion"/>
  </si>
  <si>
    <t>DDR4-2933</t>
    <phoneticPr fontId="1" type="noConversion"/>
  </si>
  <si>
    <t>Intel Xeon E5645 @ 2.40GHz  (Turbo 2.7)</t>
    <phoneticPr fontId="1" type="noConversion"/>
  </si>
  <si>
    <t>12M</t>
    <phoneticPr fontId="1" type="noConversion"/>
  </si>
  <si>
    <t>15M</t>
    <phoneticPr fontId="1" type="noConversion"/>
  </si>
  <si>
    <t>구분</t>
    <phoneticPr fontId="1" type="noConversion"/>
  </si>
  <si>
    <t>제품명</t>
    <phoneticPr fontId="1" type="noConversion"/>
  </si>
  <si>
    <t>비고</t>
    <phoneticPr fontId="1" type="noConversion"/>
  </si>
  <si>
    <t>코어수</t>
    <phoneticPr fontId="1" type="noConversion"/>
  </si>
  <si>
    <t>캐시</t>
    <phoneticPr fontId="1" type="noConversion"/>
  </si>
  <si>
    <t>mem</t>
    <phoneticPr fontId="1" type="noConversion"/>
  </si>
  <si>
    <t>활성세션수</t>
  </si>
  <si>
    <t>총 데이터베이스시간</t>
  </si>
  <si>
    <t>위치저장</t>
    <phoneticPr fontId="1" type="noConversion"/>
  </si>
  <si>
    <t>오더리스트 세션</t>
    <phoneticPr fontId="1" type="noConversion"/>
  </si>
  <si>
    <t>31번</t>
    <phoneticPr fontId="1" type="noConversion"/>
  </si>
  <si>
    <t>32번</t>
    <phoneticPr fontId="1" type="noConversion"/>
  </si>
  <si>
    <t>135번</t>
    <phoneticPr fontId="1" type="noConversion"/>
  </si>
  <si>
    <t>136번</t>
    <phoneticPr fontId="1" type="noConversion"/>
  </si>
  <si>
    <t>개선전</t>
    <phoneticPr fontId="1" type="noConversion"/>
  </si>
  <si>
    <t>개선후</t>
    <phoneticPr fontId="1" type="noConversion"/>
  </si>
  <si>
    <t>세션저장</t>
    <phoneticPr fontId="1" type="noConversion"/>
  </si>
  <si>
    <t>실행횟수</t>
    <phoneticPr fontId="1" type="noConversion"/>
  </si>
  <si>
    <t>소요시간</t>
    <phoneticPr fontId="1" type="noConversion"/>
  </si>
  <si>
    <t>POI조회</t>
    <phoneticPr fontId="1" type="noConversion"/>
  </si>
  <si>
    <t>평균 활성세션수</t>
    <phoneticPr fontId="1" type="noConversion"/>
  </si>
  <si>
    <t>총 DB time (min)</t>
    <phoneticPr fontId="1" type="noConversion"/>
  </si>
  <si>
    <t>위치저장up</t>
    <phoneticPr fontId="1" type="noConversion"/>
  </si>
  <si>
    <t>1y22uxb8hx5g0</t>
  </si>
  <si>
    <t>13f4frw0n69t3</t>
  </si>
  <si>
    <t>fdax3rt4vxary</t>
  </si>
  <si>
    <t>위치저장proc</t>
    <phoneticPr fontId="1" type="noConversion"/>
  </si>
  <si>
    <t>개선전(금)</t>
    <phoneticPr fontId="1" type="noConversion"/>
  </si>
  <si>
    <t>개선율</t>
    <phoneticPr fontId="1" type="noConversion"/>
  </si>
  <si>
    <t>개선전</t>
    <phoneticPr fontId="1" type="noConversion"/>
  </si>
  <si>
    <t>금요일</t>
    <phoneticPr fontId="1" type="noConversion"/>
  </si>
  <si>
    <t>77q23ssrur9c6, asgxmdc1ftdg9</t>
    <phoneticPr fontId="1" type="noConversion"/>
  </si>
  <si>
    <t>금요일 22~01</t>
    <phoneticPr fontId="1" type="noConversion"/>
  </si>
  <si>
    <t>load avg (mrtg)</t>
    <phoneticPr fontId="1" type="noConversion"/>
  </si>
  <si>
    <t>금요일 max</t>
    <phoneticPr fontId="1" type="noConversion"/>
  </si>
  <si>
    <t>cpu% (mrtg)</t>
    <phoneticPr fontId="1" type="noConversion"/>
  </si>
  <si>
    <t>목요일 23시~00시</t>
    <phoneticPr fontId="1" type="noConversion"/>
  </si>
  <si>
    <t>합계</t>
    <phoneticPr fontId="1" type="noConversion"/>
  </si>
  <si>
    <t>6) cis 요청 변경</t>
  </si>
  <si>
    <t xml:space="preserve">   cis서버리스트 /duplex/CDS/?v=D15492&amp;m=SM-N910S&amp;o=6.0.1&amp;t=SKTelecom&amp;u=01086655755</t>
  </si>
  <si>
    <t xml:space="preserve">   v를 제외한 모든 파라미터는 암호화 (오더리스트 암호화 참조)</t>
  </si>
  <si>
    <t xml:space="preserve">   ㄴ v : version // 앱 배포그룹 및 버전 {배포그룹(2) + 앱버전(4)}</t>
  </si>
  <si>
    <t xml:space="preserve">   ㄴ m : model // 기기모델</t>
  </si>
  <si>
    <t xml:space="preserve">   ㄴ o : os version // OS버전</t>
  </si>
  <si>
    <t xml:space="preserve">   ㄴ t : telecom // 통신사</t>
  </si>
  <si>
    <t xml:space="preserve">   ㄴ a : area // 설정권역 {U: 알수없음, S: 수도, J: 지방}</t>
  </si>
  <si>
    <t xml:space="preserve">   ㄴ u : user // 라이센스앞16자리(hex값) + hp = enc('0cfb01a5f3153cac01086655755')</t>
  </si>
  <si>
    <t>단말 7000, 7001 통신사 추가, update_server_list 개선</t>
    <phoneticPr fontId="1" type="noConversion"/>
  </si>
  <si>
    <t>P09088-B21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</si>
</sst>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24" formatCode="\$#,##0_);[Red]\(\$#,##0\)"/>
    <numFmt numFmtId="26" formatCode="\$#,##0.00_);[Red]\(\$#,##0.00\)"/>
    <numFmt numFmtId="177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sz val="9"/>
      <color theme="1"/>
      <name val="굴림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26" fontId="0" fillId="0" borderId="0" xfId="0" applyNumberFormat="1">
      <alignment vertical="center"/>
    </xf>
    <xf numFmtId="2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24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9" fontId="0" fillId="0" borderId="0" xfId="2" applyFont="1">
      <alignment vertical="center"/>
    </xf>
    <xf numFmtId="0" fontId="4" fillId="0" borderId="0" xfId="0" applyFont="1">
      <alignment vertical="center"/>
    </xf>
    <xf numFmtId="9" fontId="0" fillId="0" borderId="1" xfId="2" applyFont="1" applyBorder="1">
      <alignment vertical="center"/>
    </xf>
    <xf numFmtId="3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9" fontId="5" fillId="0" borderId="1" xfId="2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7" fontId="0" fillId="0" borderId="3" xfId="2" applyNumberFormat="1" applyFont="1" applyBorder="1" applyAlignment="1">
      <alignment horizontal="center" vertical="center"/>
    </xf>
    <xf numFmtId="177" fontId="0" fillId="0" borderId="2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D12" sqref="D12"/>
    </sheetView>
  </sheetViews>
  <sheetFormatPr defaultRowHeight="16.5" x14ac:dyDescent="0.3"/>
  <sheetData>
    <row r="4" spans="3:4" x14ac:dyDescent="0.3">
      <c r="C4">
        <v>7111</v>
      </c>
      <c r="D4">
        <v>12196</v>
      </c>
    </row>
    <row r="5" spans="3:4" x14ac:dyDescent="0.3">
      <c r="C5">
        <v>7100</v>
      </c>
      <c r="D5">
        <v>75</v>
      </c>
    </row>
    <row r="6" spans="3:4" x14ac:dyDescent="0.3">
      <c r="C6">
        <v>7610</v>
      </c>
      <c r="D6">
        <v>38</v>
      </c>
    </row>
    <row r="8" spans="3:4" x14ac:dyDescent="0.3">
      <c r="C8">
        <v>7140</v>
      </c>
      <c r="D8">
        <v>2</v>
      </c>
    </row>
    <row r="9" spans="3:4" x14ac:dyDescent="0.3">
      <c r="C9">
        <v>7120</v>
      </c>
      <c r="D9">
        <v>1030</v>
      </c>
    </row>
    <row r="10" spans="3:4" x14ac:dyDescent="0.3">
      <c r="C10">
        <v>7421</v>
      </c>
      <c r="D10">
        <v>473</v>
      </c>
    </row>
    <row r="11" spans="3:4" x14ac:dyDescent="0.3">
      <c r="C11">
        <v>7423</v>
      </c>
      <c r="D11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opLeftCell="A10" workbookViewId="0">
      <selection activeCell="A12" sqref="A12"/>
    </sheetView>
  </sheetViews>
  <sheetFormatPr defaultRowHeight="16.5" x14ac:dyDescent="0.3"/>
  <cols>
    <col min="1" max="1" width="9.25" bestFit="1" customWidth="1"/>
    <col min="2" max="2" width="67.25" customWidth="1"/>
    <col min="4" max="4" width="11" bestFit="1" customWidth="1"/>
    <col min="6" max="6" width="11.25" bestFit="1" customWidth="1"/>
  </cols>
  <sheetData>
    <row r="2" spans="2:7" x14ac:dyDescent="0.3">
      <c r="B2" t="s">
        <v>0</v>
      </c>
      <c r="C2" t="s">
        <v>1</v>
      </c>
    </row>
    <row r="3" spans="2:7" x14ac:dyDescent="0.3">
      <c r="B3" t="s">
        <v>3</v>
      </c>
      <c r="C3" t="s">
        <v>2</v>
      </c>
    </row>
    <row r="4" spans="2:7" x14ac:dyDescent="0.3">
      <c r="B4" t="s">
        <v>4</v>
      </c>
      <c r="C4" t="s">
        <v>8</v>
      </c>
    </row>
    <row r="5" spans="2:7" x14ac:dyDescent="0.3">
      <c r="B5" t="s">
        <v>5</v>
      </c>
      <c r="C5" t="s">
        <v>14</v>
      </c>
    </row>
    <row r="6" spans="2:7" x14ac:dyDescent="0.3">
      <c r="B6" t="s">
        <v>6</v>
      </c>
    </row>
    <row r="7" spans="2:7" x14ac:dyDescent="0.3">
      <c r="B7" t="s">
        <v>7</v>
      </c>
    </row>
    <row r="13" spans="2:7" x14ac:dyDescent="0.3">
      <c r="B13" t="s">
        <v>44</v>
      </c>
      <c r="C13">
        <v>6424</v>
      </c>
      <c r="F13" t="s">
        <v>45</v>
      </c>
    </row>
    <row r="14" spans="2:7" x14ac:dyDescent="0.3">
      <c r="B14" t="s">
        <v>43</v>
      </c>
      <c r="C14">
        <v>10143</v>
      </c>
    </row>
    <row r="15" spans="2:7" x14ac:dyDescent="0.3">
      <c r="B15" t="s">
        <v>11</v>
      </c>
      <c r="C15">
        <v>19711</v>
      </c>
      <c r="D15" s="2">
        <v>1776</v>
      </c>
      <c r="E15">
        <v>12</v>
      </c>
      <c r="F15" t="s">
        <v>9</v>
      </c>
      <c r="G15" s="1">
        <f t="shared" ref="G15:G20" si="0">C15/D15</f>
        <v>11.098536036036036</v>
      </c>
    </row>
    <row r="16" spans="2:7" x14ac:dyDescent="0.3">
      <c r="B16" t="s">
        <v>10</v>
      </c>
      <c r="C16">
        <v>19277</v>
      </c>
      <c r="D16" s="2">
        <v>1900</v>
      </c>
      <c r="E16">
        <v>16</v>
      </c>
      <c r="G16" s="1">
        <f t="shared" si="0"/>
        <v>10.145789473684211</v>
      </c>
    </row>
    <row r="17" spans="1:9" x14ac:dyDescent="0.3">
      <c r="B17" t="s">
        <v>40</v>
      </c>
      <c r="C17">
        <v>23907</v>
      </c>
      <c r="D17" s="2">
        <v>2205</v>
      </c>
      <c r="E17">
        <v>14</v>
      </c>
      <c r="G17" s="1">
        <f t="shared" si="0"/>
        <v>10.842176870748299</v>
      </c>
    </row>
    <row r="18" spans="1:9" x14ac:dyDescent="0.3">
      <c r="B18" t="s">
        <v>41</v>
      </c>
      <c r="C18">
        <v>31175</v>
      </c>
      <c r="D18" s="2">
        <v>3358</v>
      </c>
      <c r="E18">
        <v>18</v>
      </c>
      <c r="G18" s="1">
        <f t="shared" si="0"/>
        <v>9.2837998808814763</v>
      </c>
    </row>
    <row r="19" spans="1:9" x14ac:dyDescent="0.3">
      <c r="B19" t="s">
        <v>39</v>
      </c>
      <c r="C19">
        <v>23498</v>
      </c>
      <c r="D19" s="2">
        <v>3655</v>
      </c>
      <c r="E19">
        <v>22</v>
      </c>
      <c r="G19" s="1">
        <f t="shared" si="0"/>
        <v>6.4290013679890565</v>
      </c>
    </row>
    <row r="20" spans="1:9" x14ac:dyDescent="0.3">
      <c r="B20" t="s">
        <v>42</v>
      </c>
      <c r="C20">
        <v>24600</v>
      </c>
      <c r="D20" s="2">
        <v>1900</v>
      </c>
      <c r="E20">
        <v>20</v>
      </c>
      <c r="F20" s="3" t="s">
        <v>12</v>
      </c>
      <c r="G20" s="1">
        <f t="shared" si="0"/>
        <v>12.947368421052632</v>
      </c>
      <c r="I20" t="s">
        <v>13</v>
      </c>
    </row>
    <row r="22" spans="1:9" x14ac:dyDescent="0.3">
      <c r="A22" s="5">
        <v>2476000</v>
      </c>
      <c r="B22" t="s">
        <v>16</v>
      </c>
    </row>
    <row r="23" spans="1:9" x14ac:dyDescent="0.3">
      <c r="B23" s="4" t="s">
        <v>15</v>
      </c>
      <c r="C23" t="s">
        <v>19</v>
      </c>
      <c r="D23" t="s">
        <v>30</v>
      </c>
      <c r="E23" t="s">
        <v>23</v>
      </c>
    </row>
    <row r="24" spans="1:9" x14ac:dyDescent="0.3">
      <c r="B24" s="4" t="s">
        <v>17</v>
      </c>
      <c r="C24" t="s">
        <v>20</v>
      </c>
      <c r="D24" t="s">
        <v>29</v>
      </c>
      <c r="E24" t="s">
        <v>24</v>
      </c>
    </row>
    <row r="25" spans="1:9" x14ac:dyDescent="0.3">
      <c r="B25" s="4" t="s">
        <v>18</v>
      </c>
      <c r="C25" t="s">
        <v>19</v>
      </c>
      <c r="D25" t="s">
        <v>28</v>
      </c>
      <c r="E25" t="s">
        <v>25</v>
      </c>
    </row>
    <row r="26" spans="1:9" x14ac:dyDescent="0.3">
      <c r="B26" s="4" t="s">
        <v>21</v>
      </c>
      <c r="C26" t="s">
        <v>20</v>
      </c>
      <c r="D26" t="s">
        <v>27</v>
      </c>
      <c r="E26" t="s">
        <v>26</v>
      </c>
    </row>
    <row r="27" spans="1:9" x14ac:dyDescent="0.3">
      <c r="B27" s="4" t="s">
        <v>22</v>
      </c>
      <c r="C27" t="s">
        <v>19</v>
      </c>
      <c r="D27" t="s">
        <v>31</v>
      </c>
      <c r="E27" t="s">
        <v>32</v>
      </c>
    </row>
    <row r="29" spans="1:9" x14ac:dyDescent="0.3">
      <c r="A29">
        <v>2912000</v>
      </c>
      <c r="B29" s="4" t="s">
        <v>33</v>
      </c>
    </row>
    <row r="30" spans="1:9" x14ac:dyDescent="0.3">
      <c r="B30" s="4" t="s">
        <v>34</v>
      </c>
      <c r="C30" t="s">
        <v>19</v>
      </c>
      <c r="D30" t="s">
        <v>36</v>
      </c>
      <c r="E30" t="s">
        <v>35</v>
      </c>
    </row>
    <row r="31" spans="1:9" x14ac:dyDescent="0.3">
      <c r="B31" s="4" t="s">
        <v>118</v>
      </c>
      <c r="C31" t="s">
        <v>19</v>
      </c>
      <c r="D31" t="s">
        <v>37</v>
      </c>
      <c r="E31" t="s">
        <v>38</v>
      </c>
    </row>
    <row r="33" spans="1:1" x14ac:dyDescent="0.3">
      <c r="A33" s="5">
        <f>A22-A29</f>
        <v>-436000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5"/>
  <sheetViews>
    <sheetView workbookViewId="0">
      <selection activeCell="D20" sqref="D20"/>
    </sheetView>
  </sheetViews>
  <sheetFormatPr defaultRowHeight="16.5" x14ac:dyDescent="0.3"/>
  <cols>
    <col min="1" max="1" width="4.5" customWidth="1"/>
    <col min="2" max="2" width="7.125" bestFit="1" customWidth="1"/>
    <col min="3" max="3" width="47.375" bestFit="1" customWidth="1"/>
    <col min="4" max="4" width="8.5" bestFit="1" customWidth="1"/>
    <col min="5" max="5" width="11.125" bestFit="1" customWidth="1"/>
    <col min="6" max="6" width="7.125" bestFit="1" customWidth="1"/>
    <col min="7" max="7" width="6.375" bestFit="1" customWidth="1"/>
    <col min="8" max="8" width="16.125" bestFit="1" customWidth="1"/>
  </cols>
  <sheetData>
    <row r="5" spans="2:9" x14ac:dyDescent="0.3">
      <c r="B5" s="10" t="s">
        <v>70</v>
      </c>
      <c r="C5" s="10" t="s">
        <v>71</v>
      </c>
      <c r="D5" s="10" t="s">
        <v>47</v>
      </c>
      <c r="E5" s="10" t="s">
        <v>46</v>
      </c>
      <c r="F5" s="10" t="s">
        <v>73</v>
      </c>
      <c r="G5" s="10" t="s">
        <v>74</v>
      </c>
      <c r="H5" s="10" t="s">
        <v>75</v>
      </c>
      <c r="I5" s="10" t="s">
        <v>72</v>
      </c>
    </row>
    <row r="6" spans="2:9" x14ac:dyDescent="0.3">
      <c r="B6" s="7" t="s">
        <v>48</v>
      </c>
      <c r="C6" s="7" t="s">
        <v>67</v>
      </c>
      <c r="D6" s="8">
        <v>554</v>
      </c>
      <c r="E6" s="9">
        <v>6424</v>
      </c>
      <c r="F6" s="7">
        <v>6</v>
      </c>
      <c r="G6" s="7" t="s">
        <v>68</v>
      </c>
      <c r="H6" s="7" t="s">
        <v>45</v>
      </c>
      <c r="I6" s="7"/>
    </row>
    <row r="7" spans="2:9" x14ac:dyDescent="0.3">
      <c r="B7" s="7" t="s">
        <v>49</v>
      </c>
      <c r="C7" s="7" t="s">
        <v>65</v>
      </c>
      <c r="D7" s="8">
        <v>889</v>
      </c>
      <c r="E7" s="9">
        <v>10143</v>
      </c>
      <c r="F7" s="7">
        <v>6</v>
      </c>
      <c r="G7" s="7" t="s">
        <v>69</v>
      </c>
      <c r="H7" s="7" t="s">
        <v>45</v>
      </c>
      <c r="I7" s="7"/>
    </row>
    <row r="8" spans="2:9" s="6" customFormat="1" ht="56.25" customHeight="1" x14ac:dyDescent="0.3"/>
    <row r="9" spans="2:9" x14ac:dyDescent="0.3">
      <c r="B9" s="10" t="s">
        <v>70</v>
      </c>
      <c r="C9" s="10" t="s">
        <v>71</v>
      </c>
      <c r="D9" s="10" t="s">
        <v>47</v>
      </c>
      <c r="E9" s="10" t="s">
        <v>46</v>
      </c>
      <c r="F9" s="10" t="s">
        <v>73</v>
      </c>
      <c r="G9" s="10" t="s">
        <v>74</v>
      </c>
      <c r="H9" s="10" t="s">
        <v>75</v>
      </c>
      <c r="I9" s="10" t="s">
        <v>72</v>
      </c>
    </row>
    <row r="10" spans="2:9" x14ac:dyDescent="0.3">
      <c r="B10" s="7" t="s">
        <v>50</v>
      </c>
      <c r="C10" s="7" t="s">
        <v>60</v>
      </c>
      <c r="D10" s="8">
        <v>1900</v>
      </c>
      <c r="E10" s="9">
        <v>24600</v>
      </c>
      <c r="F10" s="7">
        <v>20</v>
      </c>
      <c r="G10" s="7" t="s">
        <v>51</v>
      </c>
      <c r="H10" s="7" t="s">
        <v>66</v>
      </c>
      <c r="I10" s="7"/>
    </row>
    <row r="11" spans="2:9" x14ac:dyDescent="0.3">
      <c r="B11" s="7" t="s">
        <v>52</v>
      </c>
      <c r="C11" s="7" t="s">
        <v>62</v>
      </c>
      <c r="D11" s="8">
        <v>3078</v>
      </c>
      <c r="E11" s="9"/>
      <c r="F11" s="7">
        <v>20</v>
      </c>
      <c r="G11" s="7" t="s">
        <v>51</v>
      </c>
      <c r="H11" s="7" t="s">
        <v>66</v>
      </c>
      <c r="I11" s="7"/>
    </row>
    <row r="12" spans="2:9" x14ac:dyDescent="0.3">
      <c r="B12" s="7" t="s">
        <v>53</v>
      </c>
      <c r="C12" s="7" t="s">
        <v>61</v>
      </c>
      <c r="D12" s="8">
        <v>4702</v>
      </c>
      <c r="E12" s="9"/>
      <c r="F12" s="7">
        <v>24</v>
      </c>
      <c r="G12" s="7" t="s">
        <v>54</v>
      </c>
      <c r="H12" s="7" t="s">
        <v>66</v>
      </c>
      <c r="I12" s="7"/>
    </row>
    <row r="13" spans="2:9" x14ac:dyDescent="0.3">
      <c r="B13" s="7" t="s">
        <v>58</v>
      </c>
      <c r="C13" s="7" t="s">
        <v>63</v>
      </c>
      <c r="D13" s="8">
        <v>6302</v>
      </c>
      <c r="E13" s="9">
        <v>41119</v>
      </c>
      <c r="F13" s="7">
        <v>24</v>
      </c>
      <c r="G13" s="7" t="s">
        <v>54</v>
      </c>
      <c r="H13" s="7" t="s">
        <v>66</v>
      </c>
      <c r="I13" s="7"/>
    </row>
    <row r="14" spans="2:9" x14ac:dyDescent="0.3">
      <c r="B14" s="7" t="s">
        <v>59</v>
      </c>
      <c r="C14" s="7" t="s">
        <v>55</v>
      </c>
      <c r="D14" s="8">
        <v>7405</v>
      </c>
      <c r="E14" s="9"/>
      <c r="F14" s="7">
        <v>26</v>
      </c>
      <c r="G14" s="7" t="s">
        <v>54</v>
      </c>
      <c r="H14" s="7" t="s">
        <v>66</v>
      </c>
      <c r="I14" s="7"/>
    </row>
    <row r="15" spans="2:9" x14ac:dyDescent="0.3">
      <c r="B15" s="7" t="s">
        <v>64</v>
      </c>
      <c r="C15" s="7" t="s">
        <v>56</v>
      </c>
      <c r="D15" s="8">
        <v>13012</v>
      </c>
      <c r="E15" s="9"/>
      <c r="F15" s="7">
        <v>28</v>
      </c>
      <c r="G15" s="7" t="s">
        <v>57</v>
      </c>
      <c r="H15" s="7" t="s">
        <v>66</v>
      </c>
      <c r="I15" s="7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3" workbookViewId="0">
      <selection activeCell="K23" sqref="K23"/>
    </sheetView>
  </sheetViews>
  <sheetFormatPr defaultRowHeight="16.5" x14ac:dyDescent="0.3"/>
  <cols>
    <col min="1" max="1" width="20" bestFit="1" customWidth="1"/>
    <col min="2" max="2" width="11" style="6" customWidth="1"/>
    <col min="3" max="6" width="11" customWidth="1"/>
    <col min="7" max="7" width="11.125" style="6" customWidth="1"/>
    <col min="8" max="8" width="7.5" style="6" customWidth="1"/>
    <col min="9" max="9" width="7.5" bestFit="1" customWidth="1"/>
    <col min="10" max="10" width="8.5" bestFit="1" customWidth="1"/>
    <col min="12" max="13" width="9" style="6"/>
  </cols>
  <sheetData>
    <row r="1" spans="1:11" s="6" customFormat="1" x14ac:dyDescent="0.3"/>
    <row r="2" spans="1:11" s="6" customFormat="1" x14ac:dyDescent="0.3"/>
    <row r="3" spans="1:11" s="6" customFormat="1" x14ac:dyDescent="0.3">
      <c r="A3" s="6" t="s">
        <v>106</v>
      </c>
    </row>
    <row r="4" spans="1:11" s="6" customFormat="1" x14ac:dyDescent="0.3">
      <c r="A4" t="s">
        <v>4</v>
      </c>
      <c r="B4" s="12">
        <f>1-(D4/C4)</f>
        <v>0.24242424242424243</v>
      </c>
      <c r="C4">
        <f>(21+12)/2</f>
        <v>16.5</v>
      </c>
      <c r="D4">
        <f>(18+7)/2</f>
        <v>12.5</v>
      </c>
    </row>
    <row r="5" spans="1:11" x14ac:dyDescent="0.3">
      <c r="A5" t="s">
        <v>76</v>
      </c>
      <c r="B5" s="12">
        <f>1-(D5/C5)</f>
        <v>0.480106100795756</v>
      </c>
      <c r="C5">
        <v>3.77</v>
      </c>
      <c r="D5">
        <v>1.96</v>
      </c>
    </row>
    <row r="6" spans="1:11" x14ac:dyDescent="0.3">
      <c r="A6" t="s">
        <v>77</v>
      </c>
      <c r="B6" s="12">
        <f t="shared" ref="B6:B15" si="0">1-(D6/C6)</f>
        <v>0.47132856717307114</v>
      </c>
      <c r="C6">
        <v>13428</v>
      </c>
      <c r="D6">
        <v>7099</v>
      </c>
    </row>
    <row r="7" spans="1:11" x14ac:dyDescent="0.3">
      <c r="A7" t="s">
        <v>79</v>
      </c>
      <c r="B7" s="12">
        <f t="shared" si="0"/>
        <v>0.52941176470588236</v>
      </c>
      <c r="C7">
        <v>0.17</v>
      </c>
      <c r="D7">
        <v>0.08</v>
      </c>
      <c r="F7">
        <v>448525</v>
      </c>
      <c r="I7">
        <v>253293</v>
      </c>
      <c r="J7">
        <v>1.4E-3</v>
      </c>
      <c r="K7">
        <v>1.1000000000000001E-3</v>
      </c>
    </row>
    <row r="8" spans="1:11" x14ac:dyDescent="0.3">
      <c r="A8" t="s">
        <v>78</v>
      </c>
      <c r="B8" s="12">
        <f t="shared" si="0"/>
        <v>0.64999999999999991</v>
      </c>
      <c r="C8">
        <v>0.2</v>
      </c>
      <c r="D8">
        <v>7.0000000000000007E-2</v>
      </c>
      <c r="F8">
        <v>283706</v>
      </c>
      <c r="I8">
        <v>250375</v>
      </c>
      <c r="J8">
        <v>1.5E-3</v>
      </c>
      <c r="K8">
        <v>7.2000000000000005E-4</v>
      </c>
    </row>
    <row r="9" spans="1:11" x14ac:dyDescent="0.3">
      <c r="B9" s="12"/>
    </row>
    <row r="10" spans="1:11" x14ac:dyDescent="0.3">
      <c r="A10" s="10" t="s">
        <v>100</v>
      </c>
      <c r="B10" s="16" t="s">
        <v>98</v>
      </c>
      <c r="C10" s="10" t="s">
        <v>84</v>
      </c>
      <c r="D10" s="10" t="s">
        <v>85</v>
      </c>
    </row>
    <row r="11" spans="1:11" x14ac:dyDescent="0.3">
      <c r="A11" s="7" t="s">
        <v>80</v>
      </c>
      <c r="B11" s="14">
        <f t="shared" si="0"/>
        <v>0.23076923076923084</v>
      </c>
      <c r="C11" s="7">
        <v>5.2</v>
      </c>
      <c r="D11" s="7">
        <v>4</v>
      </c>
    </row>
    <row r="12" spans="1:11" x14ac:dyDescent="0.3">
      <c r="A12" s="7" t="s">
        <v>81</v>
      </c>
      <c r="B12" s="14">
        <f t="shared" si="0"/>
        <v>0.24</v>
      </c>
      <c r="C12" s="7">
        <v>5</v>
      </c>
      <c r="D12" s="7">
        <v>3.8</v>
      </c>
    </row>
    <row r="13" spans="1:11" x14ac:dyDescent="0.3">
      <c r="A13" s="7" t="s">
        <v>82</v>
      </c>
      <c r="B13" s="14">
        <f t="shared" si="0"/>
        <v>0.17391304347826086</v>
      </c>
      <c r="C13" s="7">
        <v>4.5999999999999996</v>
      </c>
      <c r="D13" s="7">
        <v>3.8</v>
      </c>
    </row>
    <row r="14" spans="1:11" x14ac:dyDescent="0.3">
      <c r="A14" s="7" t="s">
        <v>83</v>
      </c>
      <c r="B14" s="14">
        <f t="shared" si="0"/>
        <v>0.15999999999999992</v>
      </c>
      <c r="C14" s="7">
        <v>5</v>
      </c>
      <c r="D14" s="7">
        <v>4.2</v>
      </c>
    </row>
    <row r="15" spans="1:11" s="6" customFormat="1" x14ac:dyDescent="0.3">
      <c r="A15" s="20" t="s">
        <v>107</v>
      </c>
      <c r="B15" s="14">
        <f t="shared" si="0"/>
        <v>0.20202020202020188</v>
      </c>
      <c r="C15" s="7">
        <f>SUM(C11:C14)</f>
        <v>19.799999999999997</v>
      </c>
      <c r="D15" s="7">
        <f>SUM(D11:D14)</f>
        <v>15.8</v>
      </c>
    </row>
    <row r="16" spans="1:11" s="6" customFormat="1" x14ac:dyDescent="0.3">
      <c r="A16" s="11"/>
      <c r="B16" s="19"/>
      <c r="C16" s="11"/>
      <c r="D16" s="11"/>
      <c r="E16" s="11"/>
      <c r="F16" s="11"/>
    </row>
    <row r="17" spans="1:8" s="6" customFormat="1" x14ac:dyDescent="0.3">
      <c r="A17" s="16" t="s">
        <v>104</v>
      </c>
      <c r="B17" s="16" t="s">
        <v>98</v>
      </c>
      <c r="C17" s="21" t="s">
        <v>99</v>
      </c>
      <c r="D17" s="21"/>
      <c r="E17" s="21" t="s">
        <v>85</v>
      </c>
      <c r="F17" s="21"/>
    </row>
    <row r="18" spans="1:8" x14ac:dyDescent="0.3">
      <c r="A18" s="7" t="s">
        <v>105</v>
      </c>
      <c r="B18" s="14">
        <f>1-(E18/C18)</f>
        <v>0.21620029455081002</v>
      </c>
      <c r="C18" s="26">
        <f>(23.37+10.58)/200</f>
        <v>0.16975000000000001</v>
      </c>
      <c r="D18" s="27"/>
      <c r="E18" s="26">
        <f>(18.57+7.54+0.5)/200</f>
        <v>0.13305</v>
      </c>
      <c r="F18" s="27"/>
    </row>
    <row r="19" spans="1:8" x14ac:dyDescent="0.3">
      <c r="A19" s="7" t="s">
        <v>103</v>
      </c>
      <c r="B19" s="14">
        <f>1-(E19/C19)</f>
        <v>0.12886597938144329</v>
      </c>
      <c r="C19" s="28">
        <f>(5.51+2.25)/2</f>
        <v>3.88</v>
      </c>
      <c r="D19" s="29"/>
      <c r="E19" s="28">
        <f>(4.67+1.89+0.2)/2</f>
        <v>3.38</v>
      </c>
      <c r="F19" s="29"/>
    </row>
    <row r="21" spans="1:8" s="6" customFormat="1" x14ac:dyDescent="0.3">
      <c r="A21" s="16" t="s">
        <v>102</v>
      </c>
      <c r="B21" s="18" t="s">
        <v>98</v>
      </c>
      <c r="C21" s="21" t="s">
        <v>97</v>
      </c>
      <c r="D21" s="21"/>
      <c r="E21" s="21" t="s">
        <v>85</v>
      </c>
      <c r="F21" s="21"/>
    </row>
    <row r="22" spans="1:8" s="6" customFormat="1" x14ac:dyDescent="0.3">
      <c r="A22" s="7" t="s">
        <v>90</v>
      </c>
      <c r="B22" s="17">
        <f>1-(E22/C22)</f>
        <v>0.20027434842249658</v>
      </c>
      <c r="C22" s="24">
        <f>4.79+2.5</f>
        <v>7.29</v>
      </c>
      <c r="D22" s="24"/>
      <c r="E22" s="24">
        <f>3.58+2.25</f>
        <v>5.83</v>
      </c>
      <c r="F22" s="24"/>
    </row>
    <row r="23" spans="1:8" s="6" customFormat="1" x14ac:dyDescent="0.3">
      <c r="A23" s="7" t="s">
        <v>91</v>
      </c>
      <c r="B23" s="17">
        <f>1-(E23/C23)</f>
        <v>0.20030464584920027</v>
      </c>
      <c r="C23" s="25">
        <v>1313</v>
      </c>
      <c r="D23" s="25"/>
      <c r="E23" s="23">
        <v>1050</v>
      </c>
      <c r="F23" s="23"/>
    </row>
    <row r="24" spans="1:8" s="6" customFormat="1" x14ac:dyDescent="0.3">
      <c r="B24" s="12"/>
    </row>
    <row r="25" spans="1:8" s="6" customFormat="1" x14ac:dyDescent="0.3">
      <c r="A25" s="21" t="s">
        <v>102</v>
      </c>
      <c r="B25" s="22" t="s">
        <v>98</v>
      </c>
      <c r="C25" s="21" t="s">
        <v>97</v>
      </c>
      <c r="D25" s="21"/>
      <c r="E25" s="21" t="s">
        <v>85</v>
      </c>
      <c r="F25" s="21"/>
    </row>
    <row r="26" spans="1:8" s="6" customFormat="1" x14ac:dyDescent="0.3">
      <c r="A26" s="21"/>
      <c r="B26" s="22"/>
      <c r="C26" s="16" t="s">
        <v>88</v>
      </c>
      <c r="D26" s="16" t="s">
        <v>87</v>
      </c>
      <c r="E26" s="16" t="s">
        <v>88</v>
      </c>
      <c r="F26" s="16" t="s">
        <v>87</v>
      </c>
    </row>
    <row r="27" spans="1:8" s="6" customFormat="1" x14ac:dyDescent="0.3">
      <c r="A27" s="7" t="s">
        <v>86</v>
      </c>
      <c r="B27" s="17">
        <f>1-(E27/C27)</f>
        <v>0.57675244010647742</v>
      </c>
      <c r="C27" s="7">
        <v>4508</v>
      </c>
      <c r="D27" s="15">
        <v>3469176</v>
      </c>
      <c r="E27" s="15">
        <v>1908</v>
      </c>
      <c r="F27" s="15">
        <v>1505875</v>
      </c>
      <c r="H27" s="6" t="s">
        <v>93</v>
      </c>
    </row>
    <row r="28" spans="1:8" s="6" customFormat="1" x14ac:dyDescent="0.3">
      <c r="A28" s="7" t="s">
        <v>89</v>
      </c>
      <c r="B28" s="17">
        <f>1-(E28/C28)</f>
        <v>0.34989278055754114</v>
      </c>
      <c r="C28" s="7">
        <v>2798</v>
      </c>
      <c r="D28" s="15">
        <v>2396616</v>
      </c>
      <c r="E28" s="15">
        <v>1819</v>
      </c>
      <c r="F28" s="15">
        <v>1565745</v>
      </c>
      <c r="H28" s="6" t="s">
        <v>95</v>
      </c>
    </row>
    <row r="29" spans="1:8" s="6" customFormat="1" x14ac:dyDescent="0.3">
      <c r="A29" s="7" t="s">
        <v>96</v>
      </c>
      <c r="B29" s="17">
        <f>1-(E29/C29)</f>
        <v>0.23567888999008924</v>
      </c>
      <c r="C29" s="7">
        <v>5045</v>
      </c>
      <c r="D29" s="15">
        <v>1583642</v>
      </c>
      <c r="E29" s="15">
        <v>3856</v>
      </c>
      <c r="F29" s="15">
        <v>1564366</v>
      </c>
      <c r="H29" s="6" t="s">
        <v>101</v>
      </c>
    </row>
    <row r="30" spans="1:8" x14ac:dyDescent="0.3">
      <c r="A30" s="7" t="s">
        <v>92</v>
      </c>
      <c r="B30" s="17">
        <f>1-(E30/C30)</f>
        <v>7.3078736445073122E-2</v>
      </c>
      <c r="C30" s="15">
        <v>2121</v>
      </c>
      <c r="D30" s="15">
        <v>1584814</v>
      </c>
      <c r="E30" s="15">
        <v>1966</v>
      </c>
      <c r="F30" s="15">
        <v>1564380</v>
      </c>
      <c r="H30" s="6" t="s">
        <v>94</v>
      </c>
    </row>
  </sheetData>
  <mergeCells count="16">
    <mergeCell ref="C17:D17"/>
    <mergeCell ref="E17:F17"/>
    <mergeCell ref="E18:F18"/>
    <mergeCell ref="E19:F19"/>
    <mergeCell ref="C19:D19"/>
    <mergeCell ref="C18:D18"/>
    <mergeCell ref="C21:D21"/>
    <mergeCell ref="E21:F21"/>
    <mergeCell ref="A25:A26"/>
    <mergeCell ref="B25:B26"/>
    <mergeCell ref="C25:D25"/>
    <mergeCell ref="E25:F25"/>
    <mergeCell ref="E23:F23"/>
    <mergeCell ref="E22:F22"/>
    <mergeCell ref="C23:D23"/>
    <mergeCell ref="C22:D2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22" sqref="A22"/>
    </sheetView>
  </sheetViews>
  <sheetFormatPr defaultRowHeight="16.5" x14ac:dyDescent="0.3"/>
  <cols>
    <col min="1" max="1" width="82.625" customWidth="1"/>
  </cols>
  <sheetData>
    <row r="1" spans="1:1" x14ac:dyDescent="0.3">
      <c r="A1" s="13" t="s">
        <v>108</v>
      </c>
    </row>
    <row r="2" spans="1:1" x14ac:dyDescent="0.3">
      <c r="A2" s="13"/>
    </row>
    <row r="3" spans="1:1" x14ac:dyDescent="0.3">
      <c r="A3" s="13" t="s">
        <v>109</v>
      </c>
    </row>
    <row r="4" spans="1:1" x14ac:dyDescent="0.3">
      <c r="A4" s="13"/>
    </row>
    <row r="5" spans="1:1" x14ac:dyDescent="0.3">
      <c r="A5" s="13" t="s">
        <v>110</v>
      </c>
    </row>
    <row r="6" spans="1:1" x14ac:dyDescent="0.3">
      <c r="A6" s="13"/>
    </row>
    <row r="7" spans="1:1" x14ac:dyDescent="0.3">
      <c r="A7" s="13" t="s">
        <v>111</v>
      </c>
    </row>
    <row r="9" spans="1:1" x14ac:dyDescent="0.3">
      <c r="A9" t="s">
        <v>112</v>
      </c>
    </row>
    <row r="10" spans="1:1" x14ac:dyDescent="0.3">
      <c r="A10" t="s">
        <v>113</v>
      </c>
    </row>
    <row r="11" spans="1:1" x14ac:dyDescent="0.3">
      <c r="A11" t="s">
        <v>114</v>
      </c>
    </row>
    <row r="12" spans="1:1" x14ac:dyDescent="0.3">
      <c r="A12" t="s">
        <v>115</v>
      </c>
    </row>
    <row r="13" spans="1:1" x14ac:dyDescent="0.3">
      <c r="A13" t="s">
        <v>116</v>
      </c>
    </row>
    <row r="15" spans="1:1" x14ac:dyDescent="0.3">
      <c r="A15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튜닝결과</vt:lpstr>
      <vt:lpstr>cis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shpark1</dc:creator>
  <cp:lastModifiedBy>shpark1</cp:lastModifiedBy>
  <cp:lastPrinted>2019-06-25T09:31:13Z</cp:lastPrinted>
  <dcterms:created xsi:type="dcterms:W3CDTF">2019-06-05T09:03:43Z</dcterms:created>
  <dcterms:modified xsi:type="dcterms:W3CDTF">2019-07-31T08:38:16Z</dcterms:modified>
</cp:coreProperties>
</file>