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2_UM\01_郝老师课题组\01_实验数据记录\01_汇总_total\"/>
    </mc:Choice>
  </mc:AlternateContent>
  <bookViews>
    <workbookView xWindow="28680" yWindow="-120" windowWidth="29040" windowHeight="15720" activeTab="1"/>
  </bookViews>
  <sheets>
    <sheet name="status" sheetId="19" r:id="rId1"/>
    <sheet name="MLSS+MLVSS" sheetId="2" r:id="rId2"/>
    <sheet name="pH+ORP+Condu+Alk" sheetId="4" r:id="rId3"/>
    <sheet name="COD" sheetId="3" r:id="rId4"/>
    <sheet name="Gas " sheetId="12" r:id="rId5"/>
    <sheet name="VFAs" sheetId="13" r:id="rId6"/>
    <sheet name="others" sheetId="15" r:id="rId7"/>
  </sheets>
  <definedNames>
    <definedName name="_xlnm._FilterDatabase" localSheetId="3" hidden="1">COD!$C$1:$C$153</definedName>
    <definedName name="_xlnm._FilterDatabase" localSheetId="4" hidden="1">'Gas '!$C$1:$C$154</definedName>
    <definedName name="_xlnm._FilterDatabase" localSheetId="1" hidden="1">'MLSS+MLVSS'!$C$1:$C$155</definedName>
    <definedName name="_xlnm._FilterDatabase" localSheetId="6" hidden="1">others!$C$1:$C$153</definedName>
    <definedName name="_xlnm._FilterDatabase" localSheetId="2" hidden="1">'pH+ORP+Condu+Alk'!$C$1:$C$153</definedName>
    <definedName name="_xlnm._FilterDatabase" localSheetId="5" hidden="1">VFAs!$C$1:$C$153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1" i="2" l="1"/>
  <c r="M161" i="2" s="1"/>
  <c r="J161" i="2"/>
  <c r="L161" i="2" s="1"/>
  <c r="K160" i="2"/>
  <c r="M160" i="2" s="1"/>
  <c r="J160" i="2"/>
  <c r="L160" i="2" s="1"/>
  <c r="K159" i="2"/>
  <c r="M159" i="2" s="1"/>
  <c r="J159" i="2"/>
  <c r="L159" i="2" s="1"/>
  <c r="K158" i="2"/>
  <c r="M158" i="2" s="1"/>
  <c r="J158" i="2"/>
  <c r="L158" i="2" s="1"/>
  <c r="K157" i="2"/>
  <c r="M157" i="2" s="1"/>
  <c r="J157" i="2"/>
  <c r="L157" i="2" s="1"/>
  <c r="K156" i="2"/>
  <c r="M156" i="2" s="1"/>
  <c r="J156" i="2"/>
  <c r="L156" i="2" s="1"/>
  <c r="K163" i="2"/>
  <c r="M163" i="2" s="1"/>
  <c r="J163" i="2"/>
  <c r="L163" i="2" s="1"/>
  <c r="K162" i="2"/>
  <c r="M162" i="2" s="1"/>
  <c r="J162" i="2"/>
  <c r="L162" i="2" s="1"/>
  <c r="N161" i="2" l="1"/>
  <c r="N160" i="2"/>
  <c r="N159" i="2"/>
  <c r="N158" i="2"/>
  <c r="N157" i="2"/>
  <c r="N156" i="2"/>
  <c r="N163" i="2"/>
  <c r="N162" i="2"/>
  <c r="K179" i="2"/>
  <c r="M179" i="2"/>
  <c r="N179" i="2"/>
  <c r="K178" i="2"/>
  <c r="M178" i="2"/>
  <c r="N178" i="2"/>
  <c r="J179" i="2"/>
  <c r="L179" i="2"/>
  <c r="J178" i="2"/>
  <c r="L178" i="2" s="1"/>
  <c r="K177" i="2"/>
  <c r="M177" i="2"/>
  <c r="N177" i="2"/>
  <c r="K176" i="2"/>
  <c r="M176" i="2"/>
  <c r="N176" i="2" s="1"/>
  <c r="J177" i="2"/>
  <c r="L177" i="2" s="1"/>
  <c r="J176" i="2"/>
  <c r="L176" i="2"/>
  <c r="K175" i="2"/>
  <c r="M175" i="2"/>
  <c r="N175" i="2"/>
  <c r="K174" i="2"/>
  <c r="M174" i="2" s="1"/>
  <c r="N174" i="2" s="1"/>
  <c r="J175" i="2"/>
  <c r="L175" i="2"/>
  <c r="J174" i="2"/>
  <c r="L174" i="2" s="1"/>
  <c r="K173" i="2"/>
  <c r="M173" i="2"/>
  <c r="N173" i="2" s="1"/>
  <c r="K172" i="2"/>
  <c r="M172" i="2"/>
  <c r="N172" i="2"/>
  <c r="J173" i="2"/>
  <c r="L173" i="2"/>
  <c r="J172" i="2"/>
  <c r="L172" i="2"/>
  <c r="K171" i="2"/>
  <c r="M171" i="2"/>
  <c r="N171" i="2"/>
  <c r="K170" i="2"/>
  <c r="M170" i="2"/>
  <c r="N170" i="2" s="1"/>
  <c r="J171" i="2"/>
  <c r="L171" i="2"/>
  <c r="J170" i="2"/>
  <c r="L170" i="2"/>
  <c r="K169" i="2"/>
  <c r="M169" i="2"/>
  <c r="N169" i="2"/>
  <c r="K168" i="2"/>
  <c r="M168" i="2"/>
  <c r="N168" i="2"/>
  <c r="J169" i="2"/>
  <c r="L169" i="2" s="1"/>
  <c r="J168" i="2"/>
  <c r="L168" i="2"/>
  <c r="K166" i="2"/>
  <c r="L166" i="2"/>
  <c r="M166" i="2"/>
  <c r="N166" i="2"/>
  <c r="K167" i="2"/>
  <c r="L167" i="2"/>
  <c r="M167" i="2"/>
  <c r="N167" i="2"/>
  <c r="J166" i="2"/>
  <c r="J167" i="2"/>
  <c r="M165" i="2"/>
  <c r="N165" i="2" s="1"/>
  <c r="L165" i="2"/>
  <c r="K165" i="2"/>
  <c r="J165" i="2"/>
  <c r="L164" i="2"/>
  <c r="K164" i="2"/>
  <c r="M164" i="2" s="1"/>
  <c r="N164" i="2" s="1"/>
  <c r="J164" i="2"/>
  <c r="H132" i="12" l="1"/>
  <c r="K2" i="12"/>
  <c r="K4" i="12"/>
  <c r="K13" i="12"/>
  <c r="K28" i="12"/>
  <c r="K32" i="12"/>
  <c r="K34" i="12"/>
  <c r="K38" i="12"/>
  <c r="K40" i="12"/>
  <c r="K42" i="12"/>
  <c r="K44" i="12"/>
  <c r="K46" i="12"/>
  <c r="K48" i="12"/>
  <c r="K50" i="12"/>
  <c r="K52" i="12"/>
  <c r="K54" i="12"/>
  <c r="K56" i="12"/>
  <c r="K58" i="12"/>
  <c r="K60" i="12"/>
  <c r="K62" i="12"/>
  <c r="K64" i="12"/>
  <c r="K66" i="12"/>
  <c r="K68" i="12"/>
  <c r="K70" i="12"/>
  <c r="K72" i="12"/>
  <c r="K74" i="12"/>
  <c r="K76" i="12"/>
  <c r="K78" i="12"/>
  <c r="K80" i="12"/>
  <c r="K82" i="12"/>
  <c r="K84" i="12"/>
  <c r="K86" i="12"/>
  <c r="K88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120" i="12"/>
  <c r="K122" i="12"/>
  <c r="K124" i="12"/>
  <c r="K126" i="12"/>
  <c r="K128" i="12"/>
  <c r="K132" i="12"/>
  <c r="K134" i="12"/>
  <c r="K136" i="12"/>
  <c r="K140" i="12"/>
  <c r="K142" i="12"/>
  <c r="K144" i="12"/>
  <c r="K146" i="12"/>
  <c r="K148" i="12"/>
  <c r="K150" i="12"/>
  <c r="K152" i="12"/>
  <c r="J2" i="12"/>
  <c r="J4" i="12"/>
  <c r="J13" i="12"/>
  <c r="J28" i="12"/>
  <c r="J32" i="12"/>
  <c r="J34" i="12"/>
  <c r="J38" i="12"/>
  <c r="J40" i="12"/>
  <c r="J42" i="12"/>
  <c r="J44" i="12"/>
  <c r="J46" i="12"/>
  <c r="J48" i="12"/>
  <c r="J50" i="12"/>
  <c r="J52" i="12"/>
  <c r="J54" i="12"/>
  <c r="J56" i="12"/>
  <c r="J58" i="12"/>
  <c r="J60" i="12"/>
  <c r="J62" i="12"/>
  <c r="J64" i="12"/>
  <c r="J66" i="12"/>
  <c r="J68" i="12"/>
  <c r="J70" i="12"/>
  <c r="J72" i="12"/>
  <c r="J74" i="12"/>
  <c r="J76" i="12"/>
  <c r="J78" i="12"/>
  <c r="J80" i="12"/>
  <c r="J82" i="12"/>
  <c r="J84" i="12"/>
  <c r="J86" i="12"/>
  <c r="J88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120" i="12"/>
  <c r="J122" i="12"/>
  <c r="J124" i="12"/>
  <c r="J126" i="12"/>
  <c r="J128" i="12"/>
  <c r="J130" i="12"/>
  <c r="J132" i="12"/>
  <c r="J134" i="12"/>
  <c r="J136" i="12"/>
  <c r="J140" i="12"/>
  <c r="J142" i="12"/>
  <c r="J144" i="12"/>
  <c r="J146" i="12"/>
  <c r="J148" i="12"/>
  <c r="J150" i="12"/>
  <c r="J152" i="12"/>
  <c r="H152" i="12"/>
  <c r="H150" i="12"/>
  <c r="H148" i="12"/>
  <c r="H146" i="12"/>
  <c r="H144" i="12"/>
  <c r="H142" i="12"/>
  <c r="H140" i="12"/>
  <c r="H138" i="12"/>
  <c r="H136" i="12"/>
  <c r="H134" i="12"/>
  <c r="H130" i="12"/>
  <c r="K130" i="12" s="1"/>
  <c r="H128" i="12"/>
  <c r="H126" i="12"/>
  <c r="H124" i="12"/>
  <c r="H122" i="12"/>
  <c r="H120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98" i="12"/>
  <c r="H103" i="12"/>
  <c r="H102" i="12"/>
  <c r="H101" i="12"/>
  <c r="H100" i="12"/>
  <c r="H99" i="12"/>
  <c r="H97" i="12"/>
  <c r="H91" i="12"/>
  <c r="H92" i="12"/>
  <c r="H93" i="12"/>
  <c r="H94" i="12"/>
  <c r="H95" i="12"/>
  <c r="H96" i="12"/>
  <c r="H90" i="12"/>
  <c r="O115" i="3" l="1"/>
  <c r="O116" i="3"/>
  <c r="O117" i="3"/>
  <c r="O118" i="3"/>
  <c r="O120" i="3"/>
  <c r="O122" i="3"/>
  <c r="O136" i="3"/>
  <c r="O134" i="3"/>
  <c r="O132" i="3"/>
  <c r="N136" i="3" l="1"/>
  <c r="Q136" i="3" s="1"/>
  <c r="O62" i="3"/>
  <c r="O64" i="3"/>
  <c r="O68" i="3"/>
  <c r="O107" i="3"/>
  <c r="O106" i="3"/>
  <c r="O130" i="3"/>
  <c r="N117" i="3"/>
  <c r="Q117" i="3" s="1"/>
  <c r="R117" i="3" s="1"/>
  <c r="N124" i="3"/>
  <c r="Q124" i="3" s="1"/>
  <c r="O124" i="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39" i="13"/>
  <c r="K138" i="13"/>
  <c r="O143" i="3"/>
  <c r="N140" i="3"/>
  <c r="Q140" i="3" s="1"/>
  <c r="R140" i="3" s="1"/>
  <c r="O140" i="3"/>
  <c r="N142" i="3"/>
  <c r="Q142" i="3" s="1"/>
  <c r="R142" i="3" s="1"/>
  <c r="O142" i="3"/>
  <c r="N143" i="3"/>
  <c r="N144" i="3"/>
  <c r="Q144" i="3" s="1"/>
  <c r="O144" i="3"/>
  <c r="N145" i="3"/>
  <c r="Q145" i="3" s="1"/>
  <c r="R145" i="3" s="1"/>
  <c r="O145" i="3"/>
  <c r="N146" i="3"/>
  <c r="O146" i="3"/>
  <c r="N147" i="3"/>
  <c r="Q147" i="3" s="1"/>
  <c r="R147" i="3" s="1"/>
  <c r="O147" i="3"/>
  <c r="N148" i="3"/>
  <c r="Q148" i="3" s="1"/>
  <c r="O148" i="3"/>
  <c r="N149" i="3"/>
  <c r="O149" i="3"/>
  <c r="N150" i="3"/>
  <c r="Q150" i="3" s="1"/>
  <c r="O150" i="3"/>
  <c r="N151" i="3"/>
  <c r="Q151" i="3" s="1"/>
  <c r="R151" i="3" s="1"/>
  <c r="O151" i="3"/>
  <c r="N153" i="3"/>
  <c r="Q153" i="3" s="1"/>
  <c r="R153" i="3" s="1"/>
  <c r="O153" i="3"/>
  <c r="O152" i="3"/>
  <c r="N152" i="3"/>
  <c r="Q152" i="3" s="1"/>
  <c r="R152" i="3" s="1"/>
  <c r="P146" i="3" l="1"/>
  <c r="P145" i="3"/>
  <c r="P142" i="3"/>
  <c r="P147" i="3"/>
  <c r="P143" i="3"/>
  <c r="P140" i="3"/>
  <c r="P148" i="3"/>
  <c r="Q146" i="3"/>
  <c r="R146" i="3" s="1"/>
  <c r="R148" i="3"/>
  <c r="P153" i="3"/>
  <c r="P152" i="3"/>
  <c r="P151" i="3"/>
  <c r="P149" i="3"/>
  <c r="P150" i="3"/>
  <c r="P144" i="3"/>
  <c r="Q149" i="3"/>
  <c r="R149" i="3" s="1"/>
  <c r="Q143" i="3"/>
  <c r="R143" i="3" s="1"/>
  <c r="R150" i="3"/>
  <c r="R144" i="3"/>
  <c r="O128" i="3"/>
  <c r="O126" i="3"/>
  <c r="O96" i="3"/>
  <c r="O66" i="3"/>
  <c r="O70" i="3"/>
  <c r="O72" i="3"/>
  <c r="O74" i="3"/>
  <c r="O76" i="3"/>
  <c r="O78" i="3"/>
  <c r="O80" i="3"/>
  <c r="O82" i="3"/>
  <c r="O84" i="3"/>
  <c r="O86" i="3"/>
  <c r="O88" i="3"/>
  <c r="N62" i="3"/>
  <c r="Q62" i="3" s="1"/>
  <c r="R62" i="3" s="1"/>
  <c r="N134" i="3"/>
  <c r="Q134" i="3" s="1"/>
  <c r="R134" i="3" s="1"/>
  <c r="R136" i="3"/>
  <c r="N132" i="3"/>
  <c r="N130" i="3"/>
  <c r="N128" i="3"/>
  <c r="N126" i="3"/>
  <c r="R124" i="3"/>
  <c r="N122" i="3"/>
  <c r="N120" i="3"/>
  <c r="N118" i="3"/>
  <c r="N116" i="3"/>
  <c r="N115" i="3"/>
  <c r="N114" i="3"/>
  <c r="N113" i="3"/>
  <c r="Q113" i="3" s="1"/>
  <c r="R113" i="3" s="1"/>
  <c r="N112" i="3"/>
  <c r="N111" i="3"/>
  <c r="N110" i="3"/>
  <c r="Q110" i="3" s="1"/>
  <c r="R110" i="3" s="1"/>
  <c r="N109" i="3"/>
  <c r="N108" i="3"/>
  <c r="N107" i="3"/>
  <c r="N106" i="3"/>
  <c r="N105" i="3"/>
  <c r="N104" i="3"/>
  <c r="N103" i="3"/>
  <c r="N102" i="3"/>
  <c r="N101" i="3"/>
  <c r="Q101" i="3" s="1"/>
  <c r="R101" i="3" s="1"/>
  <c r="N100" i="3"/>
  <c r="N99" i="3"/>
  <c r="N98" i="3"/>
  <c r="Q98" i="3" s="1"/>
  <c r="R98" i="3" s="1"/>
  <c r="N97" i="3"/>
  <c r="N96" i="3"/>
  <c r="Q96" i="3" s="1"/>
  <c r="N95" i="3"/>
  <c r="Q95" i="3" s="1"/>
  <c r="R95" i="3" s="1"/>
  <c r="N94" i="3"/>
  <c r="N93" i="3"/>
  <c r="N92" i="3"/>
  <c r="Q92" i="3" s="1"/>
  <c r="R92" i="3" s="1"/>
  <c r="N91" i="3"/>
  <c r="N90" i="3"/>
  <c r="N88" i="3"/>
  <c r="Q88" i="3" s="1"/>
  <c r="R88" i="3" s="1"/>
  <c r="N86" i="3"/>
  <c r="N84" i="3"/>
  <c r="N82" i="3"/>
  <c r="Q82" i="3" s="1"/>
  <c r="R82" i="3" s="1"/>
  <c r="N80" i="3"/>
  <c r="N78" i="3"/>
  <c r="N76" i="3"/>
  <c r="N74" i="3"/>
  <c r="N72" i="3"/>
  <c r="N70" i="3"/>
  <c r="N68" i="3"/>
  <c r="N66" i="3"/>
  <c r="N64" i="3"/>
  <c r="Q64" i="3" s="1"/>
  <c r="R64" i="3" s="1"/>
  <c r="N63" i="3"/>
  <c r="N65" i="3"/>
  <c r="N67" i="3"/>
  <c r="N69" i="3"/>
  <c r="N71" i="3"/>
  <c r="N73" i="3"/>
  <c r="N75" i="3"/>
  <c r="N77" i="3"/>
  <c r="N61" i="3"/>
  <c r="N59" i="3"/>
  <c r="N89" i="3"/>
  <c r="N119" i="3"/>
  <c r="N121" i="3"/>
  <c r="N123" i="3"/>
  <c r="N125" i="3"/>
  <c r="N127" i="3"/>
  <c r="N129" i="3"/>
  <c r="N131" i="3"/>
  <c r="N133" i="3"/>
  <c r="N135" i="3"/>
  <c r="N137" i="3"/>
  <c r="Q137" i="3" s="1"/>
  <c r="N45" i="3"/>
  <c r="N46" i="3"/>
  <c r="N47" i="3"/>
  <c r="N49" i="3"/>
  <c r="N50" i="3"/>
  <c r="N51" i="3"/>
  <c r="N52" i="3"/>
  <c r="Q52" i="3" s="1"/>
  <c r="R52" i="3" s="1"/>
  <c r="N53" i="3"/>
  <c r="N54" i="3"/>
  <c r="N55" i="3"/>
  <c r="N56" i="3"/>
  <c r="N57" i="3"/>
  <c r="N58" i="3"/>
  <c r="N60" i="3"/>
  <c r="N44" i="3"/>
  <c r="N40" i="3"/>
  <c r="N42" i="3"/>
  <c r="N38" i="3"/>
  <c r="N34" i="3"/>
  <c r="Q34" i="3" s="1"/>
  <c r="R34" i="3" s="1"/>
  <c r="N32" i="3"/>
  <c r="Q32" i="3" s="1"/>
  <c r="R32" i="3" s="1"/>
  <c r="N28" i="3"/>
  <c r="Q28" i="3" s="1"/>
  <c r="R28" i="3" s="1"/>
  <c r="N13" i="3"/>
  <c r="Q13" i="3" s="1"/>
  <c r="R13" i="3" s="1"/>
  <c r="N2" i="3"/>
  <c r="Q2" i="3" s="1"/>
  <c r="R2" i="3" s="1"/>
  <c r="N4" i="3"/>
  <c r="Q4" i="3" s="1"/>
  <c r="R4" i="3" s="1"/>
  <c r="R137" i="3"/>
  <c r="Q76" i="3" l="1"/>
  <c r="R76" i="3" s="1"/>
  <c r="Q68" i="3"/>
  <c r="R68" i="3" s="1"/>
  <c r="Q91" i="3"/>
  <c r="R91" i="3" s="1"/>
  <c r="Q103" i="3"/>
  <c r="R103" i="3" s="1"/>
  <c r="Q126" i="3"/>
  <c r="R126" i="3" s="1"/>
  <c r="Q38" i="3"/>
  <c r="R38" i="3" s="1"/>
  <c r="Q70" i="3"/>
  <c r="R70" i="3" s="1"/>
  <c r="Q104" i="3"/>
  <c r="R104" i="3" s="1"/>
  <c r="Q116" i="3"/>
  <c r="R116" i="3" s="1"/>
  <c r="Q128" i="3"/>
  <c r="R128" i="3" s="1"/>
  <c r="Q44" i="3"/>
  <c r="R44" i="3" s="1"/>
  <c r="Q54" i="3"/>
  <c r="R54" i="3" s="1"/>
  <c r="Q107" i="3"/>
  <c r="R107" i="3" s="1"/>
  <c r="Q122" i="3"/>
  <c r="R122" i="3" s="1"/>
  <c r="Q46" i="3"/>
  <c r="R46" i="3" s="1"/>
  <c r="Q66" i="3"/>
  <c r="R66" i="3" s="1"/>
  <c r="Q78" i="3"/>
  <c r="R78" i="3" s="1"/>
  <c r="Q102" i="3"/>
  <c r="R102" i="3" s="1"/>
  <c r="Q108" i="3"/>
  <c r="R108" i="3" s="1"/>
  <c r="Q114" i="3"/>
  <c r="R114" i="3" s="1"/>
  <c r="Q97" i="3"/>
  <c r="R97" i="3" s="1"/>
  <c r="Q109" i="3"/>
  <c r="R109" i="3" s="1"/>
  <c r="Q115" i="3"/>
  <c r="R115" i="3" s="1"/>
  <c r="Q42" i="3"/>
  <c r="R42" i="3" s="1"/>
  <c r="Q56" i="3"/>
  <c r="R56" i="3" s="1"/>
  <c r="Q50" i="3"/>
  <c r="R50" i="3" s="1"/>
  <c r="Q72" i="3"/>
  <c r="R72" i="3" s="1"/>
  <c r="Q84" i="3"/>
  <c r="R84" i="3" s="1"/>
  <c r="Q93" i="3"/>
  <c r="R93" i="3" s="1"/>
  <c r="Q99" i="3"/>
  <c r="R99" i="3" s="1"/>
  <c r="Q105" i="3"/>
  <c r="R105" i="3" s="1"/>
  <c r="Q111" i="3"/>
  <c r="R111" i="3" s="1"/>
  <c r="Q118" i="3"/>
  <c r="R118" i="3" s="1"/>
  <c r="Q130" i="3"/>
  <c r="R130" i="3" s="1"/>
  <c r="Q60" i="3"/>
  <c r="R60" i="3" s="1"/>
  <c r="Q90" i="3"/>
  <c r="R90" i="3" s="1"/>
  <c r="Q58" i="3"/>
  <c r="R58" i="3" s="1"/>
  <c r="Q80" i="3"/>
  <c r="R80" i="3" s="1"/>
  <c r="Q40" i="3"/>
  <c r="R40" i="3" s="1"/>
  <c r="Q74" i="3"/>
  <c r="R74" i="3" s="1"/>
  <c r="Q86" i="3"/>
  <c r="R86" i="3" s="1"/>
  <c r="Q94" i="3"/>
  <c r="R94" i="3" s="1"/>
  <c r="Q100" i="3"/>
  <c r="R100" i="3" s="1"/>
  <c r="Q106" i="3"/>
  <c r="R106" i="3" s="1"/>
  <c r="Q112" i="3"/>
  <c r="R112" i="3" s="1"/>
  <c r="Q120" i="3"/>
  <c r="R120" i="3" s="1"/>
  <c r="Q132" i="3"/>
  <c r="R132" i="3" s="1"/>
  <c r="R96" i="3"/>
  <c r="P96" i="3"/>
  <c r="P62" i="3"/>
  <c r="K155" i="2"/>
  <c r="M155" i="2" s="1"/>
  <c r="K154" i="2"/>
  <c r="M154" i="2" s="1"/>
  <c r="J155" i="2"/>
  <c r="L155" i="2" s="1"/>
  <c r="J154" i="2"/>
  <c r="L154" i="2" s="1"/>
  <c r="K153" i="2"/>
  <c r="M153" i="2" s="1"/>
  <c r="K152" i="2"/>
  <c r="M152" i="2" s="1"/>
  <c r="J153" i="2"/>
  <c r="L153" i="2" s="1"/>
  <c r="J152" i="2"/>
  <c r="L152" i="2" s="1"/>
  <c r="K151" i="2"/>
  <c r="M151" i="2" s="1"/>
  <c r="K150" i="2"/>
  <c r="M150" i="2" s="1"/>
  <c r="J151" i="2"/>
  <c r="L151" i="2" s="1"/>
  <c r="J150" i="2"/>
  <c r="L150" i="2" s="1"/>
  <c r="K149" i="2"/>
  <c r="M149" i="2" s="1"/>
  <c r="K148" i="2"/>
  <c r="M148" i="2" s="1"/>
  <c r="J149" i="2"/>
  <c r="L149" i="2" s="1"/>
  <c r="J148" i="2"/>
  <c r="L148" i="2" s="1"/>
  <c r="K147" i="2"/>
  <c r="M147" i="2"/>
  <c r="K146" i="2"/>
  <c r="M146" i="2" s="1"/>
  <c r="J147" i="2"/>
  <c r="L147" i="2" s="1"/>
  <c r="J146" i="2"/>
  <c r="L146" i="2" s="1"/>
  <c r="K145" i="2"/>
  <c r="M145" i="2" s="1"/>
  <c r="K144" i="2"/>
  <c r="M144" i="2" s="1"/>
  <c r="N144" i="2" s="1"/>
  <c r="J145" i="2"/>
  <c r="L145" i="2" s="1"/>
  <c r="J144" i="2"/>
  <c r="L144" i="2" s="1"/>
  <c r="J141" i="2"/>
  <c r="L141" i="2" s="1"/>
  <c r="J142" i="2"/>
  <c r="L142" i="2" s="1"/>
  <c r="J143" i="2"/>
  <c r="L143" i="2" s="1"/>
  <c r="K143" i="2"/>
  <c r="M143" i="2" s="1"/>
  <c r="K142" i="2"/>
  <c r="M142" i="2" s="1"/>
  <c r="K141" i="2"/>
  <c r="M141" i="2" s="1"/>
  <c r="K140" i="2"/>
  <c r="M140" i="2" s="1"/>
  <c r="J140" i="2"/>
  <c r="L140" i="2"/>
  <c r="K139" i="2"/>
  <c r="M139" i="2" s="1"/>
  <c r="K138" i="2"/>
  <c r="M138" i="2" s="1"/>
  <c r="J139" i="2"/>
  <c r="L139" i="2" s="1"/>
  <c r="J138" i="2"/>
  <c r="L138" i="2" s="1"/>
  <c r="N150" i="2" l="1"/>
  <c r="N145" i="2"/>
  <c r="N147" i="2"/>
  <c r="N149" i="2"/>
  <c r="N139" i="2"/>
  <c r="N140" i="2"/>
  <c r="N146" i="2"/>
  <c r="N152" i="2"/>
  <c r="N143" i="2"/>
  <c r="N148" i="2"/>
  <c r="N153" i="2"/>
  <c r="N155" i="2"/>
  <c r="N151" i="2"/>
  <c r="N154" i="2"/>
  <c r="N142" i="2"/>
  <c r="N141" i="2"/>
  <c r="N138" i="2"/>
  <c r="H137" i="15" l="1"/>
  <c r="H135" i="15"/>
  <c r="H133" i="15"/>
  <c r="H131" i="15"/>
  <c r="H129" i="15"/>
  <c r="H127" i="15"/>
  <c r="H125" i="15"/>
  <c r="H123" i="15"/>
  <c r="H121" i="15"/>
  <c r="H119" i="15"/>
  <c r="G137" i="15"/>
  <c r="G135" i="15"/>
  <c r="G133" i="15"/>
  <c r="G131" i="15"/>
  <c r="G129" i="15"/>
  <c r="G127" i="15"/>
  <c r="G125" i="15"/>
  <c r="G123" i="15"/>
  <c r="G121" i="15"/>
  <c r="G119" i="15"/>
  <c r="G89" i="15"/>
  <c r="H89" i="15"/>
  <c r="G87" i="15"/>
  <c r="H87" i="15"/>
  <c r="H136" i="15"/>
  <c r="H134" i="15"/>
  <c r="H132" i="15"/>
  <c r="H130" i="15"/>
  <c r="H128" i="15"/>
  <c r="H126" i="15"/>
  <c r="H124" i="15"/>
  <c r="H122" i="15"/>
  <c r="H120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8" i="15"/>
  <c r="G136" i="15"/>
  <c r="G134" i="15"/>
  <c r="G132" i="15"/>
  <c r="G130" i="15"/>
  <c r="G128" i="15"/>
  <c r="G126" i="15"/>
  <c r="G124" i="15"/>
  <c r="G122" i="15"/>
  <c r="G120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8" i="15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90" i="13"/>
  <c r="K88" i="13"/>
  <c r="H104" i="12"/>
  <c r="H88" i="12"/>
  <c r="H72" i="12"/>
  <c r="H84" i="12"/>
  <c r="H30" i="12"/>
  <c r="H42" i="12"/>
  <c r="H46" i="12"/>
  <c r="H56" i="12"/>
  <c r="H66" i="12"/>
  <c r="H70" i="12"/>
  <c r="H86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R89" i="3"/>
  <c r="Q125" i="3"/>
  <c r="Q133" i="3"/>
  <c r="Q135" i="3"/>
  <c r="Q119" i="3"/>
  <c r="Q121" i="3"/>
  <c r="Q123" i="3"/>
  <c r="Q127" i="3"/>
  <c r="Q129" i="3"/>
  <c r="Q131" i="3"/>
  <c r="Q89" i="3"/>
  <c r="N112" i="2"/>
  <c r="N113" i="2"/>
  <c r="N114" i="2"/>
  <c r="N115" i="2"/>
  <c r="N116" i="2"/>
  <c r="N117" i="2"/>
  <c r="N111" i="2"/>
  <c r="N92" i="2"/>
  <c r="N93" i="2"/>
  <c r="N94" i="2"/>
  <c r="N95" i="2"/>
  <c r="N96" i="2"/>
  <c r="N97" i="2"/>
  <c r="N98" i="2"/>
  <c r="N99" i="2"/>
  <c r="N100" i="2"/>
  <c r="N101" i="2"/>
  <c r="N91" i="2"/>
  <c r="N90" i="2"/>
  <c r="H69" i="15"/>
  <c r="K110" i="2"/>
  <c r="M110" i="2" s="1"/>
  <c r="J110" i="2"/>
  <c r="L110" i="2" s="1"/>
  <c r="K102" i="2"/>
  <c r="M102" i="2" s="1"/>
  <c r="J102" i="2"/>
  <c r="L102" i="2" s="1"/>
  <c r="K119" i="2"/>
  <c r="M119" i="2" s="1"/>
  <c r="J119" i="2"/>
  <c r="L119" i="2" s="1"/>
  <c r="K118" i="2"/>
  <c r="M118" i="2" s="1"/>
  <c r="J118" i="2"/>
  <c r="L118" i="2" s="1"/>
  <c r="K121" i="2"/>
  <c r="M121" i="2" s="1"/>
  <c r="J121" i="2"/>
  <c r="L121" i="2" s="1"/>
  <c r="K120" i="2"/>
  <c r="M120" i="2" s="1"/>
  <c r="J120" i="2"/>
  <c r="L120" i="2" s="1"/>
  <c r="K105" i="2"/>
  <c r="M105" i="2" s="1"/>
  <c r="J105" i="2"/>
  <c r="L105" i="2" s="1"/>
  <c r="K137" i="2"/>
  <c r="M137" i="2" s="1"/>
  <c r="K136" i="2"/>
  <c r="M136" i="2" s="1"/>
  <c r="J137" i="2"/>
  <c r="L137" i="2" s="1"/>
  <c r="J136" i="2"/>
  <c r="L136" i="2" s="1"/>
  <c r="K135" i="2"/>
  <c r="M135" i="2" s="1"/>
  <c r="K134" i="2"/>
  <c r="M134" i="2" s="1"/>
  <c r="J135" i="2"/>
  <c r="L135" i="2" s="1"/>
  <c r="J134" i="2"/>
  <c r="L134" i="2" s="1"/>
  <c r="K133" i="2"/>
  <c r="M133" i="2" s="1"/>
  <c r="K132" i="2"/>
  <c r="M132" i="2" s="1"/>
  <c r="J133" i="2"/>
  <c r="L133" i="2" s="1"/>
  <c r="J132" i="2"/>
  <c r="L132" i="2" s="1"/>
  <c r="K131" i="2"/>
  <c r="M131" i="2" s="1"/>
  <c r="K130" i="2"/>
  <c r="M130" i="2" s="1"/>
  <c r="J131" i="2"/>
  <c r="L131" i="2" s="1"/>
  <c r="J130" i="2"/>
  <c r="L130" i="2" s="1"/>
  <c r="K129" i="2"/>
  <c r="M129" i="2" s="1"/>
  <c r="K128" i="2"/>
  <c r="M128" i="2" s="1"/>
  <c r="J129" i="2"/>
  <c r="L129" i="2" s="1"/>
  <c r="J128" i="2"/>
  <c r="L128" i="2" s="1"/>
  <c r="K127" i="2"/>
  <c r="M127" i="2" s="1"/>
  <c r="K126" i="2"/>
  <c r="M126" i="2" s="1"/>
  <c r="J127" i="2"/>
  <c r="L127" i="2" s="1"/>
  <c r="J126" i="2"/>
  <c r="L126" i="2" s="1"/>
  <c r="K125" i="2"/>
  <c r="M125" i="2" s="1"/>
  <c r="K124" i="2"/>
  <c r="M124" i="2" s="1"/>
  <c r="J125" i="2"/>
  <c r="L125" i="2" s="1"/>
  <c r="J124" i="2"/>
  <c r="L124" i="2" s="1"/>
  <c r="K123" i="2"/>
  <c r="M123" i="2" s="1"/>
  <c r="J123" i="2"/>
  <c r="L123" i="2" s="1"/>
  <c r="K122" i="2"/>
  <c r="M122" i="2" s="1"/>
  <c r="J122" i="2"/>
  <c r="L122" i="2" s="1"/>
  <c r="K109" i="2"/>
  <c r="M109" i="2" s="1"/>
  <c r="J109" i="2"/>
  <c r="L109" i="2" s="1"/>
  <c r="K108" i="2"/>
  <c r="M108" i="2" s="1"/>
  <c r="J108" i="2"/>
  <c r="L108" i="2" s="1"/>
  <c r="K107" i="2"/>
  <c r="M107" i="2" s="1"/>
  <c r="J107" i="2"/>
  <c r="L107" i="2" s="1"/>
  <c r="K106" i="2"/>
  <c r="M106" i="2" s="1"/>
  <c r="J106" i="2"/>
  <c r="L106" i="2" s="1"/>
  <c r="K104" i="2"/>
  <c r="M104" i="2" s="1"/>
  <c r="J104" i="2"/>
  <c r="L104" i="2" s="1"/>
  <c r="K103" i="2"/>
  <c r="M103" i="2" s="1"/>
  <c r="J103" i="2"/>
  <c r="L103" i="2" s="1"/>
  <c r="R131" i="3" l="1"/>
  <c r="R135" i="3"/>
  <c r="R129" i="3"/>
  <c r="R123" i="3"/>
  <c r="R127" i="3"/>
  <c r="R121" i="3"/>
  <c r="R125" i="3"/>
  <c r="R119" i="3"/>
  <c r="R133" i="3"/>
  <c r="N110" i="2"/>
  <c r="N102" i="2"/>
  <c r="N119" i="2"/>
  <c r="N118" i="2"/>
  <c r="N121" i="2"/>
  <c r="N120" i="2"/>
  <c r="N104" i="2"/>
  <c r="N122" i="2"/>
  <c r="N131" i="2"/>
  <c r="N129" i="2"/>
  <c r="N133" i="2"/>
  <c r="N126" i="2"/>
  <c r="N135" i="2"/>
  <c r="N125" i="2"/>
  <c r="N132" i="2"/>
  <c r="N103" i="2"/>
  <c r="N108" i="2"/>
  <c r="N128" i="2"/>
  <c r="N134" i="2"/>
  <c r="N124" i="2"/>
  <c r="N137" i="2"/>
  <c r="N106" i="2"/>
  <c r="N109" i="2"/>
  <c r="N123" i="2"/>
  <c r="N136" i="2"/>
  <c r="N107" i="2"/>
  <c r="N105" i="2"/>
  <c r="N127" i="2"/>
  <c r="N130" i="2"/>
  <c r="K89" i="2"/>
  <c r="M89" i="2" s="1"/>
  <c r="K88" i="2"/>
  <c r="M88" i="2" s="1"/>
  <c r="K87" i="2"/>
  <c r="M87" i="2" s="1"/>
  <c r="K86" i="2"/>
  <c r="M86" i="2" s="1"/>
  <c r="H44" i="3" l="1"/>
  <c r="K86" i="13" l="1"/>
  <c r="K84" i="13"/>
  <c r="K82" i="13"/>
  <c r="K80" i="13"/>
  <c r="K78" i="13"/>
  <c r="H86" i="15"/>
  <c r="G86" i="15"/>
  <c r="G84" i="15"/>
  <c r="H82" i="12" l="1"/>
  <c r="H80" i="12"/>
  <c r="H78" i="12"/>
  <c r="E86" i="12"/>
  <c r="E87" i="12"/>
  <c r="E88" i="12"/>
  <c r="E89" i="12"/>
  <c r="P86" i="3" l="1"/>
  <c r="P88" i="3"/>
  <c r="P78" i="3"/>
  <c r="P84" i="3"/>
  <c r="P80" i="3"/>
  <c r="P82" i="3"/>
  <c r="J89" i="2"/>
  <c r="L89" i="2" s="1"/>
  <c r="N89" i="2" s="1"/>
  <c r="J88" i="2"/>
  <c r="L88" i="2" s="1"/>
  <c r="N88" i="2" s="1"/>
  <c r="J87" i="2"/>
  <c r="L87" i="2" s="1"/>
  <c r="N87" i="2" s="1"/>
  <c r="J86" i="2"/>
  <c r="L86" i="2" l="1"/>
  <c r="N86" i="2" s="1"/>
  <c r="G48" i="3"/>
  <c r="N48" i="3" s="1"/>
  <c r="Q48" i="3" l="1"/>
  <c r="R48" i="3" s="1"/>
  <c r="K76" i="13"/>
  <c r="K74" i="13"/>
  <c r="K72" i="13"/>
  <c r="K70" i="13"/>
  <c r="K68" i="13"/>
  <c r="K66" i="13"/>
  <c r="K64" i="13"/>
  <c r="K62" i="13"/>
  <c r="K60" i="13"/>
  <c r="K58" i="13"/>
  <c r="K56" i="13"/>
  <c r="K54" i="13"/>
  <c r="K52" i="13"/>
  <c r="K50" i="13"/>
  <c r="K48" i="13"/>
  <c r="K46" i="13"/>
  <c r="K44" i="13"/>
  <c r="K42" i="13"/>
  <c r="K40" i="13"/>
  <c r="K38" i="13"/>
  <c r="K34" i="13"/>
  <c r="K32" i="13"/>
  <c r="K28" i="13"/>
  <c r="K13" i="13"/>
  <c r="K4" i="13"/>
  <c r="K2" i="13"/>
  <c r="H4" i="12"/>
  <c r="H2" i="12"/>
  <c r="H58" i="12"/>
  <c r="H68" i="12"/>
  <c r="H64" i="12"/>
  <c r="H62" i="12"/>
  <c r="H60" i="12"/>
  <c r="H54" i="12"/>
  <c r="H52" i="12"/>
  <c r="H50" i="12"/>
  <c r="H48" i="12"/>
  <c r="H44" i="12"/>
  <c r="H40" i="12"/>
  <c r="H38" i="12"/>
  <c r="H36" i="12"/>
  <c r="H34" i="12"/>
  <c r="H32" i="12"/>
  <c r="H28" i="12"/>
  <c r="H26" i="12"/>
  <c r="H24" i="12"/>
  <c r="H22" i="12"/>
  <c r="H20" i="12"/>
  <c r="H18" i="12"/>
  <c r="H17" i="12"/>
  <c r="H16" i="12"/>
  <c r="H15" i="12"/>
  <c r="H13" i="12"/>
  <c r="H12" i="12"/>
  <c r="H11" i="12"/>
  <c r="H10" i="12"/>
  <c r="H9" i="12"/>
  <c r="H8" i="12"/>
  <c r="H7" i="12"/>
  <c r="H6" i="12"/>
  <c r="H84" i="15" l="1"/>
  <c r="H33" i="15"/>
  <c r="H32" i="15"/>
  <c r="H28" i="15"/>
  <c r="G81" i="15"/>
  <c r="G78" i="15"/>
  <c r="H78" i="15"/>
  <c r="H56" i="15"/>
  <c r="H60" i="15"/>
  <c r="H64" i="15"/>
  <c r="H76" i="15"/>
  <c r="H74" i="15"/>
  <c r="H75" i="15"/>
  <c r="H70" i="15"/>
  <c r="H68" i="15"/>
  <c r="H67" i="15"/>
  <c r="H66" i="15"/>
  <c r="H65" i="15"/>
  <c r="H63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7" i="15"/>
  <c r="H58" i="15"/>
  <c r="H59" i="15"/>
  <c r="H61" i="15"/>
  <c r="H62" i="15"/>
  <c r="H71" i="15"/>
  <c r="H72" i="15"/>
  <c r="H73" i="15"/>
  <c r="H77" i="15"/>
  <c r="H79" i="15"/>
  <c r="H80" i="15"/>
  <c r="H81" i="15"/>
  <c r="H82" i="15"/>
  <c r="H83" i="15"/>
  <c r="H85" i="15"/>
  <c r="H38" i="15"/>
  <c r="H34" i="15"/>
  <c r="H35" i="15"/>
  <c r="H29" i="15"/>
  <c r="G79" i="15"/>
  <c r="G80" i="15"/>
  <c r="G82" i="15"/>
  <c r="G83" i="15"/>
  <c r="G85" i="15"/>
  <c r="G68" i="15"/>
  <c r="G69" i="15"/>
  <c r="G70" i="15"/>
  <c r="G71" i="15"/>
  <c r="G72" i="15"/>
  <c r="G73" i="15"/>
  <c r="G74" i="15"/>
  <c r="G75" i="15"/>
  <c r="G76" i="15"/>
  <c r="G77" i="15"/>
  <c r="G59" i="15"/>
  <c r="G60" i="15"/>
  <c r="G61" i="15"/>
  <c r="G62" i="15"/>
  <c r="G63" i="15"/>
  <c r="G64" i="15"/>
  <c r="G65" i="15"/>
  <c r="G66" i="15"/>
  <c r="G67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39" i="15"/>
  <c r="G40" i="15"/>
  <c r="G41" i="15"/>
  <c r="G42" i="15"/>
  <c r="G43" i="15"/>
  <c r="G44" i="15"/>
  <c r="G45" i="15"/>
  <c r="G38" i="15"/>
  <c r="G33" i="15"/>
  <c r="G34" i="15"/>
  <c r="G35" i="15"/>
  <c r="G32" i="15"/>
  <c r="G29" i="15"/>
  <c r="G28" i="15"/>
  <c r="E79" i="12" l="1"/>
  <c r="E80" i="12"/>
  <c r="E81" i="12"/>
  <c r="E82" i="12"/>
  <c r="E83" i="12"/>
  <c r="E84" i="12"/>
  <c r="E85" i="12"/>
  <c r="E78" i="12"/>
  <c r="K85" i="2"/>
  <c r="M85" i="2" s="1"/>
  <c r="J85" i="2"/>
  <c r="L85" i="2" s="1"/>
  <c r="K84" i="2"/>
  <c r="M84" i="2" s="1"/>
  <c r="J84" i="2"/>
  <c r="L84" i="2" s="1"/>
  <c r="K83" i="2"/>
  <c r="M83" i="2" s="1"/>
  <c r="J83" i="2"/>
  <c r="L83" i="2" s="1"/>
  <c r="K82" i="2"/>
  <c r="M82" i="2" s="1"/>
  <c r="J82" i="2"/>
  <c r="L82" i="2" s="1"/>
  <c r="K81" i="2"/>
  <c r="M81" i="2" s="1"/>
  <c r="J81" i="2"/>
  <c r="L81" i="2" s="1"/>
  <c r="K80" i="2"/>
  <c r="M80" i="2" s="1"/>
  <c r="J80" i="2"/>
  <c r="L80" i="2" s="1"/>
  <c r="K79" i="2"/>
  <c r="M79" i="2" s="1"/>
  <c r="J79" i="2"/>
  <c r="L79" i="2" s="1"/>
  <c r="K78" i="2"/>
  <c r="M78" i="2" s="1"/>
  <c r="J78" i="2"/>
  <c r="L78" i="2" s="1"/>
  <c r="J29" i="12"/>
  <c r="J33" i="12"/>
  <c r="J35" i="12"/>
  <c r="J39" i="12"/>
  <c r="J41" i="12"/>
  <c r="J45" i="12"/>
  <c r="J47" i="12"/>
  <c r="J51" i="12"/>
  <c r="J53" i="12"/>
  <c r="J55" i="12"/>
  <c r="J57" i="12"/>
  <c r="J59" i="12"/>
  <c r="J61" i="12"/>
  <c r="J63" i="12"/>
  <c r="J65" i="12"/>
  <c r="J67" i="12"/>
  <c r="J69" i="12"/>
  <c r="J71" i="12"/>
  <c r="J73" i="12"/>
  <c r="N78" i="2" l="1"/>
  <c r="N80" i="2"/>
  <c r="N82" i="2"/>
  <c r="N84" i="2"/>
  <c r="N79" i="2"/>
  <c r="N81" i="2"/>
  <c r="N83" i="2"/>
  <c r="N85" i="2"/>
  <c r="G76" i="12"/>
  <c r="G74" i="12"/>
  <c r="G77" i="12"/>
  <c r="G75" i="12"/>
  <c r="O63" i="3"/>
  <c r="O65" i="3"/>
  <c r="O67" i="3"/>
  <c r="O69" i="3"/>
  <c r="O71" i="3"/>
  <c r="O73" i="3"/>
  <c r="O75" i="3"/>
  <c r="O77" i="3"/>
  <c r="Q77" i="3"/>
  <c r="Q69" i="3"/>
  <c r="Q71" i="3"/>
  <c r="Q73" i="3"/>
  <c r="Q75" i="3"/>
  <c r="Q63" i="3"/>
  <c r="Q65" i="3"/>
  <c r="Q67" i="3"/>
  <c r="K77" i="2"/>
  <c r="M77" i="2" s="1"/>
  <c r="K76" i="2"/>
  <c r="M76" i="2" s="1"/>
  <c r="J77" i="2"/>
  <c r="L77" i="2" s="1"/>
  <c r="J76" i="2"/>
  <c r="L76" i="2" s="1"/>
  <c r="K75" i="2"/>
  <c r="M75" i="2" s="1"/>
  <c r="K74" i="2"/>
  <c r="M74" i="2" s="1"/>
  <c r="J75" i="2"/>
  <c r="L75" i="2" s="1"/>
  <c r="J74" i="2"/>
  <c r="L74" i="2" s="1"/>
  <c r="K73" i="2"/>
  <c r="M73" i="2" s="1"/>
  <c r="K72" i="2"/>
  <c r="M72" i="2" s="1"/>
  <c r="J73" i="2"/>
  <c r="L73" i="2" s="1"/>
  <c r="J72" i="2"/>
  <c r="L72" i="2" s="1"/>
  <c r="K71" i="2"/>
  <c r="M71" i="2" s="1"/>
  <c r="K70" i="2"/>
  <c r="M70" i="2" s="1"/>
  <c r="J71" i="2"/>
  <c r="L71" i="2" s="1"/>
  <c r="J70" i="2"/>
  <c r="L70" i="2" s="1"/>
  <c r="K69" i="2"/>
  <c r="M69" i="2" s="1"/>
  <c r="K68" i="2"/>
  <c r="M68" i="2" s="1"/>
  <c r="J69" i="2"/>
  <c r="L69" i="2" s="1"/>
  <c r="J68" i="2"/>
  <c r="L68" i="2" s="1"/>
  <c r="J75" i="12" l="1"/>
  <c r="J77" i="12"/>
  <c r="H74" i="12"/>
  <c r="H76" i="12"/>
  <c r="R63" i="3"/>
  <c r="R69" i="3"/>
  <c r="R67" i="3"/>
  <c r="R65" i="3"/>
  <c r="R77" i="3"/>
  <c r="R71" i="3"/>
  <c r="R75" i="3"/>
  <c r="R73" i="3"/>
  <c r="P66" i="3"/>
  <c r="P67" i="3"/>
  <c r="P63" i="3"/>
  <c r="N70" i="2"/>
  <c r="N73" i="2"/>
  <c r="N77" i="2"/>
  <c r="N69" i="2"/>
  <c r="N71" i="2"/>
  <c r="P73" i="3"/>
  <c r="P69" i="3"/>
  <c r="P76" i="3"/>
  <c r="P72" i="3"/>
  <c r="P68" i="3"/>
  <c r="P64" i="3"/>
  <c r="P75" i="3"/>
  <c r="P71" i="3"/>
  <c r="P65" i="3"/>
  <c r="P77" i="3"/>
  <c r="P74" i="3"/>
  <c r="P70" i="3"/>
  <c r="N68" i="2"/>
  <c r="N76" i="2"/>
  <c r="N74" i="2"/>
  <c r="N72" i="2"/>
  <c r="N75" i="2"/>
  <c r="I28" i="3"/>
  <c r="O28" i="3" s="1"/>
  <c r="I29" i="3"/>
  <c r="I32" i="3"/>
  <c r="O32" i="3" s="1"/>
  <c r="I33" i="3"/>
  <c r="I34" i="3"/>
  <c r="O34" i="3" s="1"/>
  <c r="I35" i="3"/>
  <c r="I38" i="3"/>
  <c r="O38" i="3" s="1"/>
  <c r="I39" i="3"/>
  <c r="I40" i="3"/>
  <c r="O40" i="3" s="1"/>
  <c r="I41" i="3"/>
  <c r="I42" i="3"/>
  <c r="O42" i="3" s="1"/>
  <c r="I43" i="3"/>
  <c r="I44" i="3"/>
  <c r="O44" i="3" s="1"/>
  <c r="I45" i="3"/>
  <c r="O45" i="3" s="1"/>
  <c r="I46" i="3"/>
  <c r="O46" i="3" s="1"/>
  <c r="I47" i="3"/>
  <c r="O47" i="3" s="1"/>
  <c r="I48" i="3"/>
  <c r="O48" i="3" s="1"/>
  <c r="I49" i="3"/>
  <c r="I50" i="3"/>
  <c r="O50" i="3" s="1"/>
  <c r="I51" i="3"/>
  <c r="O51" i="3" s="1"/>
  <c r="I52" i="3"/>
  <c r="O52" i="3" s="1"/>
  <c r="I53" i="3"/>
  <c r="O53" i="3" s="1"/>
  <c r="I54" i="3"/>
  <c r="O54" i="3" s="1"/>
  <c r="I55" i="3"/>
  <c r="O55" i="3" s="1"/>
  <c r="I56" i="3"/>
  <c r="O56" i="3" s="1"/>
  <c r="I57" i="3"/>
  <c r="O57" i="3" s="1"/>
  <c r="I58" i="3"/>
  <c r="O58" i="3" s="1"/>
  <c r="I59" i="3"/>
  <c r="O59" i="3" s="1"/>
  <c r="I60" i="3"/>
  <c r="O60" i="3" s="1"/>
  <c r="I61" i="3"/>
  <c r="O61" i="3" s="1"/>
  <c r="I13" i="3"/>
  <c r="O13" i="3" s="1"/>
  <c r="P13" i="3" s="1"/>
  <c r="I4" i="3"/>
  <c r="O4" i="3" s="1"/>
  <c r="I2" i="3"/>
  <c r="O2" i="3" s="1"/>
  <c r="H2" i="3"/>
  <c r="H3" i="3"/>
  <c r="H4" i="3"/>
  <c r="H5" i="3"/>
  <c r="H13" i="3"/>
  <c r="H28" i="3"/>
  <c r="H29" i="3"/>
  <c r="H32" i="3"/>
  <c r="H33" i="3"/>
  <c r="H34" i="3"/>
  <c r="H35" i="3"/>
  <c r="H38" i="3"/>
  <c r="H39" i="3"/>
  <c r="H40" i="3"/>
  <c r="H41" i="3"/>
  <c r="H42" i="3"/>
  <c r="H43" i="3"/>
  <c r="H45" i="3"/>
  <c r="H46" i="3"/>
  <c r="H47" i="3"/>
  <c r="H48" i="3"/>
  <c r="H49" i="3"/>
  <c r="H50" i="3"/>
  <c r="H51" i="3"/>
  <c r="H52" i="3"/>
  <c r="H54" i="3"/>
  <c r="H56" i="3"/>
  <c r="H57" i="3"/>
  <c r="H58" i="3"/>
  <c r="H59" i="3"/>
  <c r="H60" i="3"/>
  <c r="H61" i="3"/>
  <c r="Q55" i="3" l="1"/>
  <c r="Q53" i="3"/>
  <c r="Q45" i="3"/>
  <c r="Q59" i="3"/>
  <c r="Q61" i="3"/>
  <c r="Q57" i="3"/>
  <c r="Q51" i="3"/>
  <c r="Q47" i="3"/>
  <c r="R47" i="3" l="1"/>
  <c r="R53" i="3"/>
  <c r="R45" i="3"/>
  <c r="R57" i="3"/>
  <c r="R55" i="3"/>
  <c r="R51" i="3"/>
  <c r="R61" i="3"/>
  <c r="R59" i="3"/>
  <c r="P47" i="3"/>
  <c r="P59" i="3"/>
  <c r="P45" i="3"/>
  <c r="P61" i="3"/>
  <c r="P57" i="3"/>
  <c r="P53" i="3"/>
  <c r="P55" i="3"/>
  <c r="K67" i="2"/>
  <c r="M67" i="2" s="1"/>
  <c r="K66" i="2"/>
  <c r="M66" i="2" s="1"/>
  <c r="J67" i="2"/>
  <c r="L67" i="2" s="1"/>
  <c r="J66" i="2"/>
  <c r="L66" i="2" s="1"/>
  <c r="K65" i="2"/>
  <c r="M65" i="2" s="1"/>
  <c r="K64" i="2"/>
  <c r="M64" i="2" s="1"/>
  <c r="J65" i="2"/>
  <c r="L65" i="2" s="1"/>
  <c r="J64" i="2"/>
  <c r="L64" i="2" s="1"/>
  <c r="K63" i="2"/>
  <c r="M63" i="2" s="1"/>
  <c r="K62" i="2"/>
  <c r="M62" i="2" s="1"/>
  <c r="J63" i="2"/>
  <c r="L63" i="2" s="1"/>
  <c r="J62" i="2"/>
  <c r="L62" i="2" s="1"/>
  <c r="K61" i="2"/>
  <c r="M61" i="2" s="1"/>
  <c r="K60" i="2"/>
  <c r="M60" i="2" s="1"/>
  <c r="J61" i="2"/>
  <c r="L61" i="2" s="1"/>
  <c r="J60" i="2"/>
  <c r="L60" i="2" s="1"/>
  <c r="N62" i="2" l="1"/>
  <c r="N60" i="2"/>
  <c r="N61" i="2"/>
  <c r="N63" i="2"/>
  <c r="N65" i="2"/>
  <c r="N66" i="2"/>
  <c r="N64" i="2"/>
  <c r="N67" i="2"/>
  <c r="P60" i="3" l="1"/>
  <c r="L3" i="4"/>
  <c r="L2" i="4"/>
  <c r="L5" i="4"/>
  <c r="L4" i="4"/>
  <c r="L13" i="4"/>
  <c r="K59" i="2"/>
  <c r="M59" i="2" s="1"/>
  <c r="J59" i="2"/>
  <c r="L59" i="2" s="1"/>
  <c r="K58" i="2"/>
  <c r="M58" i="2" s="1"/>
  <c r="J58" i="2"/>
  <c r="L58" i="2" s="1"/>
  <c r="K57" i="2"/>
  <c r="M57" i="2" s="1"/>
  <c r="J57" i="2"/>
  <c r="L57" i="2" s="1"/>
  <c r="K56" i="2"/>
  <c r="M56" i="2" s="1"/>
  <c r="J56" i="2"/>
  <c r="L56" i="2" s="1"/>
  <c r="K55" i="2"/>
  <c r="M55" i="2" s="1"/>
  <c r="J55" i="2"/>
  <c r="L55" i="2" s="1"/>
  <c r="K54" i="2"/>
  <c r="M54" i="2" s="1"/>
  <c r="J54" i="2"/>
  <c r="L54" i="2" s="1"/>
  <c r="N57" i="2" l="1"/>
  <c r="N56" i="2"/>
  <c r="N58" i="2"/>
  <c r="N54" i="2"/>
  <c r="N55" i="2"/>
  <c r="N59" i="2"/>
  <c r="O49" i="3" l="1"/>
  <c r="P44" i="3"/>
  <c r="P28" i="3"/>
  <c r="K53" i="2"/>
  <c r="M53" i="2" s="1"/>
  <c r="K52" i="2"/>
  <c r="M52" i="2" s="1"/>
  <c r="K51" i="2"/>
  <c r="M51" i="2" s="1"/>
  <c r="K50" i="2"/>
  <c r="M50" i="2" s="1"/>
  <c r="Q49" i="3" l="1"/>
  <c r="P46" i="3"/>
  <c r="P42" i="3"/>
  <c r="P38" i="3"/>
  <c r="P32" i="3"/>
  <c r="P40" i="3"/>
  <c r="P34" i="3"/>
  <c r="P54" i="3"/>
  <c r="J53" i="2"/>
  <c r="L53" i="2" s="1"/>
  <c r="N53" i="2" s="1"/>
  <c r="J52" i="2"/>
  <c r="L52" i="2" s="1"/>
  <c r="N52" i="2" s="1"/>
  <c r="J51" i="2"/>
  <c r="L51" i="2" s="1"/>
  <c r="N51" i="2" s="1"/>
  <c r="J50" i="2"/>
  <c r="L50" i="2" s="1"/>
  <c r="N50" i="2" s="1"/>
  <c r="R49" i="3" l="1"/>
  <c r="P49" i="3"/>
  <c r="P48" i="3"/>
  <c r="K49" i="2"/>
  <c r="M49" i="2" s="1"/>
  <c r="K48" i="2"/>
  <c r="M48" i="2" s="1"/>
  <c r="J49" i="2"/>
  <c r="L49" i="2" s="1"/>
  <c r="J48" i="2"/>
  <c r="L48" i="2" s="1"/>
  <c r="K47" i="2"/>
  <c r="M47" i="2" s="1"/>
  <c r="K46" i="2"/>
  <c r="M46" i="2" s="1"/>
  <c r="J47" i="2"/>
  <c r="L47" i="2" s="1"/>
  <c r="J46" i="2"/>
  <c r="L46" i="2" s="1"/>
  <c r="K45" i="2"/>
  <c r="M45" i="2" s="1"/>
  <c r="K44" i="2"/>
  <c r="M44" i="2" s="1"/>
  <c r="J45" i="2"/>
  <c r="L45" i="2" s="1"/>
  <c r="J44" i="2"/>
  <c r="L44" i="2" s="1"/>
  <c r="K43" i="2"/>
  <c r="M43" i="2" s="1"/>
  <c r="K42" i="2"/>
  <c r="M42" i="2" s="1"/>
  <c r="J43" i="2"/>
  <c r="L43" i="2" s="1"/>
  <c r="J42" i="2"/>
  <c r="L42" i="2" s="1"/>
  <c r="K41" i="2"/>
  <c r="M41" i="2" s="1"/>
  <c r="J41" i="2"/>
  <c r="L41" i="2" s="1"/>
  <c r="K40" i="2"/>
  <c r="M40" i="2" s="1"/>
  <c r="J40" i="2"/>
  <c r="L40" i="2" s="1"/>
  <c r="K39" i="2"/>
  <c r="M39" i="2" s="1"/>
  <c r="J39" i="2"/>
  <c r="L39" i="2" s="1"/>
  <c r="K38" i="2"/>
  <c r="M38" i="2" s="1"/>
  <c r="J38" i="2"/>
  <c r="L38" i="2" s="1"/>
  <c r="N42" i="2" l="1"/>
  <c r="N44" i="2"/>
  <c r="N41" i="2"/>
  <c r="N38" i="2"/>
  <c r="N43" i="2"/>
  <c r="N46" i="2"/>
  <c r="N48" i="2"/>
  <c r="N40" i="2"/>
  <c r="N45" i="2"/>
  <c r="N39" i="2"/>
  <c r="N47" i="2"/>
  <c r="N49" i="2"/>
  <c r="K35" i="2"/>
  <c r="M35" i="2" s="1"/>
  <c r="J35" i="2"/>
  <c r="L35" i="2" s="1"/>
  <c r="K34" i="2"/>
  <c r="M34" i="2" s="1"/>
  <c r="J34" i="2"/>
  <c r="L34" i="2" s="1"/>
  <c r="K33" i="2"/>
  <c r="M33" i="2" s="1"/>
  <c r="J33" i="2"/>
  <c r="L33" i="2" s="1"/>
  <c r="K32" i="2"/>
  <c r="M32" i="2" s="1"/>
  <c r="J32" i="2"/>
  <c r="L32" i="2" s="1"/>
  <c r="K29" i="2"/>
  <c r="M29" i="2" s="1"/>
  <c r="J29" i="2"/>
  <c r="L29" i="2" s="1"/>
  <c r="K28" i="2"/>
  <c r="M28" i="2" s="1"/>
  <c r="J28" i="2"/>
  <c r="L28" i="2" s="1"/>
  <c r="K4" i="2"/>
  <c r="M4" i="2" s="1"/>
  <c r="K5" i="2"/>
  <c r="M5" i="2" s="1"/>
  <c r="J5" i="2"/>
  <c r="L5" i="2" s="1"/>
  <c r="J4" i="2"/>
  <c r="L4" i="2" s="1"/>
  <c r="K3" i="2"/>
  <c r="M3" i="2" s="1"/>
  <c r="J3" i="2"/>
  <c r="L3" i="2" s="1"/>
  <c r="K2" i="2"/>
  <c r="M2" i="2" s="1"/>
  <c r="J2" i="2"/>
  <c r="L2" i="2" s="1"/>
  <c r="N4" i="2" l="1"/>
  <c r="N32" i="2"/>
  <c r="N34" i="2"/>
  <c r="N29" i="2"/>
  <c r="N33" i="2"/>
  <c r="N35" i="2"/>
  <c r="N28" i="2"/>
  <c r="N3" i="2"/>
  <c r="N5" i="2"/>
  <c r="N2" i="2"/>
</calcChain>
</file>

<file path=xl/sharedStrings.xml><?xml version="1.0" encoding="utf-8"?>
<sst xmlns="http://schemas.openxmlformats.org/spreadsheetml/2006/main" count="1961" uniqueCount="191">
  <si>
    <t>MLVSS/MLSS%</t>
    <phoneticPr fontId="1" type="noConversion"/>
  </si>
  <si>
    <t>AM2</t>
  </si>
  <si>
    <t>AM1</t>
  </si>
  <si>
    <t>AM1</t>
    <phoneticPr fontId="1" type="noConversion"/>
  </si>
  <si>
    <t>AM2</t>
    <phoneticPr fontId="1" type="noConversion"/>
  </si>
  <si>
    <t>pH_Reac.</t>
  </si>
  <si>
    <t>pH_INF</t>
  </si>
  <si>
    <t>pH_EFF</t>
  </si>
  <si>
    <t>Alk_Reac.</t>
  </si>
  <si>
    <t>Alk_INF</t>
  </si>
  <si>
    <t>Alk_EFF</t>
  </si>
  <si>
    <t>Temp_Reac.</t>
  </si>
  <si>
    <t>TMP</t>
  </si>
  <si>
    <t xml:space="preserve">AM2 </t>
  </si>
  <si>
    <t>No. Reactor</t>
  </si>
  <si>
    <t>AM1</t>
    <phoneticPr fontId="1" type="noConversion"/>
  </si>
  <si>
    <t>AM1</t>
    <phoneticPr fontId="1" type="noConversion"/>
  </si>
  <si>
    <r>
      <rPr>
        <b/>
        <sz val="12"/>
        <color theme="1"/>
        <rFont val="等线"/>
        <family val="2"/>
        <charset val="134"/>
      </rPr>
      <t>抽滤体积</t>
    </r>
    <r>
      <rPr>
        <b/>
        <sz val="12"/>
        <color theme="1"/>
        <rFont val="Arial"/>
        <family val="2"/>
      </rPr>
      <t>ml</t>
    </r>
    <phoneticPr fontId="1" type="noConversion"/>
  </si>
  <si>
    <r>
      <rPr>
        <b/>
        <sz val="12"/>
        <color theme="1"/>
        <rFont val="等线"/>
        <family val="2"/>
        <charset val="134"/>
      </rPr>
      <t>滤膜重</t>
    </r>
    <r>
      <rPr>
        <b/>
        <sz val="12"/>
        <color theme="1"/>
        <rFont val="Arial"/>
        <family val="2"/>
      </rPr>
      <t>g</t>
    </r>
    <phoneticPr fontId="1" type="noConversion"/>
  </si>
  <si>
    <r>
      <rPr>
        <b/>
        <sz val="12"/>
        <color theme="1"/>
        <rFont val="等线"/>
        <family val="2"/>
        <charset val="134"/>
      </rPr>
      <t>铝箔皿重量</t>
    </r>
    <r>
      <rPr>
        <b/>
        <sz val="12"/>
        <color theme="1"/>
        <rFont val="Arial"/>
        <family val="2"/>
      </rPr>
      <t>g</t>
    </r>
    <phoneticPr fontId="1" type="noConversion"/>
  </si>
  <si>
    <r>
      <t>105</t>
    </r>
    <r>
      <rPr>
        <b/>
        <sz val="12"/>
        <color theme="1"/>
        <rFont val="等线"/>
        <family val="2"/>
        <charset val="134"/>
      </rPr>
      <t>℃烘干后重量</t>
    </r>
    <r>
      <rPr>
        <b/>
        <sz val="12"/>
        <color theme="1"/>
        <rFont val="Arial"/>
        <family val="2"/>
      </rPr>
      <t>g</t>
    </r>
    <phoneticPr fontId="1" type="noConversion"/>
  </si>
  <si>
    <r>
      <t>550</t>
    </r>
    <r>
      <rPr>
        <b/>
        <sz val="12"/>
        <color theme="1"/>
        <rFont val="等线"/>
        <family val="2"/>
        <charset val="134"/>
      </rPr>
      <t>℃灼烧后重量</t>
    </r>
    <r>
      <rPr>
        <b/>
        <sz val="12"/>
        <color theme="1"/>
        <rFont val="Arial"/>
        <family val="2"/>
      </rPr>
      <t>g</t>
    </r>
  </si>
  <si>
    <r>
      <t>105</t>
    </r>
    <r>
      <rPr>
        <b/>
        <sz val="12"/>
        <color theme="1"/>
        <rFont val="等线"/>
        <family val="2"/>
        <charset val="134"/>
      </rPr>
      <t>℃烘干差值</t>
    </r>
    <r>
      <rPr>
        <b/>
        <sz val="12"/>
        <color theme="1"/>
        <rFont val="Arial"/>
        <family val="2"/>
      </rPr>
      <t>g</t>
    </r>
    <phoneticPr fontId="1" type="noConversion"/>
  </si>
  <si>
    <r>
      <t>550</t>
    </r>
    <r>
      <rPr>
        <b/>
        <sz val="12"/>
        <color theme="1"/>
        <rFont val="等线"/>
        <family val="2"/>
        <charset val="134"/>
      </rPr>
      <t>℃灼烧差值</t>
    </r>
    <r>
      <rPr>
        <b/>
        <sz val="12"/>
        <color theme="1"/>
        <rFont val="Arial"/>
        <family val="2"/>
      </rPr>
      <t>g</t>
    </r>
  </si>
  <si>
    <r>
      <t>MLSS</t>
    </r>
    <r>
      <rPr>
        <b/>
        <sz val="12"/>
        <color theme="1"/>
        <rFont val="等线"/>
        <family val="2"/>
        <charset val="134"/>
      </rPr>
      <t>含量</t>
    </r>
    <r>
      <rPr>
        <b/>
        <sz val="12"/>
        <color theme="1"/>
        <rFont val="Arial"/>
        <family val="2"/>
      </rPr>
      <t>g/L</t>
    </r>
    <phoneticPr fontId="1" type="noConversion"/>
  </si>
  <si>
    <r>
      <t>MLVSS</t>
    </r>
    <r>
      <rPr>
        <b/>
        <sz val="12"/>
        <color theme="1"/>
        <rFont val="等线"/>
        <family val="2"/>
        <charset val="134"/>
      </rPr>
      <t>含量</t>
    </r>
    <r>
      <rPr>
        <b/>
        <sz val="12"/>
        <color theme="1"/>
        <rFont val="Arial"/>
        <family val="2"/>
      </rPr>
      <t>g/L</t>
    </r>
    <phoneticPr fontId="1" type="noConversion"/>
  </si>
  <si>
    <t>T Time</t>
    <phoneticPr fontId="1" type="noConversion"/>
  </si>
  <si>
    <r>
      <rPr>
        <b/>
        <sz val="12"/>
        <color theme="1"/>
        <rFont val="等线"/>
        <family val="2"/>
        <charset val="134"/>
      </rPr>
      <t>气体体积</t>
    </r>
    <r>
      <rPr>
        <b/>
        <sz val="12"/>
        <color theme="1"/>
        <rFont val="Arial"/>
        <family val="2"/>
      </rPr>
      <t>mL</t>
    </r>
    <phoneticPr fontId="1" type="noConversion"/>
  </si>
  <si>
    <t>AM2</t>
    <phoneticPr fontId="1" type="noConversion"/>
  </si>
  <si>
    <t>Total VFAs ppm</t>
    <phoneticPr fontId="1" type="noConversion"/>
  </si>
  <si>
    <t>ORP. mV</t>
    <phoneticPr fontId="1" type="noConversion"/>
  </si>
  <si>
    <t>Conduc. mS/cm</t>
    <phoneticPr fontId="1" type="noConversion"/>
  </si>
  <si>
    <r>
      <t>EFFCOD</t>
    </r>
    <r>
      <rPr>
        <b/>
        <vertAlign val="subscript"/>
        <sz val="12"/>
        <color theme="1"/>
        <rFont val="Arial"/>
        <family val="2"/>
      </rPr>
      <t>C</t>
    </r>
    <phoneticPr fontId="1" type="noConversion"/>
  </si>
  <si>
    <r>
      <t>SCOD</t>
    </r>
    <r>
      <rPr>
        <b/>
        <vertAlign val="subscript"/>
        <sz val="12"/>
        <color theme="1"/>
        <rFont val="Arial"/>
        <family val="2"/>
      </rPr>
      <t>C</t>
    </r>
    <r>
      <rPr>
        <b/>
        <sz val="12"/>
        <color theme="1"/>
        <rFont val="Arial"/>
        <family val="2"/>
      </rPr>
      <t xml:space="preserve"> ppm</t>
    </r>
    <phoneticPr fontId="1" type="noConversion"/>
  </si>
  <si>
    <r>
      <t>EFF S</t>
    </r>
    <r>
      <rPr>
        <b/>
        <vertAlign val="superscript"/>
        <sz val="12"/>
        <color theme="1"/>
        <rFont val="Arial"/>
        <family val="2"/>
      </rPr>
      <t>2-</t>
    </r>
    <r>
      <rPr>
        <b/>
        <sz val="12"/>
        <color theme="1"/>
        <rFont val="Arial"/>
        <family val="2"/>
      </rPr>
      <t xml:space="preserve"> ppm</t>
    </r>
    <phoneticPr fontId="1" type="noConversion"/>
  </si>
  <si>
    <r>
      <t>Solu. S</t>
    </r>
    <r>
      <rPr>
        <b/>
        <vertAlign val="superscript"/>
        <sz val="12"/>
        <color theme="1"/>
        <rFont val="Arial"/>
        <family val="2"/>
      </rPr>
      <t>2-</t>
    </r>
    <r>
      <rPr>
        <b/>
        <sz val="12"/>
        <color theme="1"/>
        <rFont val="Arial"/>
        <family val="2"/>
      </rPr>
      <t xml:space="preserve"> ppm</t>
    </r>
    <phoneticPr fontId="1" type="noConversion"/>
  </si>
  <si>
    <t>HRT</t>
    <phoneticPr fontId="1" type="noConversion"/>
  </si>
  <si>
    <t>SRT</t>
    <phoneticPr fontId="1" type="noConversion"/>
  </si>
  <si>
    <t>sulfate addition ppm</t>
    <phoneticPr fontId="1" type="noConversion"/>
  </si>
  <si>
    <t xml:space="preserve">others </t>
    <phoneticPr fontId="1" type="noConversion"/>
  </si>
  <si>
    <t>sludge washout</t>
    <phoneticPr fontId="1" type="noConversion"/>
  </si>
  <si>
    <r>
      <rPr>
        <b/>
        <sz val="12"/>
        <color theme="1"/>
        <rFont val="宋体"/>
        <family val="2"/>
        <charset val="134"/>
      </rPr>
      <t>时间</t>
    </r>
    <phoneticPr fontId="1" type="noConversion"/>
  </si>
  <si>
    <t>AM1</t>
    <phoneticPr fontId="1" type="noConversion"/>
  </si>
  <si>
    <t>备注</t>
    <phoneticPr fontId="1" type="noConversion"/>
  </si>
  <si>
    <r>
      <t>TOC</t>
    </r>
    <r>
      <rPr>
        <b/>
        <sz val="12"/>
        <color theme="1"/>
        <rFont val="宋体"/>
        <family val="2"/>
        <charset val="134"/>
      </rPr>
      <t>法</t>
    </r>
    <phoneticPr fontId="1" type="noConversion"/>
  </si>
  <si>
    <t>AM2</t>
    <phoneticPr fontId="1" type="noConversion"/>
  </si>
  <si>
    <t>AM1</t>
    <phoneticPr fontId="1" type="noConversion"/>
  </si>
  <si>
    <t>ACETIC ACID</t>
  </si>
  <si>
    <t>PROPIONIC ACID</t>
  </si>
  <si>
    <t>ISOBUTYRIC ACID</t>
  </si>
  <si>
    <t>BUTYRIC ACID</t>
  </si>
  <si>
    <t>ISOVALERIC ACID</t>
  </si>
  <si>
    <t>VALERIC ACID</t>
  </si>
  <si>
    <r>
      <t>EFFCOD</t>
    </r>
    <r>
      <rPr>
        <b/>
        <vertAlign val="sub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ppm</t>
    </r>
    <phoneticPr fontId="1" type="noConversion"/>
  </si>
  <si>
    <t>AM1</t>
    <phoneticPr fontId="1" type="noConversion"/>
  </si>
  <si>
    <t>AM2</t>
    <phoneticPr fontId="1" type="noConversion"/>
  </si>
  <si>
    <r>
      <t>SCOD</t>
    </r>
    <r>
      <rPr>
        <b/>
        <vertAlign val="sub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ppm</t>
    </r>
    <phoneticPr fontId="1" type="noConversion"/>
  </si>
  <si>
    <t>AM1</t>
    <phoneticPr fontId="1" type="noConversion"/>
  </si>
  <si>
    <t>AM2</t>
    <phoneticPr fontId="1" type="noConversion"/>
  </si>
  <si>
    <t>AM1</t>
    <phoneticPr fontId="1" type="noConversion"/>
  </si>
  <si>
    <t>备注</t>
    <phoneticPr fontId="1" type="noConversion"/>
  </si>
  <si>
    <t>stage1 2022/5/21-2022/7/3</t>
    <phoneticPr fontId="1" type="noConversion"/>
  </si>
  <si>
    <t>stage2 2022/7/3-2022/9/2</t>
    <phoneticPr fontId="1" type="noConversion"/>
  </si>
  <si>
    <t>lag time</t>
  </si>
  <si>
    <t>2022/5/21-2022/5/22</t>
  </si>
  <si>
    <t>2022/5/23-2022/5/25</t>
  </si>
  <si>
    <t>2022/6/7-2022/6/9</t>
  </si>
  <si>
    <t>2022/6/26-2022/6/27</t>
  </si>
  <si>
    <t>2022/7/2-2022/7/4</t>
  </si>
  <si>
    <t>2022/7/4-2022/7/6</t>
  </si>
  <si>
    <t>2022/7/8-2022/7/10</t>
  </si>
  <si>
    <t>2022/7/10-2022/7/12</t>
  </si>
  <si>
    <t>2022/7/12-2022/7/14</t>
  </si>
  <si>
    <t>2022/7/18-2022/7/20</t>
  </si>
  <si>
    <t>2022/7/20-2022/7/22</t>
  </si>
  <si>
    <t>2022/7/22-2022/7/24</t>
  </si>
  <si>
    <t>2022/7/24-2022/7/26</t>
  </si>
  <si>
    <t>2022/7/28-2022/7/30</t>
  </si>
  <si>
    <t>2022/7/30-2022/8/1</t>
  </si>
  <si>
    <t>2022/8/1-2022/8/3</t>
  </si>
  <si>
    <t>2022/8/3-2022/8/5</t>
  </si>
  <si>
    <t>2022/8/5-2022/8/7</t>
  </si>
  <si>
    <t>2022/8/7-2022/8/9</t>
  </si>
  <si>
    <t>2022/8/9-2022/8/11</t>
  </si>
  <si>
    <t>2022/8/13-2022/8/15</t>
  </si>
  <si>
    <t>2022/8/15-2022/8/17</t>
  </si>
  <si>
    <t>2022/8/17-2022/8/19</t>
  </si>
  <si>
    <t>2022/8-24-2022/8/26</t>
  </si>
  <si>
    <t>AM2</t>
    <phoneticPr fontId="1" type="noConversion"/>
  </si>
  <si>
    <t>AM2</t>
    <phoneticPr fontId="1" type="noConversion"/>
  </si>
  <si>
    <t>2022/7/6-2022/7/8</t>
    <phoneticPr fontId="1" type="noConversion"/>
  </si>
  <si>
    <t>2022/8/28-2022/8/30</t>
    <phoneticPr fontId="1" type="noConversion"/>
  </si>
  <si>
    <t>2022/8/26-2022/8/28</t>
    <phoneticPr fontId="1" type="noConversion"/>
  </si>
  <si>
    <t>2022/6/30-2022/7/2</t>
    <phoneticPr fontId="1" type="noConversion"/>
  </si>
  <si>
    <t>2022/6/23-2022/6/25</t>
    <phoneticPr fontId="1" type="noConversion"/>
  </si>
  <si>
    <t>2022/6/21-2022/6/23</t>
    <phoneticPr fontId="1" type="noConversion"/>
  </si>
  <si>
    <t>2022/6/19-2022/6/21</t>
    <phoneticPr fontId="1" type="noConversion"/>
  </si>
  <si>
    <t>2022/6/17-2022/6/19</t>
    <phoneticPr fontId="1" type="noConversion"/>
  </si>
  <si>
    <t>2022/6/15-2022/6/17</t>
    <phoneticPr fontId="1" type="noConversion"/>
  </si>
  <si>
    <t>2022/6/13-2022/6/15</t>
    <phoneticPr fontId="1" type="noConversion"/>
  </si>
  <si>
    <t>2022/6/11-2022/6/13</t>
    <phoneticPr fontId="1" type="noConversion"/>
  </si>
  <si>
    <t>2022/6/9-2022/6/11</t>
    <phoneticPr fontId="1" type="noConversion"/>
  </si>
  <si>
    <t>2022/6/5-2022/6/7</t>
    <phoneticPr fontId="1" type="noConversion"/>
  </si>
  <si>
    <t>2022/6/3-2022/6/5</t>
    <phoneticPr fontId="1" type="noConversion"/>
  </si>
  <si>
    <t>2022/6/1-2022/6/3</t>
    <phoneticPr fontId="1" type="noConversion"/>
  </si>
  <si>
    <t>2022/5/30-2022/6/1</t>
    <phoneticPr fontId="1" type="noConversion"/>
  </si>
  <si>
    <t>2022/5/28-2022/5/30</t>
    <phoneticPr fontId="1" type="noConversion"/>
  </si>
  <si>
    <t>2022/5/26-2022/5/28</t>
    <phoneticPr fontId="1" type="noConversion"/>
  </si>
  <si>
    <t>2022/5/25-2022/5/26</t>
    <phoneticPr fontId="1" type="noConversion"/>
  </si>
  <si>
    <t>S2- EFF ppm</t>
    <phoneticPr fontId="1" type="noConversion"/>
  </si>
  <si>
    <t>sulfate-s INF ppm</t>
    <phoneticPr fontId="1" type="noConversion"/>
  </si>
  <si>
    <t>sulfate-s EFF ppm</t>
    <phoneticPr fontId="1" type="noConversion"/>
  </si>
  <si>
    <t>TN INF ppm</t>
    <phoneticPr fontId="1" type="noConversion"/>
  </si>
  <si>
    <t>TN EFF ppm</t>
    <phoneticPr fontId="1" type="noConversion"/>
  </si>
  <si>
    <t>TP INF ppm</t>
    <phoneticPr fontId="1" type="noConversion"/>
  </si>
  <si>
    <t>TP EFF ppm</t>
    <phoneticPr fontId="1" type="noConversion"/>
  </si>
  <si>
    <t>NH4+-N INF ppm</t>
    <phoneticPr fontId="1" type="noConversion"/>
  </si>
  <si>
    <t>NH4+-NEFF ppm</t>
    <phoneticPr fontId="1" type="noConversion"/>
  </si>
  <si>
    <r>
      <t>COD</t>
    </r>
    <r>
      <rPr>
        <b/>
        <vertAlign val="subscript"/>
        <sz val="12"/>
        <color theme="1"/>
        <rFont val="Arial"/>
        <family val="2"/>
      </rPr>
      <t xml:space="preserve">CTR </t>
    </r>
    <r>
      <rPr>
        <b/>
        <sz val="12"/>
        <color theme="1"/>
        <rFont val="Arial"/>
        <family val="2"/>
      </rPr>
      <t>%</t>
    </r>
    <phoneticPr fontId="1" type="noConversion"/>
  </si>
  <si>
    <r>
      <t>COD</t>
    </r>
    <r>
      <rPr>
        <b/>
        <vertAlign val="subscript"/>
        <sz val="12"/>
        <color theme="1"/>
        <rFont val="Arial"/>
        <family val="2"/>
      </rPr>
      <t>CBR</t>
    </r>
    <r>
      <rPr>
        <b/>
        <sz val="12"/>
        <color theme="1"/>
        <rFont val="Arial"/>
        <family val="2"/>
      </rPr>
      <t xml:space="preserve"> %</t>
    </r>
    <phoneticPr fontId="1" type="noConversion"/>
  </si>
  <si>
    <r>
      <t>COD</t>
    </r>
    <r>
      <rPr>
        <b/>
        <vertAlign val="subscript"/>
        <sz val="12"/>
        <color theme="1"/>
        <rFont val="Arial"/>
        <family val="2"/>
      </rPr>
      <t>CPR</t>
    </r>
    <r>
      <rPr>
        <b/>
        <sz val="12"/>
        <color theme="1"/>
        <rFont val="Arial"/>
        <family val="2"/>
      </rPr>
      <t xml:space="preserve"> %</t>
    </r>
    <phoneticPr fontId="1" type="noConversion"/>
  </si>
  <si>
    <t>Biogas yield mL/gCODre</t>
    <phoneticPr fontId="1" type="noConversion"/>
  </si>
  <si>
    <t>INF water L/d</t>
    <phoneticPr fontId="1" type="noConversion"/>
  </si>
  <si>
    <t>treated water L</t>
    <phoneticPr fontId="1" type="noConversion"/>
  </si>
  <si>
    <t>CODre g</t>
    <phoneticPr fontId="1" type="noConversion"/>
  </si>
  <si>
    <r>
      <t>CODre-g/L</t>
    </r>
    <r>
      <rPr>
        <b/>
        <vertAlign val="subscript"/>
        <sz val="12"/>
        <color theme="1"/>
        <rFont val="Arial"/>
        <family val="2"/>
      </rPr>
      <t>INF</t>
    </r>
    <phoneticPr fontId="1" type="noConversion"/>
  </si>
  <si>
    <t>2022/8/30-2022/9/1</t>
    <phoneticPr fontId="1" type="noConversion"/>
  </si>
  <si>
    <t>2022/9/1-2022/9/3</t>
    <phoneticPr fontId="1" type="noConversion"/>
  </si>
  <si>
    <t>2022/9/3-2022/9/5</t>
    <phoneticPr fontId="1" type="noConversion"/>
  </si>
  <si>
    <t>2022/9/5-2022/9/7</t>
    <phoneticPr fontId="1" type="noConversion"/>
  </si>
  <si>
    <t>2022/9/7-2022/9/9</t>
    <phoneticPr fontId="1" type="noConversion"/>
  </si>
  <si>
    <t>2022/9/9-2022/9/11</t>
    <phoneticPr fontId="1" type="noConversion"/>
  </si>
  <si>
    <t>sulfate-s removal%</t>
    <phoneticPr fontId="1" type="noConversion"/>
  </si>
  <si>
    <t>sulfate re</t>
    <phoneticPr fontId="1" type="noConversion"/>
  </si>
  <si>
    <t>methane yield mL/gCODre</t>
    <phoneticPr fontId="1" type="noConversion"/>
  </si>
  <si>
    <t>methane yield mL</t>
    <phoneticPr fontId="1" type="noConversion"/>
  </si>
  <si>
    <t>AM1</t>
    <phoneticPr fontId="1" type="noConversion"/>
  </si>
  <si>
    <t>破裂</t>
    <phoneticPr fontId="1" type="noConversion"/>
  </si>
  <si>
    <r>
      <t>AM2</t>
    </r>
    <r>
      <rPr>
        <sz val="12"/>
        <color theme="1"/>
        <rFont val="宋体"/>
        <family val="3"/>
        <charset val="134"/>
      </rPr>
      <t>停止，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转移至</t>
    </r>
    <r>
      <rPr>
        <sz val="12"/>
        <color theme="1"/>
        <rFont val="Arial"/>
        <family val="2"/>
      </rPr>
      <t>2</t>
    </r>
    <r>
      <rPr>
        <sz val="12"/>
        <color theme="1"/>
        <rFont val="宋体"/>
        <family val="3"/>
        <charset val="134"/>
      </rPr>
      <t>号</t>
    </r>
    <phoneticPr fontId="1" type="noConversion"/>
  </si>
  <si>
    <t>AM1</t>
    <phoneticPr fontId="1" type="noConversion"/>
  </si>
  <si>
    <t>AM2</t>
    <phoneticPr fontId="1" type="noConversion"/>
  </si>
  <si>
    <t>2022/11/28-2022/11/29</t>
    <phoneticPr fontId="1" type="noConversion"/>
  </si>
  <si>
    <t>2022/11/26-2022/11/27</t>
    <phoneticPr fontId="1" type="noConversion"/>
  </si>
  <si>
    <t>2022/11/24-2022/11/25</t>
    <phoneticPr fontId="1" type="noConversion"/>
  </si>
  <si>
    <t>2022/11/22-2022/11/23</t>
    <phoneticPr fontId="1" type="noConversion"/>
  </si>
  <si>
    <t>2022/11/20-2022/11/21</t>
    <phoneticPr fontId="1" type="noConversion"/>
  </si>
  <si>
    <t>2022/11/18-2022/11/19</t>
    <phoneticPr fontId="1" type="noConversion"/>
  </si>
  <si>
    <t>2022/11/16-2022/11/17</t>
    <phoneticPr fontId="1" type="noConversion"/>
  </si>
  <si>
    <t>2022/11/14-2022/11/15</t>
    <phoneticPr fontId="1" type="noConversion"/>
  </si>
  <si>
    <t>2022/11/12-2022/11/13</t>
    <phoneticPr fontId="1" type="noConversion"/>
  </si>
  <si>
    <t>2022/11/10-2022/11/11</t>
    <phoneticPr fontId="1" type="noConversion"/>
  </si>
  <si>
    <t>2022/10/23-2022/10/24</t>
    <phoneticPr fontId="1" type="noConversion"/>
  </si>
  <si>
    <t>2022/10/19-2022/10/20</t>
    <phoneticPr fontId="1" type="noConversion"/>
  </si>
  <si>
    <t>2022/10/17-2022/10/18</t>
    <phoneticPr fontId="1" type="noConversion"/>
  </si>
  <si>
    <t>2022/10/15-2022/10/16</t>
    <phoneticPr fontId="1" type="noConversion"/>
  </si>
  <si>
    <t>2022/10/13-2022/10/14</t>
    <phoneticPr fontId="1" type="noConversion"/>
  </si>
  <si>
    <t>2022/10/11-2022/10/12</t>
    <phoneticPr fontId="1" type="noConversion"/>
  </si>
  <si>
    <t>2022/10/9-2022/10/10</t>
    <phoneticPr fontId="1" type="noConversion"/>
  </si>
  <si>
    <t>2022/10/21-2022/10/22</t>
    <phoneticPr fontId="1" type="noConversion"/>
  </si>
  <si>
    <t>2022/10/25-2022/10/26</t>
    <phoneticPr fontId="1" type="noConversion"/>
  </si>
  <si>
    <t>2022/10/27-2022/10/28</t>
    <phoneticPr fontId="1" type="noConversion"/>
  </si>
  <si>
    <t>2022/10/29-2022/10/30</t>
    <phoneticPr fontId="1" type="noConversion"/>
  </si>
  <si>
    <t>2022/10/31-2022/11/1</t>
    <phoneticPr fontId="1" type="noConversion"/>
  </si>
  <si>
    <t>2022/11/2-2022/11/3</t>
    <phoneticPr fontId="1" type="noConversion"/>
  </si>
  <si>
    <t>2022/11/4-2022/11/5</t>
    <phoneticPr fontId="1" type="noConversion"/>
  </si>
  <si>
    <t>2022/11/6-2022/11/7</t>
    <phoneticPr fontId="1" type="noConversion"/>
  </si>
  <si>
    <t>2022/11/8-2022/11/9</t>
    <phoneticPr fontId="1" type="noConversion"/>
  </si>
  <si>
    <t>2022/10/7-2022/10/8</t>
    <phoneticPr fontId="1" type="noConversion"/>
  </si>
  <si>
    <t>2022/10/5-2022/10/6</t>
    <phoneticPr fontId="1" type="noConversion"/>
  </si>
  <si>
    <t>2022/10/3-2022/10/4</t>
    <phoneticPr fontId="1" type="noConversion"/>
  </si>
  <si>
    <t>2022/10/1-2022/10/2</t>
    <phoneticPr fontId="1" type="noConversion"/>
  </si>
  <si>
    <t>2022/9/29-2022/9/30</t>
    <phoneticPr fontId="1" type="noConversion"/>
  </si>
  <si>
    <t>2022/9/27-2022/9/28</t>
    <phoneticPr fontId="1" type="noConversion"/>
  </si>
  <si>
    <t>2022/9/23-2022/9/24</t>
    <phoneticPr fontId="1" type="noConversion"/>
  </si>
  <si>
    <t>2022/9/25-2022/9/26</t>
    <phoneticPr fontId="1" type="noConversion"/>
  </si>
  <si>
    <t>2022/9/21-2022/9/22</t>
    <phoneticPr fontId="1" type="noConversion"/>
  </si>
  <si>
    <t>2022/9/19-2022/9/20</t>
    <phoneticPr fontId="1" type="noConversion"/>
  </si>
  <si>
    <t>2022/9/17-2022/9/18</t>
    <phoneticPr fontId="1" type="noConversion"/>
  </si>
  <si>
    <t>2022/9/15-2022/9/16</t>
    <phoneticPr fontId="1" type="noConversion"/>
  </si>
  <si>
    <t>2022/11/29-2022/11/30</t>
    <phoneticPr fontId="1" type="noConversion"/>
  </si>
  <si>
    <t>2022/12/2-2022/12/3</t>
  </si>
  <si>
    <t>2022/12/2-2022/12/3</t>
    <phoneticPr fontId="1" type="noConversion"/>
  </si>
  <si>
    <t>2022/12/3-2022/12/4</t>
    <phoneticPr fontId="1" type="noConversion"/>
  </si>
  <si>
    <t>2022/12/5-2022/12/6</t>
    <phoneticPr fontId="1" type="noConversion"/>
  </si>
  <si>
    <t>2022/12/6-2022/12/7</t>
    <phoneticPr fontId="1" type="noConversion"/>
  </si>
  <si>
    <t>2022/12/7-2022/12/8</t>
    <phoneticPr fontId="1" type="noConversion"/>
  </si>
  <si>
    <t>2022/12/8-2022/12/9</t>
    <phoneticPr fontId="1" type="noConversion"/>
  </si>
  <si>
    <t>2022/12/9-2022/12/10</t>
    <phoneticPr fontId="1" type="noConversion"/>
  </si>
  <si>
    <t>2022/12/10-2022/12/11</t>
    <phoneticPr fontId="1" type="noConversion"/>
  </si>
  <si>
    <t xml:space="preserve">INFCOD </t>
    <phoneticPr fontId="1" type="noConversion"/>
  </si>
  <si>
    <t>AM1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</si>
</sst>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;[Red]0.0000"/>
    <numFmt numFmtId="177" formatCode="0.00_);\(0.00\)"/>
    <numFmt numFmtId="178" formatCode="0.0"/>
    <numFmt numFmtId="179" formatCode="0.0_);\(0.0\)"/>
    <numFmt numFmtId="180" formatCode="0.0_ "/>
    <numFmt numFmtId="181" formatCode="0.00_ "/>
  </numFmts>
  <fonts count="1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等线"/>
      <family val="2"/>
      <charset val="134"/>
    </font>
    <font>
      <b/>
      <vertAlign val="subscript"/>
      <sz val="12"/>
      <color theme="1"/>
      <name val="Arial"/>
      <family val="2"/>
    </font>
    <font>
      <b/>
      <sz val="12"/>
      <color theme="1"/>
      <name val="宋体"/>
      <family val="2"/>
      <charset val="134"/>
    </font>
    <font>
      <b/>
      <vertAlign val="superscript"/>
      <sz val="12"/>
      <color theme="1"/>
      <name val="Arial"/>
      <family val="2"/>
    </font>
    <font>
      <sz val="12"/>
      <color theme="1"/>
      <name val="宋体"/>
      <family val="2"/>
      <charset val="134"/>
    </font>
    <font>
      <b/>
      <sz val="11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4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color rgb="FF00B0F0"/>
      <name val="Arial"/>
      <family val="2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2" fontId="3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80" fontId="3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4" fontId="14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8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80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3" sqref="C3"/>
    </sheetView>
  </sheetViews>
  <sheetFormatPr defaultColWidth="8.625" defaultRowHeight="15"/>
  <cols>
    <col min="1" max="1" width="11.625" style="9" customWidth="1"/>
    <col min="2" max="2" width="14" style="5" customWidth="1"/>
    <col min="3" max="3" width="12.625" style="5" customWidth="1"/>
    <col min="4" max="4" width="13.875" style="5" customWidth="1"/>
    <col min="5" max="5" width="21.25" style="5" customWidth="1"/>
    <col min="6" max="6" width="16.625" style="9" customWidth="1"/>
    <col min="7" max="7" width="30.875" style="5" customWidth="1"/>
    <col min="8" max="10" width="35.875" style="6" customWidth="1"/>
    <col min="11" max="16384" width="8.625" style="6"/>
  </cols>
  <sheetData>
    <row r="1" spans="1:7" s="2" customFormat="1" ht="15.75">
      <c r="A1" s="1" t="s">
        <v>41</v>
      </c>
      <c r="B1" s="2" t="s">
        <v>14</v>
      </c>
      <c r="C1" s="2" t="s">
        <v>36</v>
      </c>
      <c r="D1" s="2" t="s">
        <v>37</v>
      </c>
      <c r="E1" s="2" t="s">
        <v>38</v>
      </c>
      <c r="F1" s="2" t="s">
        <v>39</v>
      </c>
      <c r="G1" s="32" t="s">
        <v>60</v>
      </c>
    </row>
    <row r="2" spans="1:7" ht="15.75">
      <c r="A2" s="4">
        <v>44702</v>
      </c>
      <c r="B2" s="5" t="s">
        <v>3</v>
      </c>
      <c r="C2" s="25">
        <v>12</v>
      </c>
      <c r="D2" s="5">
        <v>150</v>
      </c>
      <c r="E2" s="5">
        <v>0</v>
      </c>
    </row>
    <row r="3" spans="1:7" ht="15.75">
      <c r="A3" s="4">
        <v>44745</v>
      </c>
      <c r="B3" s="5" t="s">
        <v>3</v>
      </c>
      <c r="C3" s="5">
        <v>12</v>
      </c>
      <c r="D3" s="5">
        <v>150</v>
      </c>
      <c r="E3" s="25">
        <v>50</v>
      </c>
      <c r="G3" s="5" t="s">
        <v>61</v>
      </c>
    </row>
    <row r="4" spans="1:7" ht="15.75">
      <c r="A4" s="23">
        <v>44780</v>
      </c>
      <c r="B4" s="5" t="s">
        <v>4</v>
      </c>
      <c r="C4" s="25">
        <v>6</v>
      </c>
      <c r="D4" s="5">
        <v>150</v>
      </c>
      <c r="E4" s="5">
        <v>0</v>
      </c>
    </row>
    <row r="5" spans="1:7">
      <c r="A5" s="4">
        <v>44787</v>
      </c>
      <c r="B5" s="5" t="s">
        <v>3</v>
      </c>
      <c r="F5" s="9" t="s">
        <v>40</v>
      </c>
    </row>
    <row r="6" spans="1:7">
      <c r="A6" s="4">
        <v>44806</v>
      </c>
      <c r="B6" s="5" t="s">
        <v>59</v>
      </c>
      <c r="C6" s="5">
        <v>12</v>
      </c>
      <c r="D6" s="5">
        <v>150</v>
      </c>
      <c r="E6" s="5">
        <v>100</v>
      </c>
      <c r="G6" s="5" t="s">
        <v>62</v>
      </c>
    </row>
    <row r="7" spans="1:7">
      <c r="A7" s="4">
        <v>44817</v>
      </c>
      <c r="B7" s="5" t="s">
        <v>136</v>
      </c>
      <c r="F7" s="45" t="s">
        <v>137</v>
      </c>
      <c r="G7" s="5" t="s">
        <v>138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abSelected="1" zoomScale="85" zoomScaleNormal="85" workbookViewId="0">
      <pane ySplit="1" topLeftCell="A142" activePane="bottomLeft" state="frozen"/>
      <selection pane="bottomLeft" activeCell="I158" sqref="I158"/>
    </sheetView>
  </sheetViews>
  <sheetFormatPr defaultColWidth="9.125" defaultRowHeight="15"/>
  <cols>
    <col min="1" max="1" width="15.75" style="34" customWidth="1"/>
    <col min="2" max="2" width="23.625" style="34" customWidth="1"/>
    <col min="3" max="3" width="14.875" style="21" customWidth="1"/>
    <col min="4" max="4" width="16.125" style="5" customWidth="1"/>
    <col min="5" max="5" width="14" style="5" customWidth="1"/>
    <col min="6" max="6" width="11.75" style="9" customWidth="1"/>
    <col min="7" max="7" width="15.375" style="10" customWidth="1"/>
    <col min="8" max="8" width="18.25" style="10" customWidth="1"/>
    <col min="9" max="9" width="20" style="9" customWidth="1"/>
    <col min="10" max="10" width="18" style="9" customWidth="1"/>
    <col min="11" max="11" width="18.625" style="9" customWidth="1"/>
    <col min="12" max="12" width="14.25" style="9" customWidth="1"/>
    <col min="13" max="13" width="15.625" style="6" customWidth="1"/>
    <col min="14" max="14" width="17.375" style="19" customWidth="1"/>
    <col min="15" max="16384" width="9.125" style="6"/>
  </cols>
  <sheetData>
    <row r="1" spans="1:14" ht="15.75">
      <c r="A1" s="33" t="s">
        <v>26</v>
      </c>
      <c r="B1" s="33" t="s">
        <v>63</v>
      </c>
      <c r="C1" s="38" t="s">
        <v>14</v>
      </c>
      <c r="D1" s="2" t="s">
        <v>36</v>
      </c>
      <c r="E1" s="2" t="s">
        <v>17</v>
      </c>
      <c r="F1" s="1" t="s">
        <v>18</v>
      </c>
      <c r="G1" s="14" t="s">
        <v>19</v>
      </c>
      <c r="H1" s="14" t="s">
        <v>20</v>
      </c>
      <c r="I1" s="14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0</v>
      </c>
    </row>
    <row r="2" spans="1:14">
      <c r="A2" s="22">
        <v>44702</v>
      </c>
      <c r="B2" s="22" t="s">
        <v>64</v>
      </c>
      <c r="C2" s="21" t="s">
        <v>2</v>
      </c>
      <c r="D2" s="5">
        <v>12</v>
      </c>
      <c r="E2" s="5">
        <v>2</v>
      </c>
      <c r="F2" s="9">
        <v>6.4899999999999999E-2</v>
      </c>
      <c r="G2" s="10">
        <v>1.4491000000000001</v>
      </c>
      <c r="H2" s="10">
        <v>1.5330999999999999</v>
      </c>
      <c r="I2" s="9">
        <v>1.4564999999999999</v>
      </c>
      <c r="J2" s="9">
        <f t="shared" ref="J2:J35" si="0">H2-G2-F2</f>
        <v>1.9099999999999853E-2</v>
      </c>
      <c r="K2" s="9">
        <f t="shared" ref="K2:K35" si="1">H2-I2-F2</f>
        <v>1.1700000000000002E-2</v>
      </c>
      <c r="L2" s="9">
        <f t="shared" ref="L2:L35" si="2">J2/(E2/1000)</f>
        <v>9.5499999999999261</v>
      </c>
      <c r="M2" s="15">
        <f t="shared" ref="M2:M35" si="3">K2/(E2/1000)</f>
        <v>5.8500000000000005</v>
      </c>
      <c r="N2" s="19">
        <f t="shared" ref="N2:N35" si="4">M2/L2*100</f>
        <v>61.256544502618283</v>
      </c>
    </row>
    <row r="3" spans="1:14">
      <c r="A3" s="22">
        <v>44702</v>
      </c>
      <c r="B3" s="22" t="s">
        <v>64</v>
      </c>
      <c r="C3" s="21" t="s">
        <v>1</v>
      </c>
      <c r="D3" s="5">
        <v>24</v>
      </c>
      <c r="E3" s="5">
        <v>2</v>
      </c>
      <c r="F3" s="9">
        <v>7.3099999999999998E-2</v>
      </c>
      <c r="G3" s="10">
        <v>1.4319</v>
      </c>
      <c r="H3" s="10">
        <v>1.5467</v>
      </c>
      <c r="I3" s="9">
        <v>1.4478</v>
      </c>
      <c r="J3" s="9">
        <f t="shared" si="0"/>
        <v>4.1700000000000015E-2</v>
      </c>
      <c r="K3" s="9">
        <f t="shared" si="1"/>
        <v>2.579999999999999E-2</v>
      </c>
      <c r="L3" s="9">
        <f t="shared" si="2"/>
        <v>20.850000000000009</v>
      </c>
      <c r="M3" s="15">
        <f t="shared" si="3"/>
        <v>12.899999999999995</v>
      </c>
      <c r="N3" s="19">
        <f t="shared" si="4"/>
        <v>61.870503597122251</v>
      </c>
    </row>
    <row r="4" spans="1:14">
      <c r="A4" s="22">
        <v>44705</v>
      </c>
      <c r="B4" s="22" t="s">
        <v>65</v>
      </c>
      <c r="C4" s="21" t="s">
        <v>2</v>
      </c>
      <c r="D4" s="5">
        <v>12</v>
      </c>
      <c r="E4" s="5">
        <v>2</v>
      </c>
      <c r="F4" s="9">
        <v>5.7200000000000001E-2</v>
      </c>
      <c r="G4" s="10">
        <v>1.4705999999999999</v>
      </c>
      <c r="H4" s="10">
        <v>1.5524</v>
      </c>
      <c r="I4" s="9">
        <v>1.4787999999999999</v>
      </c>
      <c r="J4" s="9">
        <f t="shared" si="0"/>
        <v>2.4600000000000094E-2</v>
      </c>
      <c r="K4" s="10">
        <f t="shared" si="1"/>
        <v>1.6400000000000109E-2</v>
      </c>
      <c r="L4" s="9">
        <f t="shared" si="2"/>
        <v>12.300000000000047</v>
      </c>
      <c r="M4" s="15">
        <f t="shared" si="3"/>
        <v>8.2000000000000544</v>
      </c>
      <c r="N4" s="19">
        <f t="shared" si="4"/>
        <v>66.666666666666856</v>
      </c>
    </row>
    <row r="5" spans="1:14">
      <c r="A5" s="22">
        <v>44705</v>
      </c>
      <c r="B5" s="22" t="s">
        <v>65</v>
      </c>
      <c r="C5" s="21" t="s">
        <v>1</v>
      </c>
      <c r="D5" s="5">
        <v>24</v>
      </c>
      <c r="E5" s="5">
        <v>2</v>
      </c>
      <c r="F5" s="9">
        <v>6.3799999999999996E-2</v>
      </c>
      <c r="G5" s="10">
        <v>1.4502999999999999</v>
      </c>
      <c r="H5" s="10">
        <v>1.5641</v>
      </c>
      <c r="I5" s="9">
        <v>1.4702</v>
      </c>
      <c r="J5" s="9">
        <f t="shared" si="0"/>
        <v>5.0000000000000128E-2</v>
      </c>
      <c r="K5" s="9">
        <f t="shared" si="1"/>
        <v>3.0100000000000099E-2</v>
      </c>
      <c r="L5" s="9">
        <f t="shared" si="2"/>
        <v>25.000000000000064</v>
      </c>
      <c r="M5" s="15">
        <f t="shared" si="3"/>
        <v>15.050000000000049</v>
      </c>
      <c r="N5" s="19">
        <f t="shared" si="4"/>
        <v>60.200000000000045</v>
      </c>
    </row>
    <row r="6" spans="1:14">
      <c r="A6" s="22">
        <v>44706</v>
      </c>
      <c r="B6" s="22" t="s">
        <v>108</v>
      </c>
      <c r="C6" s="21" t="s">
        <v>2</v>
      </c>
      <c r="D6" s="5">
        <v>12</v>
      </c>
      <c r="F6" s="5"/>
      <c r="G6" s="5"/>
      <c r="H6" s="5"/>
      <c r="I6" s="5"/>
      <c r="J6" s="5"/>
      <c r="K6" s="5"/>
      <c r="L6" s="5"/>
      <c r="M6" s="5"/>
      <c r="N6" s="5"/>
    </row>
    <row r="7" spans="1:14">
      <c r="A7" s="22">
        <v>44707</v>
      </c>
      <c r="B7" s="22" t="s">
        <v>107</v>
      </c>
      <c r="C7" s="21" t="s">
        <v>2</v>
      </c>
      <c r="D7" s="5">
        <v>12</v>
      </c>
      <c r="F7" s="5"/>
      <c r="G7" s="5"/>
      <c r="H7" s="5"/>
      <c r="I7" s="5"/>
      <c r="J7" s="5"/>
      <c r="K7" s="5"/>
      <c r="L7" s="5"/>
      <c r="M7" s="5"/>
      <c r="N7" s="5"/>
    </row>
    <row r="8" spans="1:14">
      <c r="A8" s="22">
        <v>44709</v>
      </c>
      <c r="B8" s="22" t="s">
        <v>106</v>
      </c>
      <c r="C8" s="21" t="s">
        <v>2</v>
      </c>
      <c r="D8" s="5">
        <v>12</v>
      </c>
      <c r="F8" s="5"/>
      <c r="G8" s="5"/>
      <c r="H8" s="5"/>
      <c r="I8" s="5"/>
      <c r="J8" s="5"/>
      <c r="K8" s="5"/>
      <c r="L8" s="5"/>
      <c r="M8" s="5"/>
      <c r="N8" s="5"/>
    </row>
    <row r="9" spans="1:14">
      <c r="A9" s="22">
        <v>44711</v>
      </c>
      <c r="B9" s="22" t="s">
        <v>105</v>
      </c>
      <c r="C9" s="21" t="s">
        <v>2</v>
      </c>
      <c r="D9" s="5">
        <v>12</v>
      </c>
      <c r="F9" s="5"/>
      <c r="G9" s="5"/>
      <c r="H9" s="5"/>
      <c r="I9" s="5"/>
      <c r="J9" s="5"/>
      <c r="K9" s="5"/>
      <c r="L9" s="5"/>
      <c r="M9" s="5"/>
      <c r="N9" s="5"/>
    </row>
    <row r="10" spans="1:14">
      <c r="A10" s="22">
        <v>44714</v>
      </c>
      <c r="B10" s="22" t="s">
        <v>104</v>
      </c>
      <c r="C10" s="21" t="s">
        <v>2</v>
      </c>
      <c r="D10" s="5">
        <v>12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22">
        <v>44716</v>
      </c>
      <c r="B11" s="22" t="s">
        <v>103</v>
      </c>
      <c r="C11" s="21" t="s">
        <v>2</v>
      </c>
      <c r="D11" s="5">
        <v>12</v>
      </c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22">
        <v>44718</v>
      </c>
      <c r="B12" s="22" t="s">
        <v>102</v>
      </c>
      <c r="C12" s="21" t="s">
        <v>2</v>
      </c>
      <c r="D12" s="5">
        <v>12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 s="22">
        <v>44719</v>
      </c>
      <c r="B13" s="22" t="s">
        <v>66</v>
      </c>
      <c r="C13" s="21" t="s">
        <v>2</v>
      </c>
      <c r="D13" s="5">
        <v>12</v>
      </c>
      <c r="M13" s="15"/>
    </row>
    <row r="14" spans="1:14">
      <c r="A14" s="22">
        <v>44719</v>
      </c>
      <c r="B14" s="22" t="s">
        <v>66</v>
      </c>
      <c r="C14" s="21" t="s">
        <v>1</v>
      </c>
      <c r="D14" s="5">
        <v>12</v>
      </c>
      <c r="M14" s="15"/>
    </row>
    <row r="15" spans="1:14">
      <c r="A15" s="22">
        <v>44722</v>
      </c>
      <c r="B15" s="22" t="s">
        <v>101</v>
      </c>
      <c r="C15" s="21" t="s">
        <v>2</v>
      </c>
      <c r="D15" s="5">
        <v>12</v>
      </c>
      <c r="M15" s="15"/>
    </row>
    <row r="16" spans="1:14">
      <c r="A16" s="22">
        <v>44724</v>
      </c>
      <c r="B16" s="22" t="s">
        <v>100</v>
      </c>
      <c r="C16" s="21" t="s">
        <v>2</v>
      </c>
      <c r="D16" s="5">
        <v>12</v>
      </c>
      <c r="M16" s="15"/>
    </row>
    <row r="17" spans="1:14">
      <c r="A17" s="22">
        <v>44726</v>
      </c>
      <c r="B17" s="22" t="s">
        <v>99</v>
      </c>
      <c r="C17" s="21" t="s">
        <v>2</v>
      </c>
      <c r="D17" s="5">
        <v>12</v>
      </c>
      <c r="M17" s="15"/>
    </row>
    <row r="18" spans="1:14">
      <c r="A18" s="22">
        <v>44728</v>
      </c>
      <c r="B18" s="22" t="s">
        <v>98</v>
      </c>
      <c r="C18" s="21" t="s">
        <v>2</v>
      </c>
      <c r="D18" s="5">
        <v>12</v>
      </c>
      <c r="M18" s="15"/>
    </row>
    <row r="19" spans="1:14">
      <c r="A19" s="22">
        <v>44728</v>
      </c>
      <c r="B19" s="22" t="s">
        <v>98</v>
      </c>
      <c r="C19" s="21" t="s">
        <v>1</v>
      </c>
      <c r="D19" s="5">
        <v>12</v>
      </c>
      <c r="M19" s="15"/>
    </row>
    <row r="20" spans="1:14">
      <c r="A20" s="22">
        <v>44730</v>
      </c>
      <c r="B20" s="22" t="s">
        <v>97</v>
      </c>
      <c r="C20" s="21" t="s">
        <v>2</v>
      </c>
      <c r="D20" s="5">
        <v>12</v>
      </c>
      <c r="M20" s="15"/>
    </row>
    <row r="21" spans="1:14">
      <c r="A21" s="22">
        <v>44730</v>
      </c>
      <c r="B21" s="22" t="s">
        <v>97</v>
      </c>
      <c r="C21" s="21" t="s">
        <v>1</v>
      </c>
      <c r="D21" s="5">
        <v>12</v>
      </c>
      <c r="M21" s="15"/>
    </row>
    <row r="22" spans="1:14">
      <c r="A22" s="22">
        <v>44732</v>
      </c>
      <c r="B22" s="22" t="s">
        <v>96</v>
      </c>
      <c r="C22" s="21" t="s">
        <v>2</v>
      </c>
      <c r="D22" s="5">
        <v>12</v>
      </c>
      <c r="M22" s="15"/>
    </row>
    <row r="23" spans="1:14">
      <c r="A23" s="22">
        <v>44732</v>
      </c>
      <c r="B23" s="22" t="s">
        <v>96</v>
      </c>
      <c r="C23" s="21" t="s">
        <v>1</v>
      </c>
      <c r="D23" s="5">
        <v>12</v>
      </c>
      <c r="M23" s="15"/>
    </row>
    <row r="24" spans="1:14">
      <c r="A24" s="22">
        <v>44734</v>
      </c>
      <c r="B24" s="22" t="s">
        <v>95</v>
      </c>
      <c r="C24" s="21" t="s">
        <v>2</v>
      </c>
      <c r="D24" s="5">
        <v>12</v>
      </c>
      <c r="M24" s="15"/>
    </row>
    <row r="25" spans="1:14">
      <c r="A25" s="22">
        <v>44734</v>
      </c>
      <c r="B25" s="22" t="s">
        <v>95</v>
      </c>
      <c r="C25" s="21" t="s">
        <v>1</v>
      </c>
      <c r="D25" s="5">
        <v>12</v>
      </c>
      <c r="M25" s="15"/>
    </row>
    <row r="26" spans="1:14">
      <c r="A26" s="22">
        <v>44736</v>
      </c>
      <c r="B26" s="22" t="s">
        <v>94</v>
      </c>
      <c r="C26" s="21" t="s">
        <v>2</v>
      </c>
      <c r="D26" s="5">
        <v>12</v>
      </c>
      <c r="M26" s="15"/>
    </row>
    <row r="27" spans="1:14">
      <c r="A27" s="22">
        <v>44736</v>
      </c>
      <c r="B27" s="22" t="s">
        <v>94</v>
      </c>
      <c r="C27" s="21" t="s">
        <v>1</v>
      </c>
      <c r="D27" s="5">
        <v>12</v>
      </c>
      <c r="M27" s="15"/>
    </row>
    <row r="28" spans="1:14">
      <c r="A28" s="22">
        <v>44739</v>
      </c>
      <c r="B28" s="22" t="s">
        <v>67</v>
      </c>
      <c r="C28" s="21" t="s">
        <v>2</v>
      </c>
      <c r="D28" s="5">
        <v>12</v>
      </c>
      <c r="E28" s="5">
        <v>2</v>
      </c>
      <c r="F28" s="9">
        <v>4.6800000000000001E-2</v>
      </c>
      <c r="G28" s="9">
        <v>1.4350000000000001</v>
      </c>
      <c r="H28" s="10">
        <v>1.5049999999999999</v>
      </c>
      <c r="I28" s="9">
        <v>1.4432</v>
      </c>
      <c r="J28" s="9">
        <f t="shared" si="0"/>
        <v>2.3199999999999839E-2</v>
      </c>
      <c r="K28" s="9">
        <f t="shared" si="1"/>
        <v>1.4999999999999854E-2</v>
      </c>
      <c r="L28" s="9">
        <f t="shared" si="2"/>
        <v>11.59999999999992</v>
      </c>
      <c r="M28" s="15">
        <f t="shared" si="3"/>
        <v>7.4999999999999263</v>
      </c>
      <c r="N28" s="19">
        <f t="shared" si="4"/>
        <v>64.655172413792911</v>
      </c>
    </row>
    <row r="29" spans="1:14">
      <c r="A29" s="22">
        <v>44739</v>
      </c>
      <c r="B29" s="22" t="s">
        <v>67</v>
      </c>
      <c r="C29" s="21" t="s">
        <v>1</v>
      </c>
      <c r="D29" s="5">
        <v>12</v>
      </c>
      <c r="E29" s="5">
        <v>2</v>
      </c>
      <c r="F29" s="9">
        <v>5.1700000000000003E-2</v>
      </c>
      <c r="G29" s="10">
        <v>1.4389000000000001</v>
      </c>
      <c r="H29" s="10">
        <v>1.5033000000000001</v>
      </c>
      <c r="I29" s="9">
        <v>1.4507000000000001</v>
      </c>
      <c r="J29" s="9">
        <f t="shared" si="0"/>
        <v>1.270000000000001E-2</v>
      </c>
      <c r="K29" s="9">
        <f t="shared" si="1"/>
        <v>8.9999999999997721E-4</v>
      </c>
      <c r="L29" s="9">
        <f t="shared" si="2"/>
        <v>6.350000000000005</v>
      </c>
      <c r="M29" s="15">
        <f t="shared" si="3"/>
        <v>0.44999999999998858</v>
      </c>
      <c r="N29" s="19">
        <f t="shared" si="4"/>
        <v>7.0866141732281607</v>
      </c>
    </row>
    <row r="30" spans="1:14">
      <c r="A30" s="22">
        <v>44743</v>
      </c>
      <c r="B30" s="22" t="s">
        <v>93</v>
      </c>
      <c r="C30" s="21" t="s">
        <v>2</v>
      </c>
      <c r="D30" s="5">
        <v>12</v>
      </c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22">
        <v>44743</v>
      </c>
      <c r="B31" s="22" t="s">
        <v>93</v>
      </c>
      <c r="C31" s="21" t="s">
        <v>1</v>
      </c>
      <c r="D31" s="5">
        <v>12</v>
      </c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22">
        <v>44745</v>
      </c>
      <c r="B32" s="22" t="s">
        <v>68</v>
      </c>
      <c r="C32" s="21" t="s">
        <v>2</v>
      </c>
      <c r="D32" s="5">
        <v>12</v>
      </c>
      <c r="E32" s="5">
        <v>2</v>
      </c>
      <c r="F32" s="9">
        <v>5.8400000000000001E-2</v>
      </c>
      <c r="G32" s="10">
        <v>1.4432</v>
      </c>
      <c r="H32" s="10">
        <v>1.5216000000000001</v>
      </c>
      <c r="I32" s="9">
        <v>1.4495</v>
      </c>
      <c r="J32" s="9">
        <f t="shared" si="0"/>
        <v>2.0000000000000025E-2</v>
      </c>
      <c r="K32" s="9">
        <f t="shared" si="1"/>
        <v>1.3700000000000052E-2</v>
      </c>
      <c r="L32" s="9">
        <f t="shared" si="2"/>
        <v>10.000000000000012</v>
      </c>
      <c r="M32" s="15">
        <f t="shared" si="3"/>
        <v>6.8500000000000263</v>
      </c>
      <c r="N32" s="19">
        <f t="shared" si="4"/>
        <v>68.500000000000185</v>
      </c>
    </row>
    <row r="33" spans="1:14">
      <c r="A33" s="22">
        <v>44745</v>
      </c>
      <c r="B33" s="22" t="s">
        <v>68</v>
      </c>
      <c r="C33" s="21" t="s">
        <v>1</v>
      </c>
      <c r="D33" s="5">
        <v>12</v>
      </c>
      <c r="E33" s="5">
        <v>2</v>
      </c>
      <c r="F33" s="9">
        <v>5.6399999999999999E-2</v>
      </c>
      <c r="G33" s="10">
        <v>1.4475</v>
      </c>
      <c r="H33" s="10">
        <v>1.5304</v>
      </c>
      <c r="I33" s="9">
        <v>1.4591000000000001</v>
      </c>
      <c r="J33" s="9">
        <f t="shared" si="0"/>
        <v>2.6499999999999975E-2</v>
      </c>
      <c r="K33" s="9">
        <f t="shared" si="1"/>
        <v>1.489999999999992E-2</v>
      </c>
      <c r="L33" s="9">
        <f t="shared" si="2"/>
        <v>13.249999999999988</v>
      </c>
      <c r="M33" s="15">
        <f t="shared" si="3"/>
        <v>7.4499999999999602</v>
      </c>
      <c r="N33" s="19">
        <f t="shared" si="4"/>
        <v>56.22641509433938</v>
      </c>
    </row>
    <row r="34" spans="1:14">
      <c r="A34" s="22">
        <v>44747</v>
      </c>
      <c r="B34" s="22" t="s">
        <v>69</v>
      </c>
      <c r="C34" s="21" t="s">
        <v>2</v>
      </c>
      <c r="D34" s="5">
        <v>12</v>
      </c>
      <c r="E34" s="5">
        <v>2</v>
      </c>
      <c r="F34" s="9">
        <v>5.7099999999999998E-2</v>
      </c>
      <c r="G34" s="10">
        <v>1.4573</v>
      </c>
      <c r="H34" s="10">
        <v>1.5367999999999999</v>
      </c>
      <c r="I34" s="9">
        <v>1.4650000000000001</v>
      </c>
      <c r="J34" s="9">
        <f t="shared" si="0"/>
        <v>2.2399999999999906E-2</v>
      </c>
      <c r="K34" s="9">
        <f t="shared" si="1"/>
        <v>1.4699999999999866E-2</v>
      </c>
      <c r="L34" s="9">
        <f t="shared" si="2"/>
        <v>11.199999999999953</v>
      </c>
      <c r="M34" s="15">
        <f t="shared" si="3"/>
        <v>7.349999999999933</v>
      </c>
      <c r="N34" s="19">
        <f t="shared" si="4"/>
        <v>65.624999999999673</v>
      </c>
    </row>
    <row r="35" spans="1:14">
      <c r="A35" s="22">
        <v>44747</v>
      </c>
      <c r="B35" s="22" t="s">
        <v>69</v>
      </c>
      <c r="C35" s="21" t="s">
        <v>1</v>
      </c>
      <c r="D35" s="5">
        <v>12</v>
      </c>
      <c r="E35" s="5">
        <v>2</v>
      </c>
      <c r="F35" s="9">
        <v>5.6300000000000003E-2</v>
      </c>
      <c r="G35" s="10">
        <v>1.452</v>
      </c>
      <c r="H35" s="10">
        <v>1.5329999999999999</v>
      </c>
      <c r="I35" s="9">
        <v>1.4625999999999999</v>
      </c>
      <c r="J35" s="9">
        <f t="shared" si="0"/>
        <v>2.4699999999999958E-2</v>
      </c>
      <c r="K35" s="9">
        <f t="shared" si="1"/>
        <v>1.4100000000000015E-2</v>
      </c>
      <c r="L35" s="9">
        <f t="shared" si="2"/>
        <v>12.349999999999978</v>
      </c>
      <c r="M35" s="15">
        <f t="shared" si="3"/>
        <v>7.0500000000000078</v>
      </c>
      <c r="N35" s="19">
        <f t="shared" si="4"/>
        <v>57.085020242915142</v>
      </c>
    </row>
    <row r="36" spans="1:14">
      <c r="A36" s="22">
        <v>44749</v>
      </c>
      <c r="B36" s="22" t="s">
        <v>90</v>
      </c>
      <c r="C36" s="21" t="s">
        <v>2</v>
      </c>
      <c r="D36" s="5">
        <v>12</v>
      </c>
      <c r="M36" s="15"/>
    </row>
    <row r="37" spans="1:14">
      <c r="A37" s="22">
        <v>44749</v>
      </c>
      <c r="B37" s="22" t="s">
        <v>90</v>
      </c>
      <c r="C37" s="21" t="s">
        <v>1</v>
      </c>
      <c r="D37" s="5">
        <v>12</v>
      </c>
      <c r="M37" s="15"/>
    </row>
    <row r="38" spans="1:14">
      <c r="A38" s="22">
        <v>44751</v>
      </c>
      <c r="B38" s="22" t="s">
        <v>70</v>
      </c>
      <c r="C38" s="21" t="s">
        <v>2</v>
      </c>
      <c r="D38" s="5">
        <v>12</v>
      </c>
      <c r="E38" s="5">
        <v>2</v>
      </c>
      <c r="F38" s="9">
        <v>7.0300000000000001E-2</v>
      </c>
      <c r="G38" s="10">
        <v>1.4008</v>
      </c>
      <c r="H38" s="10">
        <v>1.492</v>
      </c>
      <c r="I38" s="9">
        <v>1.4085000000000001</v>
      </c>
      <c r="J38" s="9">
        <f t="shared" ref="J38:J155" si="5">H38-G38-F38</f>
        <v>2.0899999999999946E-2</v>
      </c>
      <c r="K38" s="9">
        <f t="shared" ref="K38:K155" si="6">H38-I38-F38</f>
        <v>1.3199999999999906E-2</v>
      </c>
      <c r="L38" s="9">
        <f t="shared" ref="L38:L155" si="7">J38/(E38/1000)</f>
        <v>10.449999999999973</v>
      </c>
      <c r="M38" s="15">
        <f t="shared" ref="M38:M155" si="8">K38/(E38/1000)</f>
        <v>6.5999999999999526</v>
      </c>
      <c r="N38" s="19">
        <f t="shared" ref="N38:N155" si="9">M38/L38*100</f>
        <v>63.157894736841811</v>
      </c>
    </row>
    <row r="39" spans="1:14">
      <c r="A39" s="22">
        <v>44751</v>
      </c>
      <c r="B39" s="22" t="s">
        <v>70</v>
      </c>
      <c r="C39" s="21" t="s">
        <v>1</v>
      </c>
      <c r="D39" s="5">
        <v>12</v>
      </c>
      <c r="E39" s="5">
        <v>2</v>
      </c>
      <c r="F39" s="9">
        <v>6.4899999999999999E-2</v>
      </c>
      <c r="G39" s="10">
        <v>1.4528000000000001</v>
      </c>
      <c r="H39" s="10">
        <v>1.5424</v>
      </c>
      <c r="I39" s="9">
        <v>1.4644999999999999</v>
      </c>
      <c r="J39" s="9">
        <f t="shared" si="5"/>
        <v>2.4699999999999903E-2</v>
      </c>
      <c r="K39" s="9">
        <f t="shared" si="6"/>
        <v>1.3000000000000081E-2</v>
      </c>
      <c r="L39" s="9">
        <f t="shared" si="7"/>
        <v>12.349999999999952</v>
      </c>
      <c r="M39" s="15">
        <f t="shared" si="8"/>
        <v>6.50000000000004</v>
      </c>
      <c r="N39" s="19">
        <f t="shared" si="9"/>
        <v>52.631578947368951</v>
      </c>
    </row>
    <row r="40" spans="1:14">
      <c r="A40" s="22">
        <v>44753</v>
      </c>
      <c r="B40" s="22" t="s">
        <v>71</v>
      </c>
      <c r="C40" s="21" t="s">
        <v>2</v>
      </c>
      <c r="D40" s="5">
        <v>12</v>
      </c>
      <c r="E40" s="5">
        <v>2</v>
      </c>
      <c r="F40" s="9">
        <v>6.08E-2</v>
      </c>
      <c r="G40" s="10">
        <v>1.4576</v>
      </c>
      <c r="H40" s="10">
        <v>1.5405</v>
      </c>
      <c r="I40" s="9">
        <v>1.4654</v>
      </c>
      <c r="J40" s="9">
        <f t="shared" si="5"/>
        <v>2.2099999999999974E-2</v>
      </c>
      <c r="K40" s="9">
        <f t="shared" si="6"/>
        <v>1.4299999999999945E-2</v>
      </c>
      <c r="L40" s="9">
        <f t="shared" si="7"/>
        <v>11.049999999999986</v>
      </c>
      <c r="M40" s="15">
        <f t="shared" si="8"/>
        <v>7.1499999999999719</v>
      </c>
      <c r="N40" s="19">
        <f t="shared" si="9"/>
        <v>64.705882352941003</v>
      </c>
    </row>
    <row r="41" spans="1:14">
      <c r="A41" s="22">
        <v>44753</v>
      </c>
      <c r="B41" s="22" t="s">
        <v>71</v>
      </c>
      <c r="C41" s="21" t="s">
        <v>1</v>
      </c>
      <c r="D41" s="5">
        <v>12</v>
      </c>
      <c r="E41" s="5">
        <v>2</v>
      </c>
      <c r="F41" s="9">
        <v>5.5100000000000003E-2</v>
      </c>
      <c r="G41" s="10">
        <v>1.4559</v>
      </c>
      <c r="H41" s="10">
        <v>1.5347</v>
      </c>
      <c r="I41" s="9">
        <v>1.4661</v>
      </c>
      <c r="J41" s="9">
        <f t="shared" si="5"/>
        <v>2.3699999999999978E-2</v>
      </c>
      <c r="K41" s="9">
        <f t="shared" si="6"/>
        <v>1.3499999999999991E-2</v>
      </c>
      <c r="L41" s="9">
        <f t="shared" si="7"/>
        <v>11.849999999999989</v>
      </c>
      <c r="M41" s="15">
        <f t="shared" si="8"/>
        <v>6.7499999999999956</v>
      </c>
      <c r="N41" s="19">
        <f t="shared" si="9"/>
        <v>56.962025316455708</v>
      </c>
    </row>
    <row r="42" spans="1:14">
      <c r="A42" s="22">
        <v>44755</v>
      </c>
      <c r="B42" s="22" t="s">
        <v>72</v>
      </c>
      <c r="C42" s="21" t="s">
        <v>2</v>
      </c>
      <c r="D42" s="5">
        <v>12</v>
      </c>
      <c r="E42" s="5">
        <v>2</v>
      </c>
      <c r="F42" s="9">
        <v>5.62E-2</v>
      </c>
      <c r="G42" s="10">
        <v>1.4603999999999999</v>
      </c>
      <c r="H42" s="10">
        <v>1.5379</v>
      </c>
      <c r="I42" s="9">
        <v>1.4684999999999999</v>
      </c>
      <c r="J42" s="9">
        <f t="shared" si="5"/>
        <v>2.1300000000000124E-2</v>
      </c>
      <c r="K42" s="9">
        <f t="shared" si="6"/>
        <v>1.3200000000000128E-2</v>
      </c>
      <c r="L42" s="9">
        <f t="shared" si="7"/>
        <v>10.650000000000063</v>
      </c>
      <c r="M42" s="15">
        <f t="shared" si="8"/>
        <v>6.6000000000000636</v>
      </c>
      <c r="N42" s="19">
        <f t="shared" si="9"/>
        <v>61.971830985915723</v>
      </c>
    </row>
    <row r="43" spans="1:14">
      <c r="A43" s="22">
        <v>44755</v>
      </c>
      <c r="B43" s="22" t="s">
        <v>72</v>
      </c>
      <c r="C43" s="21" t="s">
        <v>1</v>
      </c>
      <c r="D43" s="5">
        <v>12</v>
      </c>
      <c r="E43" s="5">
        <v>2</v>
      </c>
      <c r="F43" s="9">
        <v>5.7299999999999997E-2</v>
      </c>
      <c r="G43" s="10">
        <v>1.4698</v>
      </c>
      <c r="H43" s="10">
        <v>1.5490999999999999</v>
      </c>
      <c r="I43" s="9">
        <v>1.4807999999999999</v>
      </c>
      <c r="J43" s="9">
        <f t="shared" si="5"/>
        <v>2.1999999999999929E-2</v>
      </c>
      <c r="K43" s="9">
        <f t="shared" si="6"/>
        <v>1.1000000000000031E-2</v>
      </c>
      <c r="L43" s="9">
        <f t="shared" si="7"/>
        <v>10.999999999999964</v>
      </c>
      <c r="M43" s="15">
        <f t="shared" si="8"/>
        <v>5.5000000000000151</v>
      </c>
      <c r="N43" s="19">
        <f t="shared" si="9"/>
        <v>50.000000000000298</v>
      </c>
    </row>
    <row r="44" spans="1:14">
      <c r="A44" s="22">
        <v>44760</v>
      </c>
      <c r="B44" s="22" t="s">
        <v>73</v>
      </c>
      <c r="C44" s="21" t="s">
        <v>2</v>
      </c>
      <c r="D44" s="5">
        <v>12</v>
      </c>
      <c r="E44" s="5">
        <v>2</v>
      </c>
      <c r="F44" s="9">
        <v>5.1299999999999998E-2</v>
      </c>
      <c r="G44" s="10">
        <v>1.4598</v>
      </c>
      <c r="H44" s="10">
        <v>1.5323</v>
      </c>
      <c r="I44" s="9">
        <v>1.4681</v>
      </c>
      <c r="J44" s="9">
        <f t="shared" si="5"/>
        <v>2.1200000000000011E-2</v>
      </c>
      <c r="K44" s="9">
        <f t="shared" si="6"/>
        <v>1.2900000000000036E-2</v>
      </c>
      <c r="L44" s="9">
        <f t="shared" si="7"/>
        <v>10.600000000000005</v>
      </c>
      <c r="M44" s="15">
        <f t="shared" si="8"/>
        <v>6.4500000000000179</v>
      </c>
      <c r="N44" s="19">
        <f t="shared" si="9"/>
        <v>60.849056603773718</v>
      </c>
    </row>
    <row r="45" spans="1:14">
      <c r="A45" s="22">
        <v>44760</v>
      </c>
      <c r="B45" s="22" t="s">
        <v>73</v>
      </c>
      <c r="C45" s="21" t="s">
        <v>1</v>
      </c>
      <c r="D45" s="5">
        <v>12</v>
      </c>
      <c r="E45" s="5">
        <v>2</v>
      </c>
      <c r="F45" s="9">
        <v>6.7699999999999996E-2</v>
      </c>
      <c r="G45" s="10">
        <v>1.5002</v>
      </c>
      <c r="H45" s="10">
        <v>1.5867</v>
      </c>
      <c r="I45" s="9">
        <v>1.5115000000000001</v>
      </c>
      <c r="J45" s="9">
        <f t="shared" si="5"/>
        <v>1.8800000000000025E-2</v>
      </c>
      <c r="K45" s="9">
        <f t="shared" si="6"/>
        <v>7.4999999999999373E-3</v>
      </c>
      <c r="L45" s="9">
        <f t="shared" si="7"/>
        <v>9.4000000000000128</v>
      </c>
      <c r="M45" s="15">
        <f t="shared" si="8"/>
        <v>3.7499999999999685</v>
      </c>
      <c r="N45" s="19">
        <f t="shared" si="9"/>
        <v>39.893617021276206</v>
      </c>
    </row>
    <row r="46" spans="1:14" s="7" customFormat="1">
      <c r="A46" s="22">
        <v>44762</v>
      </c>
      <c r="B46" s="22" t="s">
        <v>74</v>
      </c>
      <c r="C46" s="21" t="s">
        <v>2</v>
      </c>
      <c r="D46" s="5">
        <v>12</v>
      </c>
      <c r="E46" s="12">
        <v>1</v>
      </c>
      <c r="F46" s="11">
        <v>5.6599999999999998E-2</v>
      </c>
      <c r="G46" s="13">
        <v>1.4098999999999999</v>
      </c>
      <c r="H46" s="13">
        <v>1.4741</v>
      </c>
      <c r="I46" s="11">
        <v>1.413</v>
      </c>
      <c r="J46" s="11">
        <f t="shared" si="5"/>
        <v>7.6000000000000373E-3</v>
      </c>
      <c r="K46" s="11">
        <f t="shared" si="6"/>
        <v>4.4999999999999346E-3</v>
      </c>
      <c r="L46" s="11">
        <f t="shared" si="7"/>
        <v>7.6000000000000369</v>
      </c>
      <c r="M46" s="16">
        <f t="shared" si="8"/>
        <v>4.4999999999999343</v>
      </c>
      <c r="N46" s="20">
        <f t="shared" si="9"/>
        <v>59.210526315788329</v>
      </c>
    </row>
    <row r="47" spans="1:14">
      <c r="A47" s="22">
        <v>44762</v>
      </c>
      <c r="B47" s="22" t="s">
        <v>74</v>
      </c>
      <c r="C47" s="21" t="s">
        <v>1</v>
      </c>
      <c r="D47" s="5">
        <v>12</v>
      </c>
      <c r="E47" s="5">
        <v>1</v>
      </c>
      <c r="F47" s="9">
        <v>5.8099999999999999E-2</v>
      </c>
      <c r="G47" s="10">
        <v>1.5017</v>
      </c>
      <c r="H47" s="10">
        <v>1.5709</v>
      </c>
      <c r="I47" s="9">
        <v>1.5077</v>
      </c>
      <c r="J47" s="9">
        <f t="shared" si="5"/>
        <v>1.1099999999999929E-2</v>
      </c>
      <c r="K47" s="9">
        <f t="shared" si="6"/>
        <v>5.099999999999924E-3</v>
      </c>
      <c r="L47" s="9">
        <f t="shared" si="7"/>
        <v>11.099999999999929</v>
      </c>
      <c r="M47" s="15">
        <f t="shared" si="8"/>
        <v>5.0999999999999241</v>
      </c>
      <c r="N47" s="19">
        <f t="shared" si="9"/>
        <v>45.94594594594556</v>
      </c>
    </row>
    <row r="48" spans="1:14">
      <c r="A48" s="22">
        <v>44764</v>
      </c>
      <c r="B48" s="22" t="s">
        <v>75</v>
      </c>
      <c r="C48" s="21" t="s">
        <v>2</v>
      </c>
      <c r="D48" s="5">
        <v>12</v>
      </c>
      <c r="E48" s="5">
        <v>1</v>
      </c>
      <c r="F48" s="9">
        <v>5.67E-2</v>
      </c>
      <c r="G48" s="10">
        <v>1.4277</v>
      </c>
      <c r="H48" s="10">
        <v>1.4916</v>
      </c>
      <c r="I48" s="9">
        <v>1.4319</v>
      </c>
      <c r="J48" s="9">
        <f t="shared" si="5"/>
        <v>7.2000000000000675E-3</v>
      </c>
      <c r="K48" s="9">
        <f t="shared" si="6"/>
        <v>3.0000000000000859E-3</v>
      </c>
      <c r="L48" s="9">
        <f t="shared" si="7"/>
        <v>7.2000000000000677</v>
      </c>
      <c r="M48" s="15">
        <f t="shared" si="8"/>
        <v>3.0000000000000857</v>
      </c>
      <c r="N48" s="19">
        <f t="shared" si="9"/>
        <v>41.666666666667467</v>
      </c>
    </row>
    <row r="49" spans="1:14">
      <c r="A49" s="22">
        <v>44764</v>
      </c>
      <c r="B49" s="22" t="s">
        <v>75</v>
      </c>
      <c r="C49" s="21" t="s">
        <v>1</v>
      </c>
      <c r="D49" s="5">
        <v>12</v>
      </c>
      <c r="E49" s="5">
        <v>1</v>
      </c>
      <c r="F49" s="9">
        <v>5.5599999999999997E-2</v>
      </c>
      <c r="G49" s="10">
        <v>1.4238999999999999</v>
      </c>
      <c r="H49" s="10">
        <v>1.4961</v>
      </c>
      <c r="I49" s="9">
        <v>1.4314</v>
      </c>
      <c r="J49" s="9">
        <f t="shared" si="5"/>
        <v>1.6600000000000045E-2</v>
      </c>
      <c r="K49" s="9">
        <f t="shared" si="6"/>
        <v>9.0999999999999831E-3</v>
      </c>
      <c r="L49" s="9">
        <f t="shared" si="7"/>
        <v>16.600000000000044</v>
      </c>
      <c r="M49" s="15">
        <f t="shared" si="8"/>
        <v>9.0999999999999837</v>
      </c>
      <c r="N49" s="19">
        <f t="shared" si="9"/>
        <v>54.819277108433496</v>
      </c>
    </row>
    <row r="50" spans="1:14">
      <c r="A50" s="22">
        <v>44767</v>
      </c>
      <c r="B50" s="22" t="s">
        <v>76</v>
      </c>
      <c r="C50" s="21" t="s">
        <v>3</v>
      </c>
      <c r="D50" s="5">
        <v>12</v>
      </c>
      <c r="E50" s="5">
        <v>2</v>
      </c>
      <c r="F50" s="9">
        <v>5.7000000000000002E-2</v>
      </c>
      <c r="G50" s="10">
        <v>1.4307000000000001</v>
      </c>
      <c r="H50" s="10">
        <v>1.5081</v>
      </c>
      <c r="I50" s="9">
        <v>1.4384999999999999</v>
      </c>
      <c r="J50" s="9">
        <f t="shared" si="5"/>
        <v>2.0399999999999911E-2</v>
      </c>
      <c r="K50" s="9">
        <f t="shared" si="6"/>
        <v>1.2600000000000104E-2</v>
      </c>
      <c r="L50" s="9">
        <f t="shared" si="7"/>
        <v>10.199999999999955</v>
      </c>
      <c r="M50" s="6">
        <f t="shared" si="8"/>
        <v>6.3000000000000522</v>
      </c>
      <c r="N50" s="19">
        <f t="shared" si="9"/>
        <v>61.764705882353724</v>
      </c>
    </row>
    <row r="51" spans="1:14">
      <c r="A51" s="22">
        <v>44767</v>
      </c>
      <c r="B51" s="22" t="s">
        <v>76</v>
      </c>
      <c r="C51" s="21" t="s">
        <v>88</v>
      </c>
      <c r="D51" s="5">
        <v>12</v>
      </c>
      <c r="E51" s="5">
        <v>2</v>
      </c>
      <c r="F51" s="9">
        <v>6.0400000000000002E-2</v>
      </c>
      <c r="G51" s="10">
        <v>1.4715</v>
      </c>
      <c r="H51" s="10">
        <v>1.5528</v>
      </c>
      <c r="I51" s="9">
        <v>1.4816</v>
      </c>
      <c r="J51" s="9">
        <f t="shared" si="5"/>
        <v>2.0899999999999926E-2</v>
      </c>
      <c r="K51" s="9">
        <f t="shared" si="6"/>
        <v>1.0799999999999928E-2</v>
      </c>
      <c r="L51" s="9">
        <f t="shared" si="7"/>
        <v>10.449999999999962</v>
      </c>
      <c r="M51" s="6">
        <f t="shared" si="8"/>
        <v>5.3999999999999639</v>
      </c>
      <c r="N51" s="19">
        <f t="shared" si="9"/>
        <v>51.674641148325207</v>
      </c>
    </row>
    <row r="52" spans="1:14">
      <c r="A52" s="22">
        <v>44771</v>
      </c>
      <c r="B52" s="22" t="s">
        <v>77</v>
      </c>
      <c r="C52" s="21" t="s">
        <v>2</v>
      </c>
      <c r="D52" s="5">
        <v>12</v>
      </c>
      <c r="E52" s="5">
        <v>2</v>
      </c>
      <c r="F52" s="9">
        <v>6.1400000000000003E-2</v>
      </c>
      <c r="G52" s="10">
        <v>1.4782999999999999</v>
      </c>
      <c r="H52" s="10">
        <v>1.5599000000000001</v>
      </c>
      <c r="I52" s="9">
        <v>1.486</v>
      </c>
      <c r="J52" s="9">
        <f t="shared" si="5"/>
        <v>2.0200000000000114E-2</v>
      </c>
      <c r="K52" s="9">
        <f t="shared" si="6"/>
        <v>1.2500000000000074E-2</v>
      </c>
      <c r="L52" s="9">
        <f t="shared" si="7"/>
        <v>10.100000000000056</v>
      </c>
      <c r="M52" s="6">
        <f t="shared" si="8"/>
        <v>6.2500000000000364</v>
      </c>
      <c r="N52" s="19">
        <f t="shared" si="9"/>
        <v>61.881188118811892</v>
      </c>
    </row>
    <row r="53" spans="1:14">
      <c r="A53" s="22">
        <v>44771</v>
      </c>
      <c r="B53" s="22" t="s">
        <v>77</v>
      </c>
      <c r="C53" s="21" t="s">
        <v>1</v>
      </c>
      <c r="D53" s="5">
        <v>12</v>
      </c>
      <c r="E53" s="5">
        <v>2</v>
      </c>
      <c r="F53" s="9">
        <v>7.1400000000000005E-2</v>
      </c>
      <c r="G53" s="10">
        <v>1.4418</v>
      </c>
      <c r="H53" s="10">
        <v>1.5333000000000001</v>
      </c>
      <c r="I53" s="9">
        <v>1.4512</v>
      </c>
      <c r="J53" s="9">
        <f t="shared" si="5"/>
        <v>2.0100000000000132E-2</v>
      </c>
      <c r="K53" s="9">
        <f t="shared" si="6"/>
        <v>1.0700000000000057E-2</v>
      </c>
      <c r="L53" s="9">
        <f t="shared" si="7"/>
        <v>10.050000000000066</v>
      </c>
      <c r="M53" s="6">
        <f t="shared" si="8"/>
        <v>5.3500000000000281</v>
      </c>
      <c r="N53" s="19">
        <f t="shared" si="9"/>
        <v>53.233830845771067</v>
      </c>
    </row>
    <row r="54" spans="1:14">
      <c r="A54" s="22">
        <v>44773</v>
      </c>
      <c r="B54" s="22" t="s">
        <v>78</v>
      </c>
      <c r="C54" s="21" t="s">
        <v>2</v>
      </c>
      <c r="D54" s="5">
        <v>12</v>
      </c>
      <c r="E54" s="5">
        <v>2</v>
      </c>
      <c r="F54" s="9">
        <v>6.0400000000000002E-2</v>
      </c>
      <c r="G54" s="10">
        <v>1.4196</v>
      </c>
      <c r="H54" s="10">
        <v>1.5004</v>
      </c>
      <c r="I54" s="9">
        <v>1.4269000000000001</v>
      </c>
      <c r="J54" s="9">
        <f t="shared" si="5"/>
        <v>2.0399999999999981E-2</v>
      </c>
      <c r="K54" s="9">
        <f t="shared" si="6"/>
        <v>1.3099999999999896E-2</v>
      </c>
      <c r="L54" s="9">
        <f t="shared" si="7"/>
        <v>10.19999999999999</v>
      </c>
      <c r="M54" s="6">
        <f t="shared" si="8"/>
        <v>6.5499999999999483</v>
      </c>
      <c r="N54" s="19">
        <f t="shared" si="9"/>
        <v>64.215686274509352</v>
      </c>
    </row>
    <row r="55" spans="1:14">
      <c r="A55" s="22">
        <v>44773</v>
      </c>
      <c r="B55" s="22" t="s">
        <v>78</v>
      </c>
      <c r="C55" s="21" t="s">
        <v>1</v>
      </c>
      <c r="D55" s="5">
        <v>12</v>
      </c>
      <c r="E55" s="5">
        <v>2</v>
      </c>
      <c r="F55" s="9">
        <v>5.7299999999999997E-2</v>
      </c>
      <c r="G55" s="10">
        <v>1.4668000000000001</v>
      </c>
      <c r="H55" s="10">
        <v>1.5447</v>
      </c>
      <c r="I55" s="9">
        <v>1.4757</v>
      </c>
      <c r="J55" s="9">
        <f t="shared" si="5"/>
        <v>2.0599999999999861E-2</v>
      </c>
      <c r="K55" s="9">
        <f t="shared" si="6"/>
        <v>1.1699999999999953E-2</v>
      </c>
      <c r="L55" s="9">
        <f t="shared" si="7"/>
        <v>10.29999999999993</v>
      </c>
      <c r="M55" s="6">
        <f t="shared" si="8"/>
        <v>5.8499999999999766</v>
      </c>
      <c r="N55" s="19">
        <f t="shared" si="9"/>
        <v>56.796116504854531</v>
      </c>
    </row>
    <row r="56" spans="1:14">
      <c r="A56" s="22">
        <v>44775</v>
      </c>
      <c r="B56" s="22" t="s">
        <v>79</v>
      </c>
      <c r="C56" s="21" t="s">
        <v>2</v>
      </c>
      <c r="D56" s="5">
        <v>12</v>
      </c>
      <c r="E56" s="5">
        <v>2</v>
      </c>
      <c r="F56" s="9">
        <v>7.17E-2</v>
      </c>
      <c r="G56" s="10">
        <v>1.4275</v>
      </c>
      <c r="H56" s="10">
        <v>1.5189999999999999</v>
      </c>
      <c r="I56" s="9">
        <v>1.4351</v>
      </c>
      <c r="J56" s="9">
        <f t="shared" si="5"/>
        <v>1.9799999999999915E-2</v>
      </c>
      <c r="K56" s="9">
        <f t="shared" si="6"/>
        <v>1.2199999999999864E-2</v>
      </c>
      <c r="L56" s="9">
        <f t="shared" si="7"/>
        <v>9.8999999999999577</v>
      </c>
      <c r="M56" s="6">
        <f t="shared" si="8"/>
        <v>6.0999999999999321</v>
      </c>
      <c r="N56" s="19">
        <f t="shared" si="9"/>
        <v>61.616161616161193</v>
      </c>
    </row>
    <row r="57" spans="1:14">
      <c r="A57" s="22">
        <v>44775</v>
      </c>
      <c r="B57" s="22" t="s">
        <v>79</v>
      </c>
      <c r="C57" s="21" t="s">
        <v>1</v>
      </c>
      <c r="D57" s="5">
        <v>12</v>
      </c>
      <c r="E57" s="5">
        <v>2</v>
      </c>
      <c r="F57" s="9">
        <v>7.7200000000000005E-2</v>
      </c>
      <c r="G57" s="10">
        <v>1.4329000000000001</v>
      </c>
      <c r="H57" s="10">
        <v>1.5262</v>
      </c>
      <c r="I57" s="9">
        <v>1.4394</v>
      </c>
      <c r="J57" s="9">
        <f t="shared" si="5"/>
        <v>1.6099999999999934E-2</v>
      </c>
      <c r="K57" s="9">
        <f t="shared" si="6"/>
        <v>9.5999999999999835E-3</v>
      </c>
      <c r="L57" s="9">
        <f t="shared" si="7"/>
        <v>8.049999999999967</v>
      </c>
      <c r="M57" s="6">
        <f t="shared" si="8"/>
        <v>4.7999999999999918</v>
      </c>
      <c r="N57" s="19">
        <f t="shared" si="9"/>
        <v>59.627329192546732</v>
      </c>
    </row>
    <row r="58" spans="1:14">
      <c r="A58" s="22">
        <v>44777</v>
      </c>
      <c r="B58" s="22" t="s">
        <v>80</v>
      </c>
      <c r="C58" s="21" t="s">
        <v>2</v>
      </c>
      <c r="D58" s="5">
        <v>12</v>
      </c>
      <c r="E58" s="5">
        <v>2</v>
      </c>
      <c r="F58" s="9">
        <v>6.7400000000000002E-2</v>
      </c>
      <c r="G58" s="10">
        <v>1.4581</v>
      </c>
      <c r="H58" s="10">
        <v>1.5468</v>
      </c>
      <c r="I58" s="9">
        <v>1.4661</v>
      </c>
      <c r="J58" s="9">
        <f t="shared" si="5"/>
        <v>2.1299999999999999E-2</v>
      </c>
      <c r="K58" s="9">
        <f t="shared" si="6"/>
        <v>1.3299999999999992E-2</v>
      </c>
      <c r="L58" s="9">
        <f t="shared" si="7"/>
        <v>10.65</v>
      </c>
      <c r="M58" s="6">
        <f t="shared" si="8"/>
        <v>6.6499999999999959</v>
      </c>
      <c r="N58" s="19">
        <f t="shared" si="9"/>
        <v>62.441314553990566</v>
      </c>
    </row>
    <row r="59" spans="1:14">
      <c r="A59" s="22">
        <v>44777</v>
      </c>
      <c r="B59" s="22" t="s">
        <v>80</v>
      </c>
      <c r="C59" s="21" t="s">
        <v>1</v>
      </c>
      <c r="D59" s="5">
        <v>12</v>
      </c>
      <c r="E59" s="5">
        <v>2</v>
      </c>
      <c r="F59" s="9">
        <v>5.9900000000000002E-2</v>
      </c>
      <c r="G59" s="10">
        <v>1.456</v>
      </c>
      <c r="H59" s="10">
        <v>1.5333000000000001</v>
      </c>
      <c r="I59" s="9">
        <v>1.4629000000000001</v>
      </c>
      <c r="J59" s="9">
        <f t="shared" si="5"/>
        <v>1.7400000000000145E-2</v>
      </c>
      <c r="K59" s="9">
        <f t="shared" si="6"/>
        <v>1.0500000000000016E-2</v>
      </c>
      <c r="L59" s="9">
        <f t="shared" si="7"/>
        <v>8.7000000000000721</v>
      </c>
      <c r="M59" s="6">
        <f t="shared" si="8"/>
        <v>5.250000000000008</v>
      </c>
      <c r="N59" s="19">
        <f t="shared" si="9"/>
        <v>60.344827586206485</v>
      </c>
    </row>
    <row r="60" spans="1:14">
      <c r="A60" s="22">
        <v>44780</v>
      </c>
      <c r="B60" s="22" t="s">
        <v>81</v>
      </c>
      <c r="C60" s="21" t="s">
        <v>2</v>
      </c>
      <c r="D60" s="5">
        <v>12</v>
      </c>
      <c r="E60" s="5">
        <v>2</v>
      </c>
      <c r="F60" s="9">
        <v>5.8099999999999999E-2</v>
      </c>
      <c r="G60" s="10">
        <v>1.4592000000000001</v>
      </c>
      <c r="H60" s="10">
        <v>1.5367</v>
      </c>
      <c r="I60" s="9">
        <v>1.4659</v>
      </c>
      <c r="J60" s="9">
        <f t="shared" si="5"/>
        <v>1.9399999999999903E-2</v>
      </c>
      <c r="K60" s="9">
        <f t="shared" si="6"/>
        <v>1.2699999999999975E-2</v>
      </c>
      <c r="L60" s="9">
        <f t="shared" si="7"/>
        <v>9.6999999999999513</v>
      </c>
      <c r="M60" s="6">
        <f t="shared" si="8"/>
        <v>6.3499999999999872</v>
      </c>
      <c r="N60" s="19">
        <f t="shared" si="9"/>
        <v>65.463917525773397</v>
      </c>
    </row>
    <row r="61" spans="1:14">
      <c r="A61" s="22">
        <v>44780</v>
      </c>
      <c r="B61" s="22" t="s">
        <v>81</v>
      </c>
      <c r="C61" s="21" t="s">
        <v>1</v>
      </c>
      <c r="D61" s="5">
        <v>6</v>
      </c>
      <c r="E61" s="5">
        <v>2</v>
      </c>
      <c r="F61" s="9">
        <v>5.5E-2</v>
      </c>
      <c r="G61" s="10">
        <v>1.4639</v>
      </c>
      <c r="H61" s="10">
        <v>1.5371999999999999</v>
      </c>
      <c r="I61" s="9">
        <v>1.4712000000000001</v>
      </c>
      <c r="J61" s="9">
        <f t="shared" si="5"/>
        <v>1.829999999999992E-2</v>
      </c>
      <c r="K61" s="9">
        <f t="shared" si="6"/>
        <v>1.0999999999999836E-2</v>
      </c>
      <c r="L61" s="9">
        <f t="shared" si="7"/>
        <v>9.1499999999999595</v>
      </c>
      <c r="M61" s="6">
        <f t="shared" si="8"/>
        <v>5.4999999999999183</v>
      </c>
      <c r="N61" s="19">
        <f t="shared" si="9"/>
        <v>60.109289617485715</v>
      </c>
    </row>
    <row r="62" spans="1:14">
      <c r="A62" s="22">
        <v>44782</v>
      </c>
      <c r="B62" s="22" t="s">
        <v>82</v>
      </c>
      <c r="C62" s="21" t="s">
        <v>2</v>
      </c>
      <c r="D62" s="5">
        <v>12</v>
      </c>
      <c r="E62" s="5">
        <v>2</v>
      </c>
      <c r="F62" s="9">
        <v>5.6000000000000001E-2</v>
      </c>
      <c r="G62" s="10">
        <v>1.4390000000000001</v>
      </c>
      <c r="H62" s="10">
        <v>1.5138</v>
      </c>
      <c r="I62" s="9">
        <v>1.4456</v>
      </c>
      <c r="J62" s="9">
        <f t="shared" si="5"/>
        <v>1.8799999999999976E-2</v>
      </c>
      <c r="K62" s="9">
        <f t="shared" si="6"/>
        <v>1.2200000000000037E-2</v>
      </c>
      <c r="L62" s="9">
        <f t="shared" si="7"/>
        <v>9.3999999999999879</v>
      </c>
      <c r="M62" s="6">
        <f t="shared" si="8"/>
        <v>6.1000000000000183</v>
      </c>
      <c r="N62" s="19">
        <f t="shared" si="9"/>
        <v>64.893617021276867</v>
      </c>
    </row>
    <row r="63" spans="1:14">
      <c r="A63" s="22">
        <v>44782</v>
      </c>
      <c r="B63" s="22" t="s">
        <v>82</v>
      </c>
      <c r="C63" s="21" t="s">
        <v>1</v>
      </c>
      <c r="D63" s="5">
        <v>6</v>
      </c>
      <c r="E63" s="5">
        <v>2</v>
      </c>
      <c r="F63" s="9">
        <v>7.3700000000000002E-2</v>
      </c>
      <c r="G63" s="10">
        <v>1.4581</v>
      </c>
      <c r="H63" s="10">
        <v>1.5485</v>
      </c>
      <c r="I63" s="9">
        <v>1.4648000000000001</v>
      </c>
      <c r="J63" s="9">
        <f t="shared" si="5"/>
        <v>1.6700000000000034E-2</v>
      </c>
      <c r="K63" s="9">
        <f t="shared" si="6"/>
        <v>9.999999999999884E-3</v>
      </c>
      <c r="L63" s="9">
        <f t="shared" si="7"/>
        <v>8.3500000000000174</v>
      </c>
      <c r="M63" s="6">
        <f t="shared" si="8"/>
        <v>4.9999999999999423</v>
      </c>
      <c r="N63" s="19">
        <f t="shared" si="9"/>
        <v>59.880239520957268</v>
      </c>
    </row>
    <row r="64" spans="1:14">
      <c r="A64" s="22">
        <v>44783</v>
      </c>
      <c r="B64" s="22" t="s">
        <v>83</v>
      </c>
      <c r="C64" s="21" t="s">
        <v>2</v>
      </c>
      <c r="D64" s="5">
        <v>12</v>
      </c>
      <c r="E64" s="5">
        <v>2</v>
      </c>
      <c r="F64" s="9">
        <v>6.59E-2</v>
      </c>
      <c r="G64" s="10">
        <v>1.4198999999999999</v>
      </c>
      <c r="H64" s="10">
        <v>1.5043</v>
      </c>
      <c r="I64" s="9">
        <v>1.4267000000000001</v>
      </c>
      <c r="J64" s="9">
        <f t="shared" si="5"/>
        <v>1.850000000000003E-2</v>
      </c>
      <c r="K64" s="9">
        <f t="shared" si="6"/>
        <v>1.1699999999999891E-2</v>
      </c>
      <c r="L64" s="9">
        <f t="shared" si="7"/>
        <v>9.2500000000000142</v>
      </c>
      <c r="M64" s="6">
        <f t="shared" si="8"/>
        <v>5.8499999999999455</v>
      </c>
      <c r="N64" s="19">
        <f t="shared" si="9"/>
        <v>63.243243243242553</v>
      </c>
    </row>
    <row r="65" spans="1:14">
      <c r="A65" s="22">
        <v>44783</v>
      </c>
      <c r="B65" s="22" t="s">
        <v>83</v>
      </c>
      <c r="C65" s="21" t="s">
        <v>1</v>
      </c>
      <c r="D65" s="5">
        <v>6</v>
      </c>
      <c r="E65" s="5">
        <v>2</v>
      </c>
      <c r="F65" s="9">
        <v>4.7199999999999999E-2</v>
      </c>
      <c r="G65" s="10">
        <v>1.4835</v>
      </c>
      <c r="H65" s="10">
        <v>1.5476000000000001</v>
      </c>
      <c r="I65" s="9">
        <v>1.4898</v>
      </c>
      <c r="J65" s="9">
        <f t="shared" si="5"/>
        <v>1.6900000000000047E-2</v>
      </c>
      <c r="K65" s="9">
        <f t="shared" si="6"/>
        <v>1.0600000000000075E-2</v>
      </c>
      <c r="L65" s="9">
        <f t="shared" si="7"/>
        <v>8.4500000000000242</v>
      </c>
      <c r="M65" s="6">
        <f t="shared" si="8"/>
        <v>5.3000000000000371</v>
      </c>
      <c r="N65" s="19">
        <f t="shared" si="9"/>
        <v>62.721893491124526</v>
      </c>
    </row>
    <row r="66" spans="1:14">
      <c r="A66" s="22">
        <v>44787</v>
      </c>
      <c r="B66" s="22" t="s">
        <v>84</v>
      </c>
      <c r="C66" s="21" t="s">
        <v>2</v>
      </c>
      <c r="D66" s="5">
        <v>12</v>
      </c>
      <c r="E66" s="5">
        <v>2</v>
      </c>
      <c r="F66" s="9">
        <v>5.6300000000000003E-2</v>
      </c>
      <c r="G66" s="10">
        <v>1.4323999999999999</v>
      </c>
      <c r="H66" s="10">
        <v>1.5085</v>
      </c>
      <c r="I66" s="9">
        <v>1.4392</v>
      </c>
      <c r="J66" s="9">
        <f t="shared" si="5"/>
        <v>1.9800000000000054E-2</v>
      </c>
      <c r="K66" s="9">
        <f t="shared" si="6"/>
        <v>1.2999999999999914E-2</v>
      </c>
      <c r="L66" s="9">
        <f t="shared" si="7"/>
        <v>9.900000000000027</v>
      </c>
      <c r="M66" s="6">
        <f t="shared" si="8"/>
        <v>6.4999999999999574</v>
      </c>
      <c r="N66" s="19">
        <f t="shared" si="9"/>
        <v>65.65656565656505</v>
      </c>
    </row>
    <row r="67" spans="1:14">
      <c r="A67" s="22">
        <v>44787</v>
      </c>
      <c r="B67" s="22" t="s">
        <v>84</v>
      </c>
      <c r="C67" s="21" t="s">
        <v>1</v>
      </c>
      <c r="D67" s="5">
        <v>6</v>
      </c>
      <c r="E67" s="5">
        <v>2</v>
      </c>
      <c r="F67" s="9">
        <v>6.4500000000000002E-2</v>
      </c>
      <c r="G67" s="10">
        <v>1.4545999999999999</v>
      </c>
      <c r="H67" s="10">
        <v>1.5387999999999999</v>
      </c>
      <c r="I67" s="9">
        <v>1.4619</v>
      </c>
      <c r="J67" s="9">
        <f t="shared" si="5"/>
        <v>1.9700000000000051E-2</v>
      </c>
      <c r="K67" s="9">
        <f t="shared" si="6"/>
        <v>1.2399999999999967E-2</v>
      </c>
      <c r="L67" s="9">
        <f t="shared" si="7"/>
        <v>9.8500000000000245</v>
      </c>
      <c r="M67" s="6">
        <f t="shared" si="8"/>
        <v>6.1999999999999833</v>
      </c>
      <c r="N67" s="19">
        <f t="shared" si="9"/>
        <v>62.944162436547899</v>
      </c>
    </row>
    <row r="68" spans="1:14">
      <c r="A68" s="22">
        <v>44789</v>
      </c>
      <c r="B68" s="22" t="s">
        <v>85</v>
      </c>
      <c r="C68" s="21" t="s">
        <v>2</v>
      </c>
      <c r="D68" s="5">
        <v>12</v>
      </c>
      <c r="E68" s="5">
        <v>2</v>
      </c>
      <c r="F68" s="9">
        <v>6.3E-2</v>
      </c>
      <c r="G68" s="10">
        <v>1.4641999999999999</v>
      </c>
      <c r="H68" s="10">
        <v>1.5404</v>
      </c>
      <c r="I68" s="9">
        <v>1.4702</v>
      </c>
      <c r="J68" s="9">
        <f t="shared" si="5"/>
        <v>1.3200000000000045E-2</v>
      </c>
      <c r="K68" s="9">
        <f t="shared" si="6"/>
        <v>7.2000000000000397E-3</v>
      </c>
      <c r="L68" s="9">
        <f t="shared" si="7"/>
        <v>6.6000000000000227</v>
      </c>
      <c r="M68" s="6">
        <f t="shared" si="8"/>
        <v>3.6000000000000196</v>
      </c>
      <c r="N68" s="19">
        <f t="shared" si="9"/>
        <v>54.545454545454653</v>
      </c>
    </row>
    <row r="69" spans="1:14">
      <c r="A69" s="22">
        <v>44789</v>
      </c>
      <c r="B69" s="22" t="s">
        <v>85</v>
      </c>
      <c r="C69" s="21" t="s">
        <v>1</v>
      </c>
      <c r="D69" s="5">
        <v>6</v>
      </c>
      <c r="E69" s="5">
        <v>2</v>
      </c>
      <c r="F69" s="9">
        <v>5.74E-2</v>
      </c>
      <c r="G69" s="10">
        <v>1.4427000000000001</v>
      </c>
      <c r="H69" s="10">
        <v>1.5172000000000001</v>
      </c>
      <c r="I69" s="9">
        <v>1.4489000000000001</v>
      </c>
      <c r="J69" s="9">
        <f t="shared" si="5"/>
        <v>1.7100000000000011E-2</v>
      </c>
      <c r="K69" s="9">
        <f t="shared" si="6"/>
        <v>1.0900000000000028E-2</v>
      </c>
      <c r="L69" s="9">
        <f t="shared" si="7"/>
        <v>8.550000000000006</v>
      </c>
      <c r="M69" s="6">
        <f t="shared" si="8"/>
        <v>5.4500000000000135</v>
      </c>
      <c r="N69" s="19">
        <f t="shared" si="9"/>
        <v>63.742690058479646</v>
      </c>
    </row>
    <row r="70" spans="1:14">
      <c r="A70" s="22">
        <v>44791</v>
      </c>
      <c r="B70" s="22" t="s">
        <v>86</v>
      </c>
      <c r="C70" s="21" t="s">
        <v>2</v>
      </c>
      <c r="D70" s="5">
        <v>12</v>
      </c>
      <c r="E70" s="5">
        <v>2</v>
      </c>
      <c r="F70" s="9">
        <v>5.8900000000000001E-2</v>
      </c>
      <c r="G70" s="10">
        <v>1.4509000000000001</v>
      </c>
      <c r="H70" s="10">
        <v>1.5170999999999999</v>
      </c>
      <c r="I70" s="9">
        <v>1.4576</v>
      </c>
      <c r="J70" s="9">
        <f t="shared" si="5"/>
        <v>7.2999999999998136E-3</v>
      </c>
      <c r="K70" s="9">
        <f t="shared" si="6"/>
        <v>5.9999999999988535E-4</v>
      </c>
      <c r="L70" s="9">
        <f t="shared" si="7"/>
        <v>3.6499999999999067</v>
      </c>
      <c r="M70" s="6">
        <f t="shared" si="8"/>
        <v>0.29999999999994265</v>
      </c>
      <c r="N70" s="19">
        <f t="shared" si="9"/>
        <v>8.219178082190421</v>
      </c>
    </row>
    <row r="71" spans="1:14">
      <c r="A71" s="22">
        <v>44791</v>
      </c>
      <c r="B71" s="22" t="s">
        <v>86</v>
      </c>
      <c r="C71" s="21" t="s">
        <v>1</v>
      </c>
      <c r="D71" s="5">
        <v>6</v>
      </c>
      <c r="E71" s="5">
        <v>2</v>
      </c>
      <c r="F71" s="9">
        <v>5.67E-2</v>
      </c>
      <c r="G71" s="10">
        <v>1.4589000000000001</v>
      </c>
      <c r="H71" s="10">
        <v>1.5327</v>
      </c>
      <c r="I71" s="9">
        <v>1.4646999999999999</v>
      </c>
      <c r="J71" s="9">
        <f t="shared" si="5"/>
        <v>1.7099999999999865E-2</v>
      </c>
      <c r="K71" s="9">
        <f t="shared" si="6"/>
        <v>1.130000000000006E-2</v>
      </c>
      <c r="L71" s="9">
        <f t="shared" si="7"/>
        <v>8.5499999999999332</v>
      </c>
      <c r="M71" s="6">
        <f t="shared" si="8"/>
        <v>5.6500000000000297</v>
      </c>
      <c r="N71" s="19">
        <f t="shared" si="9"/>
        <v>66.081871345030109</v>
      </c>
    </row>
    <row r="72" spans="1:14">
      <c r="A72" s="22">
        <v>44798</v>
      </c>
      <c r="B72" s="22" t="s">
        <v>87</v>
      </c>
      <c r="C72" s="21" t="s">
        <v>2</v>
      </c>
      <c r="D72" s="5">
        <v>12</v>
      </c>
      <c r="E72" s="5">
        <v>2</v>
      </c>
      <c r="F72" s="9">
        <v>5.74E-2</v>
      </c>
      <c r="G72" s="10">
        <v>1.4500999999999999</v>
      </c>
      <c r="H72" s="10">
        <v>1.5253000000000001</v>
      </c>
      <c r="I72" s="9">
        <v>1.4562999999999999</v>
      </c>
      <c r="J72" s="9">
        <f t="shared" si="5"/>
        <v>1.7800000000000156E-2</v>
      </c>
      <c r="K72" s="9">
        <f t="shared" si="6"/>
        <v>1.1600000000000173E-2</v>
      </c>
      <c r="L72" s="9">
        <f t="shared" si="7"/>
        <v>8.9000000000000785</v>
      </c>
      <c r="M72" s="6">
        <f t="shared" si="8"/>
        <v>5.800000000000086</v>
      </c>
      <c r="N72" s="19">
        <f t="shared" si="9"/>
        <v>65.168539325843085</v>
      </c>
    </row>
    <row r="73" spans="1:14">
      <c r="A73" s="22">
        <v>44798</v>
      </c>
      <c r="B73" s="22" t="s">
        <v>87</v>
      </c>
      <c r="C73" s="21" t="s">
        <v>1</v>
      </c>
      <c r="D73" s="5">
        <v>6</v>
      </c>
      <c r="E73" s="5">
        <v>2</v>
      </c>
      <c r="F73" s="9">
        <v>5.9299999999999999E-2</v>
      </c>
      <c r="G73" s="10">
        <v>1.4621</v>
      </c>
      <c r="H73" s="10">
        <v>1.5357000000000001</v>
      </c>
      <c r="I73" s="9">
        <v>1.4668000000000001</v>
      </c>
      <c r="J73" s="9">
        <f t="shared" si="5"/>
        <v>1.4300000000000111E-2</v>
      </c>
      <c r="K73" s="9">
        <f t="shared" si="6"/>
        <v>9.5999999999999627E-3</v>
      </c>
      <c r="L73" s="9">
        <f t="shared" si="7"/>
        <v>7.1500000000000554</v>
      </c>
      <c r="M73" s="6">
        <f t="shared" si="8"/>
        <v>4.7999999999999812</v>
      </c>
      <c r="N73" s="19">
        <f t="shared" si="9"/>
        <v>67.132867132866352</v>
      </c>
    </row>
    <row r="74" spans="1:14">
      <c r="A74" s="22">
        <v>44800</v>
      </c>
      <c r="B74" s="22" t="s">
        <v>92</v>
      </c>
      <c r="C74" s="21" t="s">
        <v>2</v>
      </c>
      <c r="D74" s="5">
        <v>12</v>
      </c>
      <c r="E74" s="5">
        <v>2</v>
      </c>
      <c r="F74" s="9">
        <v>5.8299999999999998E-2</v>
      </c>
      <c r="G74" s="10">
        <v>1.4155</v>
      </c>
      <c r="H74" s="10">
        <v>1.4924999999999999</v>
      </c>
      <c r="I74" s="9">
        <v>1.421</v>
      </c>
      <c r="J74" s="9">
        <f t="shared" si="5"/>
        <v>1.869999999999996E-2</v>
      </c>
      <c r="K74" s="9">
        <f t="shared" si="6"/>
        <v>1.3199999999999899E-2</v>
      </c>
      <c r="L74" s="9">
        <f t="shared" si="7"/>
        <v>9.3499999999999801</v>
      </c>
      <c r="M74" s="6">
        <f t="shared" si="8"/>
        <v>6.5999999999999499</v>
      </c>
      <c r="N74" s="19">
        <f t="shared" si="9"/>
        <v>70.588235294117268</v>
      </c>
    </row>
    <row r="75" spans="1:14">
      <c r="A75" s="22">
        <v>44800</v>
      </c>
      <c r="B75" s="22" t="s">
        <v>92</v>
      </c>
      <c r="C75" s="21" t="s">
        <v>1</v>
      </c>
      <c r="D75" s="5">
        <v>6</v>
      </c>
      <c r="E75" s="5">
        <v>2</v>
      </c>
      <c r="F75" s="9">
        <v>6.2100000000000002E-2</v>
      </c>
      <c r="G75" s="10">
        <v>1.4135</v>
      </c>
      <c r="H75" s="10">
        <v>1.4898</v>
      </c>
      <c r="I75" s="9">
        <v>1.4177999999999999</v>
      </c>
      <c r="J75" s="9">
        <f t="shared" si="5"/>
        <v>1.4200000000000032E-2</v>
      </c>
      <c r="K75" s="9">
        <f t="shared" si="6"/>
        <v>9.9000000000000615E-3</v>
      </c>
      <c r="L75" s="9">
        <f t="shared" si="7"/>
        <v>7.1000000000000156</v>
      </c>
      <c r="M75" s="6">
        <f t="shared" si="8"/>
        <v>4.9500000000000304</v>
      </c>
      <c r="N75" s="19">
        <f t="shared" si="9"/>
        <v>69.718309859155198</v>
      </c>
    </row>
    <row r="76" spans="1:14">
      <c r="A76" s="22">
        <v>44802</v>
      </c>
      <c r="B76" s="22" t="s">
        <v>91</v>
      </c>
      <c r="C76" s="21" t="s">
        <v>2</v>
      </c>
      <c r="D76" s="5">
        <v>12</v>
      </c>
      <c r="E76" s="5">
        <v>2</v>
      </c>
      <c r="F76" s="9">
        <v>6.4699999999999994E-2</v>
      </c>
      <c r="G76" s="10">
        <v>1.4529000000000001</v>
      </c>
      <c r="H76" s="10">
        <v>1.5341</v>
      </c>
      <c r="I76" s="9">
        <v>1.4587000000000001</v>
      </c>
      <c r="J76" s="9">
        <f t="shared" si="5"/>
        <v>1.6499999999999945E-2</v>
      </c>
      <c r="K76" s="9">
        <f t="shared" si="6"/>
        <v>1.0699999999999918E-2</v>
      </c>
      <c r="L76" s="9">
        <f t="shared" si="7"/>
        <v>8.2499999999999716</v>
      </c>
      <c r="M76" s="6">
        <f t="shared" si="8"/>
        <v>5.3499999999999588</v>
      </c>
      <c r="N76" s="19">
        <f t="shared" si="9"/>
        <v>64.848484848484574</v>
      </c>
    </row>
    <row r="77" spans="1:14">
      <c r="A77" s="22">
        <v>44802</v>
      </c>
      <c r="B77" s="22" t="s">
        <v>91</v>
      </c>
      <c r="C77" s="21" t="s">
        <v>1</v>
      </c>
      <c r="D77" s="5">
        <v>6</v>
      </c>
      <c r="E77" s="5">
        <v>2</v>
      </c>
      <c r="F77" s="9">
        <v>5.5899999999999998E-2</v>
      </c>
      <c r="G77" s="10">
        <v>1.4208000000000001</v>
      </c>
      <c r="H77" s="10">
        <v>1.4936</v>
      </c>
      <c r="I77" s="9">
        <v>1.4254</v>
      </c>
      <c r="J77" s="9">
        <f t="shared" si="5"/>
        <v>1.6899999999999978E-2</v>
      </c>
      <c r="K77" s="9">
        <f t="shared" si="6"/>
        <v>1.230000000000004E-2</v>
      </c>
      <c r="L77" s="9">
        <f t="shared" si="7"/>
        <v>8.4499999999999886</v>
      </c>
      <c r="M77" s="6">
        <f t="shared" si="8"/>
        <v>6.1500000000000199</v>
      </c>
      <c r="N77" s="19">
        <f t="shared" si="9"/>
        <v>72.781065088757728</v>
      </c>
    </row>
    <row r="78" spans="1:14">
      <c r="A78" s="22">
        <v>44804</v>
      </c>
      <c r="B78" s="34" t="s">
        <v>126</v>
      </c>
      <c r="C78" s="21" t="s">
        <v>2</v>
      </c>
      <c r="D78" s="5">
        <v>12</v>
      </c>
      <c r="E78" s="5">
        <v>2</v>
      </c>
      <c r="F78" s="9">
        <v>5.4899999999999997E-2</v>
      </c>
      <c r="G78" s="10">
        <v>1.4553</v>
      </c>
      <c r="H78" s="10">
        <v>1.5315000000000001</v>
      </c>
      <c r="I78" s="9">
        <v>1.4622999999999999</v>
      </c>
      <c r="J78" s="9">
        <f t="shared" si="5"/>
        <v>2.1300000000000048E-2</v>
      </c>
      <c r="K78" s="9">
        <f t="shared" si="6"/>
        <v>1.4300000000000153E-2</v>
      </c>
      <c r="L78" s="9">
        <f t="shared" si="7"/>
        <v>10.650000000000023</v>
      </c>
      <c r="M78" s="6">
        <f t="shared" si="8"/>
        <v>7.1500000000000759</v>
      </c>
      <c r="N78" s="19">
        <f t="shared" si="9"/>
        <v>67.13615023474236</v>
      </c>
    </row>
    <row r="79" spans="1:14">
      <c r="A79" s="22">
        <v>44804</v>
      </c>
      <c r="B79" s="34" t="s">
        <v>126</v>
      </c>
      <c r="C79" s="21" t="s">
        <v>1</v>
      </c>
      <c r="D79" s="5">
        <v>6</v>
      </c>
      <c r="E79" s="5">
        <v>2</v>
      </c>
      <c r="F79" s="9">
        <v>6.6400000000000001E-2</v>
      </c>
      <c r="G79" s="10">
        <v>1.4198</v>
      </c>
      <c r="H79" s="10">
        <v>1.5043</v>
      </c>
      <c r="I79" s="9">
        <v>1.4249000000000001</v>
      </c>
      <c r="J79" s="9">
        <f t="shared" si="5"/>
        <v>1.8100000000000019E-2</v>
      </c>
      <c r="K79" s="9">
        <f t="shared" si="6"/>
        <v>1.2999999999999914E-2</v>
      </c>
      <c r="L79" s="9">
        <f t="shared" si="7"/>
        <v>9.0500000000000096</v>
      </c>
      <c r="M79" s="6">
        <f t="shared" si="8"/>
        <v>6.4999999999999574</v>
      </c>
      <c r="N79" s="19">
        <f t="shared" si="9"/>
        <v>71.823204419888953</v>
      </c>
    </row>
    <row r="80" spans="1:14">
      <c r="A80" s="22">
        <v>44806</v>
      </c>
      <c r="B80" s="34" t="s">
        <v>127</v>
      </c>
      <c r="C80" s="21" t="s">
        <v>2</v>
      </c>
      <c r="D80" s="5">
        <v>12</v>
      </c>
      <c r="E80" s="5">
        <v>2</v>
      </c>
      <c r="F80" s="9">
        <v>4.8399999999999999E-2</v>
      </c>
      <c r="G80" s="10">
        <v>1.4536</v>
      </c>
      <c r="H80" s="10">
        <v>1.522</v>
      </c>
      <c r="I80" s="9">
        <v>1.4601</v>
      </c>
      <c r="J80" s="9">
        <f t="shared" si="5"/>
        <v>2.0000000000000018E-2</v>
      </c>
      <c r="K80" s="9">
        <f t="shared" si="6"/>
        <v>1.3500000000000068E-2</v>
      </c>
      <c r="L80" s="9">
        <f t="shared" si="7"/>
        <v>10.000000000000009</v>
      </c>
      <c r="M80" s="6">
        <f t="shared" si="8"/>
        <v>6.7500000000000338</v>
      </c>
      <c r="N80" s="19">
        <f t="shared" si="9"/>
        <v>67.500000000000284</v>
      </c>
    </row>
    <row r="81" spans="1:14">
      <c r="A81" s="22">
        <v>44806</v>
      </c>
      <c r="B81" s="34" t="s">
        <v>127</v>
      </c>
      <c r="C81" s="21" t="s">
        <v>1</v>
      </c>
      <c r="D81" s="5">
        <v>6</v>
      </c>
      <c r="E81" s="5">
        <v>2</v>
      </c>
      <c r="F81" s="9">
        <v>5.91E-2</v>
      </c>
      <c r="G81" s="10">
        <v>1.4478</v>
      </c>
      <c r="H81" s="10">
        <v>1.5265</v>
      </c>
      <c r="I81" s="9">
        <v>1.4528000000000001</v>
      </c>
      <c r="J81" s="9">
        <f t="shared" si="5"/>
        <v>1.9599999999999992E-2</v>
      </c>
      <c r="K81" s="9">
        <f t="shared" si="6"/>
        <v>1.4599999999999877E-2</v>
      </c>
      <c r="L81" s="9">
        <f t="shared" si="7"/>
        <v>9.7999999999999954</v>
      </c>
      <c r="M81" s="6">
        <f t="shared" si="8"/>
        <v>7.2999999999999385</v>
      </c>
      <c r="N81" s="19">
        <f t="shared" si="9"/>
        <v>74.489795918366752</v>
      </c>
    </row>
    <row r="82" spans="1:14">
      <c r="A82" s="22">
        <v>44808</v>
      </c>
      <c r="B82" s="34" t="s">
        <v>128</v>
      </c>
      <c r="C82" s="21" t="s">
        <v>2</v>
      </c>
      <c r="D82" s="5">
        <v>12</v>
      </c>
      <c r="E82" s="5">
        <v>2</v>
      </c>
      <c r="F82" s="9">
        <v>5.7500000000000002E-2</v>
      </c>
      <c r="G82" s="10">
        <v>1.4109</v>
      </c>
      <c r="H82" s="10">
        <v>1.4881</v>
      </c>
      <c r="I82" s="9">
        <v>1.4167000000000001</v>
      </c>
      <c r="J82" s="9">
        <f t="shared" si="5"/>
        <v>1.9699999999999933E-2</v>
      </c>
      <c r="K82" s="9">
        <f t="shared" si="6"/>
        <v>1.3899999999999905E-2</v>
      </c>
      <c r="L82" s="9">
        <f t="shared" si="7"/>
        <v>9.8499999999999659</v>
      </c>
      <c r="M82" s="6">
        <f t="shared" si="8"/>
        <v>6.9499999999999522</v>
      </c>
      <c r="N82" s="19">
        <f t="shared" si="9"/>
        <v>70.558375634517517</v>
      </c>
    </row>
    <row r="83" spans="1:14">
      <c r="A83" s="22">
        <v>44808</v>
      </c>
      <c r="B83" s="34" t="s">
        <v>128</v>
      </c>
      <c r="C83" s="21" t="s">
        <v>1</v>
      </c>
      <c r="D83" s="5">
        <v>6</v>
      </c>
      <c r="E83" s="5">
        <v>2</v>
      </c>
      <c r="F83" s="9">
        <v>5.7599999999999998E-2</v>
      </c>
      <c r="G83" s="10">
        <v>1.4356</v>
      </c>
      <c r="H83" s="10">
        <v>1.5128999999999999</v>
      </c>
      <c r="I83" s="9">
        <v>1.4416</v>
      </c>
      <c r="J83" s="9">
        <f t="shared" si="5"/>
        <v>1.9699999999999926E-2</v>
      </c>
      <c r="K83" s="9">
        <f t="shared" si="6"/>
        <v>1.3699999999999921E-2</v>
      </c>
      <c r="L83" s="9">
        <f t="shared" si="7"/>
        <v>9.8499999999999623</v>
      </c>
      <c r="M83" s="6">
        <f t="shared" si="8"/>
        <v>6.8499999999999606</v>
      </c>
      <c r="N83" s="19">
        <f t="shared" si="9"/>
        <v>69.543147208121695</v>
      </c>
    </row>
    <row r="84" spans="1:14">
      <c r="A84" s="22">
        <v>44811</v>
      </c>
      <c r="B84" s="34" t="s">
        <v>129</v>
      </c>
      <c r="C84" s="21" t="s">
        <v>2</v>
      </c>
      <c r="D84" s="5">
        <v>12</v>
      </c>
      <c r="E84" s="5">
        <v>2</v>
      </c>
      <c r="F84" s="9">
        <v>6.0199999999999997E-2</v>
      </c>
      <c r="G84" s="10">
        <v>1.4525999999999999</v>
      </c>
      <c r="H84" s="10">
        <v>1.5319</v>
      </c>
      <c r="I84" s="9">
        <v>1.4583999999999999</v>
      </c>
      <c r="J84" s="9">
        <f t="shared" si="5"/>
        <v>1.9100000000000152E-2</v>
      </c>
      <c r="K84" s="9">
        <f t="shared" si="6"/>
        <v>1.3300000000000124E-2</v>
      </c>
      <c r="L84" s="9">
        <f t="shared" si="7"/>
        <v>9.5500000000000753</v>
      </c>
      <c r="M84" s="6">
        <f t="shared" si="8"/>
        <v>6.6500000000000616</v>
      </c>
      <c r="N84" s="19">
        <f t="shared" si="9"/>
        <v>69.633507853403245</v>
      </c>
    </row>
    <row r="85" spans="1:14">
      <c r="A85" s="22">
        <v>44811</v>
      </c>
      <c r="B85" s="34" t="s">
        <v>129</v>
      </c>
      <c r="C85" s="21" t="s">
        <v>1</v>
      </c>
      <c r="D85" s="5">
        <v>6</v>
      </c>
      <c r="E85" s="5">
        <v>2</v>
      </c>
      <c r="F85" s="9">
        <v>5.3499999999999999E-2</v>
      </c>
      <c r="G85" s="10">
        <v>1.4582999999999999</v>
      </c>
      <c r="H85" s="10">
        <v>1.5273000000000001</v>
      </c>
      <c r="I85" s="9">
        <v>1.4625999999999999</v>
      </c>
      <c r="J85" s="9">
        <f t="shared" si="5"/>
        <v>1.5500000000000173E-2</v>
      </c>
      <c r="K85" s="9">
        <f t="shared" si="6"/>
        <v>1.1200000000000203E-2</v>
      </c>
      <c r="L85" s="9">
        <f t="shared" si="7"/>
        <v>7.7500000000000862</v>
      </c>
      <c r="M85" s="6">
        <f t="shared" si="8"/>
        <v>5.6000000000001009</v>
      </c>
      <c r="N85" s="19">
        <f t="shared" si="9"/>
        <v>72.258064516129522</v>
      </c>
    </row>
    <row r="86" spans="1:14">
      <c r="A86" s="22">
        <v>44813</v>
      </c>
      <c r="B86" s="34" t="s">
        <v>130</v>
      </c>
      <c r="C86" s="21" t="s">
        <v>2</v>
      </c>
      <c r="D86" s="5">
        <v>12</v>
      </c>
      <c r="E86" s="5">
        <v>2</v>
      </c>
      <c r="F86" s="9">
        <v>6.5000000000000002E-2</v>
      </c>
      <c r="G86" s="10">
        <v>1.448</v>
      </c>
      <c r="H86" s="10">
        <v>1.534</v>
      </c>
      <c r="I86" s="9">
        <v>1.4548000000000001</v>
      </c>
      <c r="J86" s="9">
        <f t="shared" si="5"/>
        <v>2.1000000000000074E-2</v>
      </c>
      <c r="K86" s="9">
        <f t="shared" si="6"/>
        <v>1.4199999999999935E-2</v>
      </c>
      <c r="L86" s="9">
        <f t="shared" si="7"/>
        <v>10.500000000000037</v>
      </c>
      <c r="M86" s="6">
        <f t="shared" si="8"/>
        <v>7.0999999999999677</v>
      </c>
      <c r="N86" s="19">
        <f t="shared" si="9"/>
        <v>67.619047619047066</v>
      </c>
    </row>
    <row r="87" spans="1:14">
      <c r="A87" s="22">
        <v>44813</v>
      </c>
      <c r="B87" s="34" t="s">
        <v>130</v>
      </c>
      <c r="C87" s="21" t="s">
        <v>1</v>
      </c>
      <c r="D87" s="5">
        <v>6</v>
      </c>
      <c r="E87" s="5">
        <v>2</v>
      </c>
      <c r="F87" s="9">
        <v>7.2700000000000001E-2</v>
      </c>
      <c r="G87" s="10">
        <v>1.4967999999999999</v>
      </c>
      <c r="H87" s="10">
        <v>1.5901000000000001</v>
      </c>
      <c r="I87" s="9">
        <v>1.5024</v>
      </c>
      <c r="J87" s="9">
        <f t="shared" si="5"/>
        <v>2.060000000000016E-2</v>
      </c>
      <c r="K87" s="9">
        <f t="shared" si="6"/>
        <v>1.500000000000011E-2</v>
      </c>
      <c r="L87" s="9">
        <f t="shared" si="7"/>
        <v>10.300000000000079</v>
      </c>
      <c r="M87" s="6">
        <f t="shared" si="8"/>
        <v>7.5000000000000551</v>
      </c>
      <c r="N87" s="19">
        <f t="shared" si="9"/>
        <v>72.815533980582501</v>
      </c>
    </row>
    <row r="88" spans="1:14">
      <c r="A88" s="22">
        <v>44815</v>
      </c>
      <c r="B88" s="34" t="s">
        <v>131</v>
      </c>
      <c r="C88" s="21" t="s">
        <v>2</v>
      </c>
      <c r="D88" s="5">
        <v>12</v>
      </c>
      <c r="E88" s="5">
        <v>2</v>
      </c>
      <c r="F88" s="9">
        <v>6.08E-2</v>
      </c>
      <c r="G88" s="9">
        <v>1.4708000000000001</v>
      </c>
      <c r="H88" s="9">
        <v>1.5505</v>
      </c>
      <c r="I88" s="9">
        <v>1.4766999999999999</v>
      </c>
      <c r="J88" s="9">
        <f t="shared" si="5"/>
        <v>1.8899999999999882E-2</v>
      </c>
      <c r="K88" s="9">
        <f t="shared" si="6"/>
        <v>1.3000000000000088E-2</v>
      </c>
      <c r="L88" s="9">
        <f t="shared" si="7"/>
        <v>9.4499999999999407</v>
      </c>
      <c r="M88" s="5">
        <f t="shared" si="8"/>
        <v>6.5000000000000435</v>
      </c>
      <c r="N88" s="5">
        <f t="shared" si="9"/>
        <v>68.78306878306968</v>
      </c>
    </row>
    <row r="89" spans="1:14">
      <c r="A89" s="22">
        <v>44815</v>
      </c>
      <c r="B89" s="34" t="s">
        <v>131</v>
      </c>
      <c r="C89" s="21" t="s">
        <v>1</v>
      </c>
      <c r="D89" s="5">
        <v>6</v>
      </c>
      <c r="E89" s="5">
        <v>2</v>
      </c>
      <c r="F89" s="9">
        <v>5.74E-2</v>
      </c>
      <c r="G89" s="9">
        <v>1.4495</v>
      </c>
      <c r="H89" s="9">
        <v>1.5266</v>
      </c>
      <c r="I89" s="9">
        <v>1.4552</v>
      </c>
      <c r="J89" s="9">
        <f t="shared" si="5"/>
        <v>1.9699999999999947E-2</v>
      </c>
      <c r="K89" s="34">
        <f t="shared" si="6"/>
        <v>1.3999999999999908E-2</v>
      </c>
      <c r="L89" s="34">
        <f t="shared" si="7"/>
        <v>9.849999999999973</v>
      </c>
      <c r="M89" s="21">
        <f t="shared" si="8"/>
        <v>6.9999999999999538</v>
      </c>
      <c r="N89" s="21">
        <f t="shared" si="9"/>
        <v>71.065989847715457</v>
      </c>
    </row>
    <row r="90" spans="1:14">
      <c r="A90" s="23">
        <v>44819</v>
      </c>
      <c r="B90" s="22" t="s">
        <v>178</v>
      </c>
      <c r="C90" s="21" t="s">
        <v>2</v>
      </c>
      <c r="D90" s="5">
        <v>6</v>
      </c>
      <c r="G90" s="9"/>
      <c r="H90" s="9"/>
      <c r="K90" s="34"/>
      <c r="L90" s="34">
        <v>10.25</v>
      </c>
      <c r="M90" s="21">
        <v>7.8</v>
      </c>
      <c r="N90" s="21">
        <f>M90/L90*100</f>
        <v>76.097560975609753</v>
      </c>
    </row>
    <row r="91" spans="1:14">
      <c r="A91" s="23">
        <v>44821</v>
      </c>
      <c r="B91" s="34" t="s">
        <v>177</v>
      </c>
      <c r="C91" s="21" t="s">
        <v>2</v>
      </c>
      <c r="D91" s="5">
        <v>6</v>
      </c>
      <c r="G91" s="9"/>
      <c r="H91" s="9"/>
      <c r="K91" s="34"/>
      <c r="L91" s="34">
        <v>9.85</v>
      </c>
      <c r="M91" s="21">
        <v>7</v>
      </c>
      <c r="N91" s="21">
        <f>M91/L91*100</f>
        <v>71.065989847715741</v>
      </c>
    </row>
    <row r="92" spans="1:14">
      <c r="A92" s="23">
        <v>44823</v>
      </c>
      <c r="B92" s="34" t="s">
        <v>176</v>
      </c>
      <c r="C92" s="21" t="s">
        <v>2</v>
      </c>
      <c r="D92" s="5">
        <v>6</v>
      </c>
      <c r="G92" s="9"/>
      <c r="H92" s="9"/>
      <c r="K92" s="34"/>
      <c r="L92" s="34">
        <v>10.1</v>
      </c>
      <c r="M92" s="21">
        <v>7.1</v>
      </c>
      <c r="N92" s="21">
        <f t="shared" ref="N92:N101" si="10">M92/L92*100</f>
        <v>70.297029702970292</v>
      </c>
    </row>
    <row r="93" spans="1:14">
      <c r="A93" s="23">
        <v>44825</v>
      </c>
      <c r="B93" s="34" t="s">
        <v>175</v>
      </c>
      <c r="C93" s="21" t="s">
        <v>2</v>
      </c>
      <c r="D93" s="5">
        <v>6</v>
      </c>
      <c r="G93" s="9"/>
      <c r="H93" s="9"/>
      <c r="K93" s="34"/>
      <c r="L93" s="34">
        <v>10.8</v>
      </c>
      <c r="M93" s="21">
        <v>7.6</v>
      </c>
      <c r="N93" s="21">
        <f t="shared" si="10"/>
        <v>70.370370370370367</v>
      </c>
    </row>
    <row r="94" spans="1:14">
      <c r="A94" s="23">
        <v>44827</v>
      </c>
      <c r="B94" s="34" t="s">
        <v>173</v>
      </c>
      <c r="C94" s="21" t="s">
        <v>2</v>
      </c>
      <c r="D94" s="5">
        <v>6</v>
      </c>
      <c r="G94" s="9"/>
      <c r="H94" s="9"/>
      <c r="K94" s="34"/>
      <c r="L94" s="34">
        <v>11.3</v>
      </c>
      <c r="M94" s="21">
        <v>8.1</v>
      </c>
      <c r="N94" s="21">
        <f t="shared" si="10"/>
        <v>71.681415929203524</v>
      </c>
    </row>
    <row r="95" spans="1:14">
      <c r="A95" s="23">
        <v>44829</v>
      </c>
      <c r="B95" s="34" t="s">
        <v>174</v>
      </c>
      <c r="C95" s="21" t="s">
        <v>2</v>
      </c>
      <c r="D95" s="21">
        <v>6</v>
      </c>
      <c r="G95" s="9"/>
      <c r="H95" s="9"/>
      <c r="K95" s="34"/>
      <c r="L95" s="34">
        <v>10.5</v>
      </c>
      <c r="M95" s="21">
        <v>7.3</v>
      </c>
      <c r="N95" s="21">
        <f t="shared" si="10"/>
        <v>69.523809523809518</v>
      </c>
    </row>
    <row r="96" spans="1:14" s="7" customFormat="1">
      <c r="A96" s="23">
        <v>44831</v>
      </c>
      <c r="B96" s="34" t="s">
        <v>172</v>
      </c>
      <c r="C96" s="21" t="s">
        <v>139</v>
      </c>
      <c r="D96" s="21">
        <v>6</v>
      </c>
      <c r="E96" s="12"/>
      <c r="F96" s="11"/>
      <c r="G96" s="13"/>
      <c r="H96" s="13"/>
      <c r="I96" s="11"/>
      <c r="J96" s="11"/>
      <c r="K96" s="34"/>
      <c r="L96" s="34">
        <v>10.8</v>
      </c>
      <c r="M96" s="8">
        <v>7.8</v>
      </c>
      <c r="N96" s="21">
        <f t="shared" si="10"/>
        <v>72.222222222222214</v>
      </c>
    </row>
    <row r="97" spans="1:14">
      <c r="A97" s="23">
        <v>44833</v>
      </c>
      <c r="B97" s="34" t="s">
        <v>171</v>
      </c>
      <c r="C97" s="21" t="s">
        <v>2</v>
      </c>
      <c r="D97" s="21">
        <v>6</v>
      </c>
      <c r="K97" s="34"/>
      <c r="L97" s="34">
        <v>11.1</v>
      </c>
      <c r="M97" s="8">
        <v>8.3000000000000007</v>
      </c>
      <c r="N97" s="21">
        <f t="shared" si="10"/>
        <v>74.774774774774784</v>
      </c>
    </row>
    <row r="98" spans="1:14">
      <c r="A98" s="23">
        <v>44835</v>
      </c>
      <c r="B98" s="34" t="s">
        <v>170</v>
      </c>
      <c r="C98" s="21" t="s">
        <v>2</v>
      </c>
      <c r="D98" s="5">
        <v>6</v>
      </c>
      <c r="K98" s="34"/>
      <c r="L98" s="34">
        <v>11.3</v>
      </c>
      <c r="M98" s="8">
        <v>8.1</v>
      </c>
      <c r="N98" s="21">
        <f t="shared" si="10"/>
        <v>71.681415929203524</v>
      </c>
    </row>
    <row r="99" spans="1:14">
      <c r="A99" s="23">
        <v>44837</v>
      </c>
      <c r="B99" s="34" t="s">
        <v>169</v>
      </c>
      <c r="C99" s="21" t="s">
        <v>2</v>
      </c>
      <c r="D99" s="5">
        <v>6</v>
      </c>
      <c r="K99" s="34"/>
      <c r="L99" s="34">
        <v>10.7</v>
      </c>
      <c r="M99" s="8">
        <v>7.9</v>
      </c>
      <c r="N99" s="21">
        <f t="shared" si="10"/>
        <v>73.831775700934585</v>
      </c>
    </row>
    <row r="100" spans="1:14">
      <c r="A100" s="23">
        <v>44839</v>
      </c>
      <c r="B100" s="34" t="s">
        <v>168</v>
      </c>
      <c r="C100" s="21" t="s">
        <v>2</v>
      </c>
      <c r="D100" s="5">
        <v>6</v>
      </c>
      <c r="K100" s="34"/>
      <c r="L100" s="34">
        <v>11.2</v>
      </c>
      <c r="M100" s="8">
        <v>8.1</v>
      </c>
      <c r="N100" s="21">
        <f t="shared" si="10"/>
        <v>72.321428571428569</v>
      </c>
    </row>
    <row r="101" spans="1:14">
      <c r="A101" s="23">
        <v>44841</v>
      </c>
      <c r="B101" s="34" t="s">
        <v>167</v>
      </c>
      <c r="C101" s="21" t="s">
        <v>2</v>
      </c>
      <c r="D101" s="5">
        <v>6</v>
      </c>
      <c r="K101" s="34"/>
      <c r="L101" s="34">
        <v>10.9</v>
      </c>
      <c r="M101" s="8">
        <v>7.8</v>
      </c>
      <c r="N101" s="21">
        <f t="shared" si="10"/>
        <v>71.559633027522935</v>
      </c>
    </row>
    <row r="102" spans="1:14">
      <c r="A102" s="22">
        <v>44843</v>
      </c>
      <c r="B102" s="34" t="s">
        <v>157</v>
      </c>
      <c r="C102" s="21" t="s">
        <v>2</v>
      </c>
      <c r="D102" s="5">
        <v>6</v>
      </c>
      <c r="E102" s="5">
        <v>2</v>
      </c>
      <c r="F102" s="9">
        <v>5.6599999999999998E-2</v>
      </c>
      <c r="G102" s="10">
        <v>1.5031000000000001</v>
      </c>
      <c r="H102" s="10">
        <v>1.5832999999999999</v>
      </c>
      <c r="I102" s="9">
        <v>1.5101</v>
      </c>
      <c r="J102" s="9">
        <f t="shared" ref="J102" si="11">H102-G102-F102</f>
        <v>2.3599999999999829E-2</v>
      </c>
      <c r="K102" s="34">
        <f t="shared" ref="K102" si="12">H102-I102-F102</f>
        <v>1.6599999999999934E-2</v>
      </c>
      <c r="L102" s="34">
        <f t="shared" ref="L102" si="13">J102/(E102/1000)</f>
        <v>11.799999999999914</v>
      </c>
      <c r="M102" s="8">
        <f t="shared" ref="M102" si="14">K102/(E102/1000)</f>
        <v>8.299999999999967</v>
      </c>
      <c r="N102" s="47">
        <f t="shared" ref="N102" si="15">M102/L102*100</f>
        <v>70.338983050847688</v>
      </c>
    </row>
    <row r="103" spans="1:14">
      <c r="A103" s="22">
        <v>44845</v>
      </c>
      <c r="B103" s="34" t="s">
        <v>156</v>
      </c>
      <c r="C103" s="21" t="s">
        <v>2</v>
      </c>
      <c r="D103" s="5">
        <v>6</v>
      </c>
      <c r="E103" s="5">
        <v>2</v>
      </c>
      <c r="F103" s="9">
        <v>6.0999999999999999E-2</v>
      </c>
      <c r="G103" s="10">
        <v>1.4601</v>
      </c>
      <c r="H103" s="10">
        <v>1.5452999999999999</v>
      </c>
      <c r="I103" s="9">
        <v>1.4668000000000001</v>
      </c>
      <c r="J103" s="9">
        <f t="shared" si="5"/>
        <v>2.4199999999999944E-2</v>
      </c>
      <c r="K103" s="34">
        <f t="shared" si="6"/>
        <v>1.7499999999999793E-2</v>
      </c>
      <c r="L103" s="34">
        <f t="shared" si="7"/>
        <v>12.099999999999971</v>
      </c>
      <c r="M103" s="8">
        <f t="shared" si="8"/>
        <v>8.749999999999897</v>
      </c>
      <c r="N103" s="47">
        <f t="shared" si="9"/>
        <v>72.314049586776179</v>
      </c>
    </row>
    <row r="104" spans="1:14">
      <c r="A104" s="22">
        <v>44847</v>
      </c>
      <c r="B104" s="34" t="s">
        <v>155</v>
      </c>
      <c r="C104" s="21" t="s">
        <v>2</v>
      </c>
      <c r="D104" s="5">
        <v>6</v>
      </c>
      <c r="E104" s="5">
        <v>2</v>
      </c>
      <c r="F104" s="9">
        <v>6.0100000000000001E-2</v>
      </c>
      <c r="G104" s="10">
        <v>1.4424999999999999</v>
      </c>
      <c r="H104" s="10">
        <v>1.5263</v>
      </c>
      <c r="I104" s="9">
        <v>1.4493</v>
      </c>
      <c r="J104" s="9">
        <f t="shared" si="5"/>
        <v>2.3700000000000096E-2</v>
      </c>
      <c r="K104" s="34">
        <f t="shared" si="6"/>
        <v>1.6899999999999957E-2</v>
      </c>
      <c r="L104" s="34">
        <f t="shared" si="7"/>
        <v>11.850000000000048</v>
      </c>
      <c r="M104" s="8">
        <f t="shared" si="8"/>
        <v>8.449999999999978</v>
      </c>
      <c r="N104" s="47">
        <f t="shared" si="9"/>
        <v>71.308016877636661</v>
      </c>
    </row>
    <row r="105" spans="1:14" s="8" customFormat="1">
      <c r="A105" s="22">
        <v>44849</v>
      </c>
      <c r="B105" s="34" t="s">
        <v>154</v>
      </c>
      <c r="C105" s="21" t="s">
        <v>2</v>
      </c>
      <c r="D105" s="21">
        <v>6</v>
      </c>
      <c r="E105" s="21">
        <v>2</v>
      </c>
      <c r="F105" s="34">
        <v>5.7099999999999998E-2</v>
      </c>
      <c r="G105" s="46">
        <v>1.4657</v>
      </c>
      <c r="H105" s="46">
        <v>1.5471999999999999</v>
      </c>
      <c r="I105" s="34">
        <v>1.4721</v>
      </c>
      <c r="J105" s="34">
        <f t="shared" ref="J105" si="16">H105-G105-F105</f>
        <v>2.4399999999999908E-2</v>
      </c>
      <c r="K105" s="34">
        <f t="shared" ref="K105" si="17">H105-I105-F105</f>
        <v>1.7999999999999947E-2</v>
      </c>
      <c r="L105" s="34">
        <f t="shared" ref="L105" si="18">J105/(E105/1000)</f>
        <v>12.199999999999953</v>
      </c>
      <c r="M105" s="8">
        <f t="shared" ref="M105" si="19">K105/(E105/1000)</f>
        <v>8.9999999999999734</v>
      </c>
      <c r="N105" s="47">
        <f t="shared" ref="N105" si="20">M105/L105*100</f>
        <v>73.770491803278745</v>
      </c>
    </row>
    <row r="106" spans="1:14">
      <c r="A106" s="22">
        <v>44851</v>
      </c>
      <c r="B106" s="34" t="s">
        <v>153</v>
      </c>
      <c r="C106" s="21" t="s">
        <v>2</v>
      </c>
      <c r="D106" s="5">
        <v>6</v>
      </c>
      <c r="E106" s="5">
        <v>2</v>
      </c>
      <c r="F106" s="9">
        <v>5.8099999999999999E-2</v>
      </c>
      <c r="G106" s="10">
        <v>1.4621</v>
      </c>
      <c r="H106" s="10">
        <v>1.5444</v>
      </c>
      <c r="I106" s="9">
        <v>1.4683999999999999</v>
      </c>
      <c r="J106" s="9">
        <f t="shared" si="5"/>
        <v>2.4200000000000041E-2</v>
      </c>
      <c r="K106" s="34">
        <f t="shared" si="6"/>
        <v>1.7900000000000069E-2</v>
      </c>
      <c r="L106" s="34">
        <f t="shared" si="7"/>
        <v>12.100000000000021</v>
      </c>
      <c r="M106" s="8">
        <f t="shared" si="8"/>
        <v>8.9500000000000348</v>
      </c>
      <c r="N106" s="47">
        <f t="shared" si="9"/>
        <v>73.966942148760495</v>
      </c>
    </row>
    <row r="107" spans="1:14">
      <c r="A107" s="22">
        <v>44853</v>
      </c>
      <c r="B107" s="34" t="s">
        <v>152</v>
      </c>
      <c r="C107" s="21" t="s">
        <v>2</v>
      </c>
      <c r="D107" s="5">
        <v>6</v>
      </c>
      <c r="E107" s="5">
        <v>2</v>
      </c>
      <c r="F107" s="9">
        <v>4.82E-2</v>
      </c>
      <c r="G107" s="10">
        <v>1.4699</v>
      </c>
      <c r="H107" s="10">
        <v>1.5463</v>
      </c>
      <c r="I107" s="9">
        <v>1.4762999999999999</v>
      </c>
      <c r="J107" s="9">
        <f t="shared" si="5"/>
        <v>2.8200000000000024E-2</v>
      </c>
      <c r="K107" s="34">
        <f t="shared" si="6"/>
        <v>2.1800000000000062E-2</v>
      </c>
      <c r="L107" s="34">
        <f t="shared" si="7"/>
        <v>14.100000000000012</v>
      </c>
      <c r="M107" s="8">
        <f t="shared" si="8"/>
        <v>10.900000000000031</v>
      </c>
      <c r="N107" s="47">
        <f t="shared" si="9"/>
        <v>77.304964539007244</v>
      </c>
    </row>
    <row r="108" spans="1:14">
      <c r="A108" s="22">
        <v>44855</v>
      </c>
      <c r="B108" s="34" t="s">
        <v>158</v>
      </c>
      <c r="C108" s="21" t="s">
        <v>2</v>
      </c>
      <c r="D108" s="5">
        <v>6</v>
      </c>
      <c r="E108" s="5">
        <v>2</v>
      </c>
      <c r="F108" s="9">
        <v>5.8299999999999998E-2</v>
      </c>
      <c r="G108" s="10">
        <v>1.4349000000000001</v>
      </c>
      <c r="H108" s="10">
        <v>1.5213000000000001</v>
      </c>
      <c r="I108" s="9">
        <v>1.4419</v>
      </c>
      <c r="J108" s="9">
        <f t="shared" si="5"/>
        <v>2.8100000000000035E-2</v>
      </c>
      <c r="K108" s="34">
        <f t="shared" si="6"/>
        <v>2.1100000000000139E-2</v>
      </c>
      <c r="L108" s="34">
        <f t="shared" si="7"/>
        <v>14.050000000000017</v>
      </c>
      <c r="M108" s="8">
        <f t="shared" si="8"/>
        <v>10.55000000000007</v>
      </c>
      <c r="N108" s="47">
        <f t="shared" si="9"/>
        <v>75.088967971530664</v>
      </c>
    </row>
    <row r="109" spans="1:14">
      <c r="A109" s="22">
        <v>44857</v>
      </c>
      <c r="B109" s="34" t="s">
        <v>151</v>
      </c>
      <c r="C109" s="21" t="s">
        <v>2</v>
      </c>
      <c r="D109" s="5">
        <v>6</v>
      </c>
      <c r="E109" s="5">
        <v>2</v>
      </c>
      <c r="F109" s="9">
        <v>6.4899999999999999E-2</v>
      </c>
      <c r="G109" s="10">
        <v>1.4198999999999999</v>
      </c>
      <c r="H109" s="10">
        <v>1.5091000000000001</v>
      </c>
      <c r="I109" s="9">
        <v>1.4251</v>
      </c>
      <c r="J109" s="9">
        <f t="shared" si="5"/>
        <v>2.4300000000000169E-2</v>
      </c>
      <c r="K109" s="34">
        <f t="shared" si="6"/>
        <v>1.9100000000000075E-2</v>
      </c>
      <c r="L109" s="34">
        <f t="shared" si="7"/>
        <v>12.150000000000084</v>
      </c>
      <c r="M109" s="8">
        <f t="shared" si="8"/>
        <v>9.550000000000038</v>
      </c>
      <c r="N109" s="47">
        <f t="shared" si="9"/>
        <v>78.600823045267262</v>
      </c>
    </row>
    <row r="110" spans="1:14">
      <c r="A110" s="22">
        <v>44859</v>
      </c>
      <c r="B110" s="34" t="s">
        <v>159</v>
      </c>
      <c r="C110" s="21" t="s">
        <v>2</v>
      </c>
      <c r="D110" s="5">
        <v>6</v>
      </c>
      <c r="E110" s="5">
        <v>2</v>
      </c>
      <c r="F110" s="9">
        <v>4.7300000000000002E-2</v>
      </c>
      <c r="G110" s="10">
        <v>1.4480999999999999</v>
      </c>
      <c r="H110" s="10">
        <v>1.5205</v>
      </c>
      <c r="I110" s="9">
        <v>1.4544999999999999</v>
      </c>
      <c r="J110" s="9">
        <f t="shared" ref="J110" si="21">H110-G110-F110</f>
        <v>2.5100000000000018E-2</v>
      </c>
      <c r="K110" s="34">
        <f t="shared" ref="K110" si="22">H110-I110-F110</f>
        <v>1.8700000000000057E-2</v>
      </c>
      <c r="L110" s="34">
        <f t="shared" ref="L110" si="23">J110/(E110/1000)</f>
        <v>12.55000000000001</v>
      </c>
      <c r="M110" s="8">
        <f t="shared" ref="M110" si="24">K110/(E110/1000)</f>
        <v>9.3500000000000281</v>
      </c>
      <c r="N110" s="47">
        <f t="shared" ref="N110" si="25">M110/L110*100</f>
        <v>74.501992031872675</v>
      </c>
    </row>
    <row r="111" spans="1:14">
      <c r="A111" s="23">
        <v>44861</v>
      </c>
      <c r="B111" s="34" t="s">
        <v>160</v>
      </c>
      <c r="C111" s="21" t="s">
        <v>139</v>
      </c>
      <c r="D111" s="5">
        <v>6</v>
      </c>
      <c r="K111" s="34"/>
      <c r="L111" s="34">
        <v>12.3</v>
      </c>
      <c r="M111" s="8">
        <v>8.9</v>
      </c>
      <c r="N111" s="47">
        <f>M111/L111*100</f>
        <v>72.35772357723576</v>
      </c>
    </row>
    <row r="112" spans="1:14">
      <c r="A112" s="23">
        <v>44863</v>
      </c>
      <c r="B112" s="34" t="s">
        <v>161</v>
      </c>
      <c r="C112" s="21" t="s">
        <v>139</v>
      </c>
      <c r="D112" s="5">
        <v>6</v>
      </c>
      <c r="K112" s="34"/>
      <c r="L112" s="34">
        <v>11.8</v>
      </c>
      <c r="M112" s="8">
        <v>8.3000000000000007</v>
      </c>
      <c r="N112" s="47">
        <f t="shared" ref="N112:N117" si="26">M112/L112*100</f>
        <v>70.33898305084746</v>
      </c>
    </row>
    <row r="113" spans="1:14">
      <c r="A113" s="23">
        <v>44865</v>
      </c>
      <c r="B113" s="34" t="s">
        <v>162</v>
      </c>
      <c r="C113" s="21" t="s">
        <v>139</v>
      </c>
      <c r="D113" s="5">
        <v>6</v>
      </c>
      <c r="K113" s="34"/>
      <c r="L113" s="34">
        <v>11.6</v>
      </c>
      <c r="M113" s="8">
        <v>8.6</v>
      </c>
      <c r="N113" s="47">
        <f t="shared" si="26"/>
        <v>74.137931034482762</v>
      </c>
    </row>
    <row r="114" spans="1:14">
      <c r="A114" s="23">
        <v>44867</v>
      </c>
      <c r="B114" s="34" t="s">
        <v>163</v>
      </c>
      <c r="C114" s="21" t="s">
        <v>139</v>
      </c>
      <c r="D114" s="5">
        <v>6</v>
      </c>
      <c r="K114" s="34"/>
      <c r="L114" s="34">
        <v>10.8</v>
      </c>
      <c r="M114" s="8">
        <v>8.1</v>
      </c>
      <c r="N114" s="47">
        <f t="shared" si="26"/>
        <v>74.999999999999986</v>
      </c>
    </row>
    <row r="115" spans="1:14">
      <c r="A115" s="23">
        <v>44869</v>
      </c>
      <c r="B115" s="34" t="s">
        <v>164</v>
      </c>
      <c r="C115" s="21" t="s">
        <v>139</v>
      </c>
      <c r="D115" s="5">
        <v>6</v>
      </c>
      <c r="K115" s="34"/>
      <c r="L115" s="34">
        <v>11.4</v>
      </c>
      <c r="M115" s="8">
        <v>8.1</v>
      </c>
      <c r="N115" s="47">
        <f t="shared" si="26"/>
        <v>71.05263157894737</v>
      </c>
    </row>
    <row r="116" spans="1:14">
      <c r="A116" s="23">
        <v>44871</v>
      </c>
      <c r="B116" s="34" t="s">
        <v>165</v>
      </c>
      <c r="C116" s="21" t="s">
        <v>139</v>
      </c>
      <c r="D116" s="5">
        <v>6</v>
      </c>
      <c r="K116" s="34"/>
      <c r="L116" s="34">
        <v>10.5</v>
      </c>
      <c r="M116" s="8">
        <v>7.6</v>
      </c>
      <c r="N116" s="47">
        <f t="shared" si="26"/>
        <v>72.38095238095238</v>
      </c>
    </row>
    <row r="117" spans="1:14">
      <c r="A117" s="23">
        <v>44873</v>
      </c>
      <c r="B117" s="34" t="s">
        <v>166</v>
      </c>
      <c r="C117" s="21" t="s">
        <v>139</v>
      </c>
      <c r="D117" s="5">
        <v>6</v>
      </c>
      <c r="K117" s="34"/>
      <c r="L117" s="34">
        <v>10.7</v>
      </c>
      <c r="M117" s="8">
        <v>7.9</v>
      </c>
      <c r="N117" s="47">
        <f t="shared" si="26"/>
        <v>73.831775700934585</v>
      </c>
    </row>
    <row r="118" spans="1:14">
      <c r="A118" s="22">
        <v>44875</v>
      </c>
      <c r="B118" s="34" t="s">
        <v>150</v>
      </c>
      <c r="C118" s="21" t="s">
        <v>2</v>
      </c>
      <c r="D118" s="5">
        <v>6</v>
      </c>
      <c r="E118" s="5">
        <v>2</v>
      </c>
      <c r="F118" s="9">
        <v>6.8400000000000002E-2</v>
      </c>
      <c r="G118" s="10">
        <v>1.4750000000000001</v>
      </c>
      <c r="H118" s="10">
        <v>1.5656000000000001</v>
      </c>
      <c r="I118" s="9">
        <v>1.4798</v>
      </c>
      <c r="J118" s="9">
        <f t="shared" ref="J118:J119" si="27">H118-G118-F118</f>
        <v>2.2200000000000011E-2</v>
      </c>
      <c r="K118" s="34">
        <f t="shared" ref="K118:K119" si="28">H118-I118-F118</f>
        <v>1.7400000000000096E-2</v>
      </c>
      <c r="L118" s="34">
        <f t="shared" ref="L118:L119" si="29">J118/(E118/1000)</f>
        <v>11.100000000000005</v>
      </c>
      <c r="M118" s="8">
        <f t="shared" ref="M118:M119" si="30">K118/(E118/1000)</f>
        <v>8.7000000000000473</v>
      </c>
      <c r="N118" s="47">
        <f t="shared" ref="N118:N119" si="31">M118/L118*100</f>
        <v>78.37837837837877</v>
      </c>
    </row>
    <row r="119" spans="1:14">
      <c r="A119" s="22">
        <v>44875</v>
      </c>
      <c r="B119" s="34" t="s">
        <v>150</v>
      </c>
      <c r="C119" s="21" t="s">
        <v>1</v>
      </c>
      <c r="D119" s="5">
        <v>12</v>
      </c>
      <c r="E119" s="5">
        <v>2</v>
      </c>
      <c r="F119" s="9">
        <v>9.64E-2</v>
      </c>
      <c r="G119" s="10">
        <v>1.4639</v>
      </c>
      <c r="H119" s="10">
        <v>1.5726</v>
      </c>
      <c r="I119" s="9">
        <v>1.4679</v>
      </c>
      <c r="J119" s="9">
        <f t="shared" si="27"/>
        <v>1.2300000000000019E-2</v>
      </c>
      <c r="K119" s="9">
        <f t="shared" si="28"/>
        <v>8.3000000000000157E-3</v>
      </c>
      <c r="L119" s="9">
        <f t="shared" si="29"/>
        <v>6.1500000000000092</v>
      </c>
      <c r="M119" s="6">
        <f t="shared" si="30"/>
        <v>4.1500000000000075</v>
      </c>
      <c r="N119" s="19">
        <f t="shared" si="31"/>
        <v>67.479674796747986</v>
      </c>
    </row>
    <row r="120" spans="1:14">
      <c r="A120" s="22">
        <v>44877</v>
      </c>
      <c r="B120" s="34" t="s">
        <v>149</v>
      </c>
      <c r="C120" s="21" t="s">
        <v>2</v>
      </c>
      <c r="D120" s="5">
        <v>6</v>
      </c>
      <c r="E120" s="5">
        <v>2</v>
      </c>
      <c r="F120" s="9">
        <v>7.2700000000000001E-2</v>
      </c>
      <c r="G120" s="10">
        <v>1.4238</v>
      </c>
      <c r="H120" s="10">
        <v>1.5196000000000001</v>
      </c>
      <c r="I120" s="9">
        <v>1.4294</v>
      </c>
      <c r="J120" s="9">
        <f t="shared" ref="J120:J121" si="32">H120-G120-F120</f>
        <v>2.3100000000000107E-2</v>
      </c>
      <c r="K120" s="9">
        <f t="shared" ref="K120:K121" si="33">H120-I120-F120</f>
        <v>1.7500000000000057E-2</v>
      </c>
      <c r="L120" s="9">
        <f t="shared" ref="L120:L121" si="34">J120/(E120/1000)</f>
        <v>11.550000000000052</v>
      </c>
      <c r="M120" s="6">
        <f t="shared" ref="M120:M121" si="35">K120/(E120/1000)</f>
        <v>8.7500000000000284</v>
      </c>
      <c r="N120" s="19">
        <f t="shared" ref="N120:N121" si="36">M120/L120*100</f>
        <v>75.757575757575651</v>
      </c>
    </row>
    <row r="121" spans="1:14">
      <c r="A121" s="22">
        <v>44877</v>
      </c>
      <c r="B121" s="34" t="s">
        <v>149</v>
      </c>
      <c r="C121" s="21" t="s">
        <v>1</v>
      </c>
      <c r="D121" s="5">
        <v>12</v>
      </c>
      <c r="E121" s="5">
        <v>2</v>
      </c>
      <c r="F121" s="9">
        <v>6.3299999999999995E-2</v>
      </c>
      <c r="G121" s="10">
        <v>1.4033</v>
      </c>
      <c r="H121" s="10">
        <v>1.4815</v>
      </c>
      <c r="I121" s="9">
        <v>1.4069</v>
      </c>
      <c r="J121" s="9">
        <f t="shared" si="32"/>
        <v>1.4900000000000052E-2</v>
      </c>
      <c r="K121" s="9">
        <f t="shared" si="33"/>
        <v>1.1300000000000004E-2</v>
      </c>
      <c r="L121" s="9">
        <f t="shared" si="34"/>
        <v>7.4500000000000259</v>
      </c>
      <c r="M121" s="6">
        <f t="shared" si="35"/>
        <v>5.6500000000000021</v>
      </c>
      <c r="N121" s="19">
        <f t="shared" si="36"/>
        <v>75.838926174496407</v>
      </c>
    </row>
    <row r="122" spans="1:14">
      <c r="A122" s="22">
        <v>44879</v>
      </c>
      <c r="B122" s="34" t="s">
        <v>148</v>
      </c>
      <c r="C122" s="21" t="s">
        <v>139</v>
      </c>
      <c r="D122" s="5">
        <v>6</v>
      </c>
      <c r="E122" s="5">
        <v>2</v>
      </c>
      <c r="F122" s="9">
        <v>7.9299999999999995E-2</v>
      </c>
      <c r="G122" s="10">
        <v>1.4976</v>
      </c>
      <c r="H122" s="10">
        <v>1.6011</v>
      </c>
      <c r="I122" s="9">
        <v>1.5033000000000001</v>
      </c>
      <c r="J122" s="9">
        <f t="shared" si="5"/>
        <v>2.419999999999993E-2</v>
      </c>
      <c r="K122" s="9">
        <f t="shared" si="6"/>
        <v>1.8499999999999892E-2</v>
      </c>
      <c r="L122" s="9">
        <f t="shared" si="7"/>
        <v>12.099999999999964</v>
      </c>
      <c r="M122" s="6">
        <f t="shared" si="8"/>
        <v>9.2499999999999449</v>
      </c>
      <c r="N122" s="19">
        <f t="shared" si="9"/>
        <v>76.446280991735307</v>
      </c>
    </row>
    <row r="123" spans="1:14">
      <c r="A123" s="22">
        <v>44879</v>
      </c>
      <c r="B123" s="34" t="s">
        <v>148</v>
      </c>
      <c r="C123" s="21" t="s">
        <v>140</v>
      </c>
      <c r="D123" s="5">
        <v>12</v>
      </c>
      <c r="E123" s="5">
        <v>2</v>
      </c>
      <c r="F123" s="9">
        <v>7.7200000000000005E-2</v>
      </c>
      <c r="G123" s="10">
        <v>1.4286000000000001</v>
      </c>
      <c r="H123" s="10">
        <v>1.5225</v>
      </c>
      <c r="I123" s="9">
        <v>1.4327000000000001</v>
      </c>
      <c r="J123" s="9">
        <f t="shared" si="5"/>
        <v>1.6699999999999868E-2</v>
      </c>
      <c r="K123" s="9">
        <f t="shared" si="6"/>
        <v>1.2599999999999875E-2</v>
      </c>
      <c r="L123" s="9">
        <f t="shared" si="7"/>
        <v>8.3499999999999339</v>
      </c>
      <c r="M123" s="6">
        <f t="shared" si="8"/>
        <v>6.2999999999999376</v>
      </c>
      <c r="N123" s="19">
        <f t="shared" si="9"/>
        <v>75.449101796407035</v>
      </c>
    </row>
    <row r="124" spans="1:14">
      <c r="A124" s="22">
        <v>44881</v>
      </c>
      <c r="B124" s="34" t="s">
        <v>147</v>
      </c>
      <c r="C124" s="21" t="s">
        <v>2</v>
      </c>
      <c r="D124" s="5">
        <v>6</v>
      </c>
      <c r="E124" s="5">
        <v>2</v>
      </c>
      <c r="F124" s="9">
        <v>8.8900000000000007E-2</v>
      </c>
      <c r="G124" s="10">
        <v>1.4639</v>
      </c>
      <c r="H124" s="10">
        <v>1.5712999999999999</v>
      </c>
      <c r="I124" s="9">
        <v>1.4676</v>
      </c>
      <c r="J124" s="9">
        <f t="shared" si="5"/>
        <v>1.8499999999999933E-2</v>
      </c>
      <c r="K124" s="9">
        <f t="shared" si="6"/>
        <v>1.4799999999999897E-2</v>
      </c>
      <c r="L124" s="9">
        <f t="shared" si="7"/>
        <v>9.2499999999999662</v>
      </c>
      <c r="M124" s="6">
        <f t="shared" si="8"/>
        <v>7.399999999999948</v>
      </c>
      <c r="N124" s="19">
        <f t="shared" si="9"/>
        <v>79.99999999999973</v>
      </c>
    </row>
    <row r="125" spans="1:14">
      <c r="A125" s="22">
        <v>44881</v>
      </c>
      <c r="B125" s="34" t="s">
        <v>147</v>
      </c>
      <c r="C125" s="21" t="s">
        <v>1</v>
      </c>
      <c r="D125" s="5">
        <v>12</v>
      </c>
      <c r="E125" s="5">
        <v>2</v>
      </c>
      <c r="F125" s="9">
        <v>7.9299999999999995E-2</v>
      </c>
      <c r="G125" s="10">
        <v>1.4303999999999999</v>
      </c>
      <c r="H125" s="10">
        <v>1.5247999999999999</v>
      </c>
      <c r="I125" s="9">
        <v>1.4335</v>
      </c>
      <c r="J125" s="9">
        <f t="shared" si="5"/>
        <v>1.5100000000000044E-2</v>
      </c>
      <c r="K125" s="9">
        <f t="shared" si="6"/>
        <v>1.1999999999999941E-2</v>
      </c>
      <c r="L125" s="9">
        <f t="shared" si="7"/>
        <v>7.550000000000022</v>
      </c>
      <c r="M125" s="6">
        <f t="shared" si="8"/>
        <v>5.9999999999999707</v>
      </c>
      <c r="N125" s="19">
        <f t="shared" si="9"/>
        <v>79.470198675496079</v>
      </c>
    </row>
    <row r="126" spans="1:14">
      <c r="A126" s="22">
        <v>44883</v>
      </c>
      <c r="B126" s="34" t="s">
        <v>146</v>
      </c>
      <c r="C126" s="21" t="s">
        <v>2</v>
      </c>
      <c r="D126" s="5">
        <v>6</v>
      </c>
      <c r="E126" s="5">
        <v>2</v>
      </c>
      <c r="F126" s="9">
        <v>7.2700000000000001E-2</v>
      </c>
      <c r="G126" s="10">
        <v>1.4662999999999999</v>
      </c>
      <c r="H126" s="10">
        <v>1.5598000000000001</v>
      </c>
      <c r="I126" s="9">
        <v>1.4724999999999999</v>
      </c>
      <c r="J126" s="9">
        <f t="shared" si="5"/>
        <v>2.0800000000000138E-2</v>
      </c>
      <c r="K126" s="9">
        <f t="shared" si="6"/>
        <v>1.4600000000000155E-2</v>
      </c>
      <c r="L126" s="9">
        <f t="shared" si="7"/>
        <v>10.400000000000068</v>
      </c>
      <c r="M126" s="6">
        <f t="shared" si="8"/>
        <v>7.3000000000000771</v>
      </c>
      <c r="N126" s="19">
        <f t="shared" si="9"/>
        <v>70.192307692307978</v>
      </c>
    </row>
    <row r="127" spans="1:14">
      <c r="A127" s="22">
        <v>44883</v>
      </c>
      <c r="B127" s="34" t="s">
        <v>146</v>
      </c>
      <c r="C127" s="21" t="s">
        <v>1</v>
      </c>
      <c r="D127" s="5">
        <v>12</v>
      </c>
      <c r="E127" s="5">
        <v>2</v>
      </c>
      <c r="F127" s="9">
        <v>7.17E-2</v>
      </c>
      <c r="G127" s="10">
        <v>1.5323</v>
      </c>
      <c r="H127" s="10">
        <v>1.6176999999999999</v>
      </c>
      <c r="I127" s="9">
        <v>1.5368999999999999</v>
      </c>
      <c r="J127" s="9">
        <f t="shared" si="5"/>
        <v>1.3699999999999921E-2</v>
      </c>
      <c r="K127" s="9">
        <f t="shared" si="6"/>
        <v>9.0999999999999831E-3</v>
      </c>
      <c r="L127" s="9">
        <f t="shared" si="7"/>
        <v>6.8499999999999606</v>
      </c>
      <c r="M127" s="6">
        <f t="shared" si="8"/>
        <v>4.5499999999999918</v>
      </c>
      <c r="N127" s="19">
        <f t="shared" si="9"/>
        <v>66.423357664233833</v>
      </c>
    </row>
    <row r="128" spans="1:14">
      <c r="A128" s="22">
        <v>44885</v>
      </c>
      <c r="B128" s="34" t="s">
        <v>145</v>
      </c>
      <c r="C128" s="21" t="s">
        <v>2</v>
      </c>
      <c r="D128" s="5">
        <v>6</v>
      </c>
      <c r="E128" s="5">
        <v>2</v>
      </c>
      <c r="F128" s="9">
        <v>8.72E-2</v>
      </c>
      <c r="G128" s="10">
        <v>1.4217</v>
      </c>
      <c r="H128" s="10">
        <v>1.5283</v>
      </c>
      <c r="I128" s="9">
        <v>1.4268000000000001</v>
      </c>
      <c r="J128" s="9">
        <f t="shared" si="5"/>
        <v>1.9400000000000028E-2</v>
      </c>
      <c r="K128" s="9">
        <f t="shared" si="6"/>
        <v>1.4299999999999924E-2</v>
      </c>
      <c r="L128" s="9">
        <f t="shared" si="7"/>
        <v>9.7000000000000135</v>
      </c>
      <c r="M128" s="6">
        <f t="shared" si="8"/>
        <v>7.1499999999999622</v>
      </c>
      <c r="N128" s="19">
        <f t="shared" si="9"/>
        <v>73.711340206185071</v>
      </c>
    </row>
    <row r="129" spans="1:14">
      <c r="A129" s="22">
        <v>44885</v>
      </c>
      <c r="B129" s="34" t="s">
        <v>145</v>
      </c>
      <c r="C129" s="21" t="s">
        <v>1</v>
      </c>
      <c r="D129" s="5">
        <v>12</v>
      </c>
      <c r="E129" s="5">
        <v>2</v>
      </c>
      <c r="F129" s="9">
        <v>9.0200000000000002E-2</v>
      </c>
      <c r="G129" s="10">
        <v>1.4261999999999999</v>
      </c>
      <c r="H129" s="10">
        <v>1.5298</v>
      </c>
      <c r="I129" s="9">
        <v>1.4307000000000001</v>
      </c>
      <c r="J129" s="9">
        <f t="shared" si="5"/>
        <v>1.3400000000000134E-2</v>
      </c>
      <c r="K129" s="9">
        <f t="shared" si="6"/>
        <v>8.8999999999999635E-3</v>
      </c>
      <c r="L129" s="9">
        <f t="shared" si="7"/>
        <v>6.7000000000000668</v>
      </c>
      <c r="M129" s="6">
        <f t="shared" si="8"/>
        <v>4.4499999999999815</v>
      </c>
      <c r="N129" s="19">
        <f t="shared" si="9"/>
        <v>66.417910447760249</v>
      </c>
    </row>
    <row r="130" spans="1:14">
      <c r="A130" s="22">
        <v>44887</v>
      </c>
      <c r="B130" s="34" t="s">
        <v>144</v>
      </c>
      <c r="C130" s="21" t="s">
        <v>2</v>
      </c>
      <c r="D130" s="5">
        <v>6</v>
      </c>
      <c r="E130" s="5">
        <v>2</v>
      </c>
      <c r="F130" s="9">
        <v>9.1499999999999998E-2</v>
      </c>
      <c r="G130" s="10">
        <v>1.4278</v>
      </c>
      <c r="H130" s="10">
        <v>1.5379</v>
      </c>
      <c r="I130" s="9">
        <v>1.4329000000000001</v>
      </c>
      <c r="J130" s="9">
        <f t="shared" si="5"/>
        <v>1.8600000000000089E-2</v>
      </c>
      <c r="K130" s="9">
        <f t="shared" si="6"/>
        <v>1.3499999999999984E-2</v>
      </c>
      <c r="L130" s="9">
        <f t="shared" si="7"/>
        <v>9.3000000000000433</v>
      </c>
      <c r="M130" s="6">
        <f t="shared" si="8"/>
        <v>6.749999999999992</v>
      </c>
      <c r="N130" s="19">
        <f t="shared" si="9"/>
        <v>72.580645161289908</v>
      </c>
    </row>
    <row r="131" spans="1:14">
      <c r="A131" s="22">
        <v>44887</v>
      </c>
      <c r="B131" s="34" t="s">
        <v>144</v>
      </c>
      <c r="C131" s="21" t="s">
        <v>1</v>
      </c>
      <c r="D131" s="5">
        <v>12</v>
      </c>
      <c r="E131" s="5">
        <v>2</v>
      </c>
      <c r="F131" s="9">
        <v>7.6499999999999999E-2</v>
      </c>
      <c r="G131" s="10">
        <v>1.4941</v>
      </c>
      <c r="H131" s="10">
        <v>1.583</v>
      </c>
      <c r="I131" s="9">
        <v>1.4979</v>
      </c>
      <c r="J131" s="9">
        <f t="shared" si="5"/>
        <v>1.239999999999998E-2</v>
      </c>
      <c r="K131" s="9">
        <f t="shared" si="6"/>
        <v>8.5999999999999549E-3</v>
      </c>
      <c r="L131" s="9">
        <f t="shared" si="7"/>
        <v>6.1999999999999904</v>
      </c>
      <c r="M131" s="6">
        <f t="shared" si="8"/>
        <v>4.2999999999999776</v>
      </c>
      <c r="N131" s="19">
        <f t="shared" si="9"/>
        <v>69.354838709677168</v>
      </c>
    </row>
    <row r="132" spans="1:14">
      <c r="A132" s="22">
        <v>44889</v>
      </c>
      <c r="B132" s="34" t="s">
        <v>143</v>
      </c>
      <c r="C132" s="21" t="s">
        <v>2</v>
      </c>
      <c r="D132" s="5">
        <v>6</v>
      </c>
      <c r="E132" s="5">
        <v>2</v>
      </c>
      <c r="F132" s="9">
        <v>6.2100000000000002E-2</v>
      </c>
      <c r="G132" s="10">
        <v>1.4068000000000001</v>
      </c>
      <c r="H132" s="10">
        <v>1.4934000000000001</v>
      </c>
      <c r="I132" s="9">
        <v>1.4213</v>
      </c>
      <c r="J132" s="9">
        <f t="shared" si="5"/>
        <v>2.4500000000000008E-2</v>
      </c>
      <c r="K132" s="9">
        <f t="shared" si="6"/>
        <v>1.0000000000000051E-2</v>
      </c>
      <c r="L132" s="9">
        <f t="shared" si="7"/>
        <v>12.250000000000004</v>
      </c>
      <c r="M132" s="6">
        <f t="shared" si="8"/>
        <v>5.0000000000000249</v>
      </c>
      <c r="N132" s="19">
        <f t="shared" si="9"/>
        <v>40.816326530612436</v>
      </c>
    </row>
    <row r="133" spans="1:14">
      <c r="A133" s="22">
        <v>44889</v>
      </c>
      <c r="B133" s="34" t="s">
        <v>143</v>
      </c>
      <c r="C133" s="21" t="s">
        <v>1</v>
      </c>
      <c r="D133" s="5">
        <v>12</v>
      </c>
      <c r="E133" s="5">
        <v>2</v>
      </c>
      <c r="F133" s="9">
        <v>7.0400000000000004E-2</v>
      </c>
      <c r="G133" s="10">
        <v>1.4589000000000001</v>
      </c>
      <c r="H133" s="10">
        <v>1.5451999999999999</v>
      </c>
      <c r="I133" s="9">
        <v>1.4631000000000001</v>
      </c>
      <c r="J133" s="9">
        <f t="shared" si="5"/>
        <v>1.5899999999999817E-2</v>
      </c>
      <c r="K133" s="9">
        <f t="shared" si="6"/>
        <v>1.1699999999999836E-2</v>
      </c>
      <c r="L133" s="9">
        <f t="shared" si="7"/>
        <v>7.9499999999999087</v>
      </c>
      <c r="M133" s="6">
        <f t="shared" si="8"/>
        <v>5.8499999999999179</v>
      </c>
      <c r="N133" s="19">
        <f t="shared" si="9"/>
        <v>73.584905660377174</v>
      </c>
    </row>
    <row r="134" spans="1:14">
      <c r="A134" s="22">
        <v>44891</v>
      </c>
      <c r="B134" s="34" t="s">
        <v>142</v>
      </c>
      <c r="C134" s="21" t="s">
        <v>2</v>
      </c>
      <c r="D134" s="5">
        <v>6</v>
      </c>
      <c r="E134" s="5">
        <v>2</v>
      </c>
      <c r="F134" s="9">
        <v>6.8699999999999997E-2</v>
      </c>
      <c r="G134" s="10">
        <v>1.4979</v>
      </c>
      <c r="H134" s="10">
        <v>1.5896999999999999</v>
      </c>
      <c r="I134" s="9">
        <v>1.5031000000000001</v>
      </c>
      <c r="J134" s="9">
        <f t="shared" si="5"/>
        <v>2.3099999999999885E-2</v>
      </c>
      <c r="K134" s="9">
        <f t="shared" si="6"/>
        <v>1.7899999999999791E-2</v>
      </c>
      <c r="L134" s="9">
        <f t="shared" si="7"/>
        <v>11.549999999999942</v>
      </c>
      <c r="M134" s="6">
        <f t="shared" si="8"/>
        <v>8.9499999999998945</v>
      </c>
      <c r="N134" s="19">
        <f t="shared" si="9"/>
        <v>77.489177489176967</v>
      </c>
    </row>
    <row r="135" spans="1:14">
      <c r="A135" s="22">
        <v>44891</v>
      </c>
      <c r="B135" s="34" t="s">
        <v>142</v>
      </c>
      <c r="C135" s="21" t="s">
        <v>1</v>
      </c>
      <c r="D135" s="5">
        <v>12</v>
      </c>
      <c r="E135" s="5">
        <v>2</v>
      </c>
      <c r="F135" s="9">
        <v>7.2700000000000001E-2</v>
      </c>
      <c r="G135" s="10">
        <v>1.4987999999999999</v>
      </c>
      <c r="H135" s="10">
        <v>1.5866</v>
      </c>
      <c r="I135" s="9">
        <v>1.5027999999999999</v>
      </c>
      <c r="J135" s="9">
        <f t="shared" si="5"/>
        <v>1.5100000000000099E-2</v>
      </c>
      <c r="K135" s="9">
        <f t="shared" si="6"/>
        <v>1.1100000000000096E-2</v>
      </c>
      <c r="L135" s="9">
        <f t="shared" si="7"/>
        <v>7.5500000000000496</v>
      </c>
      <c r="M135" s="6">
        <f t="shared" si="8"/>
        <v>5.5500000000000478</v>
      </c>
      <c r="N135" s="19">
        <f t="shared" si="9"/>
        <v>73.509933774834593</v>
      </c>
    </row>
    <row r="136" spans="1:14">
      <c r="A136" s="22">
        <v>44893</v>
      </c>
      <c r="B136" s="34" t="s">
        <v>141</v>
      </c>
      <c r="C136" s="21" t="s">
        <v>2</v>
      </c>
      <c r="D136" s="5">
        <v>6</v>
      </c>
      <c r="E136" s="5">
        <v>2</v>
      </c>
      <c r="F136" s="9">
        <v>6.3299999999999995E-2</v>
      </c>
      <c r="G136" s="10">
        <v>1.4936</v>
      </c>
      <c r="H136" s="10">
        <v>1.5791999999999999</v>
      </c>
      <c r="I136" s="9">
        <v>1.4988999999999999</v>
      </c>
      <c r="J136" s="9">
        <f t="shared" si="5"/>
        <v>2.2299999999999903E-2</v>
      </c>
      <c r="K136" s="9">
        <f t="shared" si="6"/>
        <v>1.7000000000000043E-2</v>
      </c>
      <c r="L136" s="9">
        <f t="shared" si="7"/>
        <v>11.149999999999951</v>
      </c>
      <c r="M136" s="6">
        <f t="shared" si="8"/>
        <v>8.5000000000000213</v>
      </c>
      <c r="N136" s="19">
        <f t="shared" si="9"/>
        <v>76.233183856502777</v>
      </c>
    </row>
    <row r="137" spans="1:14">
      <c r="A137" s="22">
        <v>44893</v>
      </c>
      <c r="B137" s="34" t="s">
        <v>141</v>
      </c>
      <c r="C137" s="21" t="s">
        <v>1</v>
      </c>
      <c r="D137" s="5">
        <v>12</v>
      </c>
      <c r="E137" s="5">
        <v>2</v>
      </c>
      <c r="F137" s="9">
        <v>6.8900000000000003E-2</v>
      </c>
      <c r="G137" s="10">
        <v>1.4709000000000001</v>
      </c>
      <c r="H137" s="10">
        <v>1.5548</v>
      </c>
      <c r="I137" s="9">
        <v>1.4748000000000001</v>
      </c>
      <c r="J137" s="9">
        <f t="shared" si="5"/>
        <v>1.4999999999999861E-2</v>
      </c>
      <c r="K137" s="9">
        <f t="shared" si="6"/>
        <v>1.1099999999999846E-2</v>
      </c>
      <c r="L137" s="9">
        <f t="shared" si="7"/>
        <v>7.4999999999999298</v>
      </c>
      <c r="M137" s="6">
        <f t="shared" si="8"/>
        <v>5.5499999999999226</v>
      </c>
      <c r="N137" s="19">
        <f t="shared" si="9"/>
        <v>73.999999999999659</v>
      </c>
    </row>
    <row r="138" spans="1:14">
      <c r="A138" s="22">
        <v>44894</v>
      </c>
      <c r="B138" s="34" t="s">
        <v>179</v>
      </c>
      <c r="C138" s="21" t="s">
        <v>2</v>
      </c>
      <c r="D138" s="5">
        <v>6</v>
      </c>
      <c r="E138" s="5">
        <v>2</v>
      </c>
      <c r="F138" s="9">
        <v>7.8299999999999995E-2</v>
      </c>
      <c r="G138" s="10">
        <v>1.4495</v>
      </c>
      <c r="H138" s="10">
        <v>1.5461</v>
      </c>
      <c r="I138" s="9">
        <v>1.454</v>
      </c>
      <c r="J138" s="9">
        <f t="shared" si="5"/>
        <v>1.8300000000000025E-2</v>
      </c>
      <c r="K138" s="9">
        <f t="shared" si="6"/>
        <v>1.3800000000000076E-2</v>
      </c>
      <c r="L138" s="9">
        <f t="shared" si="7"/>
        <v>9.1500000000000128</v>
      </c>
      <c r="M138" s="6">
        <f t="shared" si="8"/>
        <v>6.9000000000000377</v>
      </c>
      <c r="N138" s="19">
        <f t="shared" si="9"/>
        <v>75.409836065574069</v>
      </c>
    </row>
    <row r="139" spans="1:14">
      <c r="A139" s="22">
        <v>44894</v>
      </c>
      <c r="B139" s="34" t="s">
        <v>179</v>
      </c>
      <c r="C139" s="21" t="s">
        <v>1</v>
      </c>
      <c r="D139" s="5">
        <v>12</v>
      </c>
      <c r="E139" s="5">
        <v>2</v>
      </c>
      <c r="F139" s="9">
        <v>8.1500000000000003E-2</v>
      </c>
      <c r="G139" s="10">
        <v>1.4746999999999999</v>
      </c>
      <c r="H139" s="10">
        <v>1.5690999999999999</v>
      </c>
      <c r="I139" s="9">
        <v>1.4776</v>
      </c>
      <c r="J139" s="9">
        <f t="shared" si="5"/>
        <v>1.2900000000000036E-2</v>
      </c>
      <c r="K139" s="9">
        <f t="shared" si="6"/>
        <v>9.9999999999999117E-3</v>
      </c>
      <c r="L139" s="9">
        <f t="shared" si="7"/>
        <v>6.4500000000000179</v>
      </c>
      <c r="M139" s="6">
        <f t="shared" si="8"/>
        <v>4.9999999999999556</v>
      </c>
      <c r="N139" s="19">
        <f t="shared" si="9"/>
        <v>77.519379844960341</v>
      </c>
    </row>
    <row r="140" spans="1:14">
      <c r="A140" s="22">
        <v>44898</v>
      </c>
      <c r="B140" s="34" t="s">
        <v>181</v>
      </c>
      <c r="C140" s="21" t="s">
        <v>2</v>
      </c>
      <c r="D140" s="5">
        <v>6</v>
      </c>
      <c r="E140" s="5">
        <v>2</v>
      </c>
      <c r="F140" s="9">
        <v>6.7799999999999999E-2</v>
      </c>
      <c r="G140" s="10">
        <v>1.4137</v>
      </c>
      <c r="H140" s="10">
        <v>1.5037</v>
      </c>
      <c r="I140" s="9">
        <v>1.4195</v>
      </c>
      <c r="J140" s="9">
        <f t="shared" si="5"/>
        <v>2.2200000000000081E-2</v>
      </c>
      <c r="K140" s="9">
        <f t="shared" si="6"/>
        <v>1.6400000000000053E-2</v>
      </c>
      <c r="L140" s="9">
        <f t="shared" si="7"/>
        <v>11.100000000000041</v>
      </c>
      <c r="M140" s="6">
        <f t="shared" si="8"/>
        <v>8.2000000000000259</v>
      </c>
      <c r="N140" s="19">
        <f t="shared" si="9"/>
        <v>73.873873873873848</v>
      </c>
    </row>
    <row r="141" spans="1:14">
      <c r="A141" s="22">
        <v>44898</v>
      </c>
      <c r="B141" s="34" t="s">
        <v>180</v>
      </c>
      <c r="C141" s="21" t="s">
        <v>1</v>
      </c>
      <c r="D141" s="5">
        <v>12</v>
      </c>
      <c r="E141" s="5">
        <v>2</v>
      </c>
      <c r="F141" s="9">
        <v>6.7599999999999993E-2</v>
      </c>
      <c r="G141" s="10">
        <v>1.4068000000000001</v>
      </c>
      <c r="H141" s="10">
        <v>1.4902</v>
      </c>
      <c r="I141" s="9">
        <v>1.4128000000000001</v>
      </c>
      <c r="J141" s="9">
        <f t="shared" si="5"/>
        <v>1.5799999999999925E-2</v>
      </c>
      <c r="K141" s="9">
        <f t="shared" si="6"/>
        <v>9.7999999999999199E-3</v>
      </c>
      <c r="L141" s="9">
        <f t="shared" si="7"/>
        <v>7.8999999999999622</v>
      </c>
      <c r="M141" s="6">
        <f t="shared" si="8"/>
        <v>4.8999999999999595</v>
      </c>
      <c r="N141" s="19">
        <f t="shared" si="9"/>
        <v>62.025316455695986</v>
      </c>
    </row>
    <row r="142" spans="1:14">
      <c r="A142" s="22">
        <v>44899</v>
      </c>
      <c r="B142" s="34" t="s">
        <v>182</v>
      </c>
      <c r="C142" s="21" t="s">
        <v>2</v>
      </c>
      <c r="D142" s="5">
        <v>6</v>
      </c>
      <c r="E142" s="5">
        <v>2</v>
      </c>
      <c r="F142" s="9">
        <v>7.1900000000000006E-2</v>
      </c>
      <c r="G142" s="10">
        <v>1.4440999999999999</v>
      </c>
      <c r="H142" s="10">
        <v>1.5376000000000001</v>
      </c>
      <c r="I142" s="10">
        <v>1.4484999999999999</v>
      </c>
      <c r="J142" s="9">
        <f t="shared" si="5"/>
        <v>2.1600000000000133E-2</v>
      </c>
      <c r="K142" s="9">
        <f t="shared" si="6"/>
        <v>1.7200000000000173E-2</v>
      </c>
      <c r="L142" s="9">
        <f>J142/(E142/1000)</f>
        <v>10.800000000000066</v>
      </c>
      <c r="M142" s="6">
        <f t="shared" si="8"/>
        <v>8.6000000000000867</v>
      </c>
      <c r="N142" s="19">
        <f t="shared" si="9"/>
        <v>79.629629629629932</v>
      </c>
    </row>
    <row r="143" spans="1:14">
      <c r="A143" s="22">
        <v>44899</v>
      </c>
      <c r="B143" s="34" t="s">
        <v>182</v>
      </c>
      <c r="C143" s="21" t="s">
        <v>1</v>
      </c>
      <c r="D143" s="5">
        <v>12</v>
      </c>
      <c r="E143" s="5">
        <v>2</v>
      </c>
      <c r="F143" s="9">
        <v>7.3099999999999998E-2</v>
      </c>
      <c r="G143" s="10">
        <v>1.4554</v>
      </c>
      <c r="H143" s="10">
        <v>1.5479000000000001</v>
      </c>
      <c r="I143" s="10">
        <v>1.4628000000000001</v>
      </c>
      <c r="J143" s="9">
        <f t="shared" si="5"/>
        <v>1.9400000000000028E-2</v>
      </c>
      <c r="K143" s="9">
        <f t="shared" si="6"/>
        <v>1.1999999999999955E-2</v>
      </c>
      <c r="L143" s="9">
        <f t="shared" si="7"/>
        <v>9.7000000000000135</v>
      </c>
      <c r="M143" s="6">
        <f t="shared" si="8"/>
        <v>5.9999999999999778</v>
      </c>
      <c r="N143" s="19">
        <f t="shared" si="9"/>
        <v>61.855670103092464</v>
      </c>
    </row>
    <row r="144" spans="1:14">
      <c r="A144" s="22">
        <v>44901</v>
      </c>
      <c r="B144" s="34" t="s">
        <v>183</v>
      </c>
      <c r="C144" s="21" t="s">
        <v>2</v>
      </c>
      <c r="D144" s="5">
        <v>6</v>
      </c>
      <c r="E144" s="5">
        <v>2</v>
      </c>
      <c r="F144" s="9">
        <v>8.0100000000000005E-2</v>
      </c>
      <c r="G144" s="10">
        <v>1.4656</v>
      </c>
      <c r="H144" s="10">
        <v>1.5687</v>
      </c>
      <c r="I144" s="9">
        <v>1.4716</v>
      </c>
      <c r="J144" s="9">
        <f t="shared" si="5"/>
        <v>2.2999999999999965E-2</v>
      </c>
      <c r="K144" s="9">
        <f t="shared" si="6"/>
        <v>1.699999999999996E-2</v>
      </c>
      <c r="L144" s="9">
        <f t="shared" si="7"/>
        <v>11.499999999999982</v>
      </c>
      <c r="M144" s="6">
        <f t="shared" si="8"/>
        <v>8.4999999999999805</v>
      </c>
      <c r="N144" s="19">
        <f t="shared" si="9"/>
        <v>73.913043478260803</v>
      </c>
    </row>
    <row r="145" spans="1:14">
      <c r="A145" s="22">
        <v>44901</v>
      </c>
      <c r="B145" s="34" t="s">
        <v>183</v>
      </c>
      <c r="C145" s="21" t="s">
        <v>1</v>
      </c>
      <c r="D145" s="5">
        <v>12</v>
      </c>
      <c r="E145" s="5">
        <v>2</v>
      </c>
      <c r="F145" s="9">
        <v>7.1099999999999997E-2</v>
      </c>
      <c r="G145" s="10">
        <v>1.4806999999999999</v>
      </c>
      <c r="H145" s="10">
        <v>1.579</v>
      </c>
      <c r="I145" s="9">
        <v>1.4917</v>
      </c>
      <c r="J145" s="9">
        <f t="shared" si="5"/>
        <v>2.7200000000000057E-2</v>
      </c>
      <c r="K145" s="9">
        <f t="shared" si="6"/>
        <v>1.6199999999999937E-2</v>
      </c>
      <c r="L145" s="9">
        <f t="shared" si="7"/>
        <v>13.600000000000028</v>
      </c>
      <c r="M145" s="6">
        <f t="shared" si="8"/>
        <v>8.0999999999999677</v>
      </c>
      <c r="N145" s="19">
        <f t="shared" si="9"/>
        <v>59.558823529411406</v>
      </c>
    </row>
    <row r="146" spans="1:14">
      <c r="A146" s="22">
        <v>44902</v>
      </c>
      <c r="B146" s="34" t="s">
        <v>184</v>
      </c>
      <c r="C146" s="21" t="s">
        <v>2</v>
      </c>
      <c r="D146" s="5">
        <v>6</v>
      </c>
      <c r="E146" s="5">
        <v>2</v>
      </c>
      <c r="F146" s="9">
        <v>7.1099999999999997E-2</v>
      </c>
      <c r="G146" s="10">
        <v>1.4356</v>
      </c>
      <c r="H146" s="10">
        <v>1.5294000000000001</v>
      </c>
      <c r="I146" s="9">
        <v>1.4408000000000001</v>
      </c>
      <c r="J146" s="9">
        <f t="shared" si="5"/>
        <v>2.2700000000000109E-2</v>
      </c>
      <c r="K146" s="9">
        <f t="shared" si="6"/>
        <v>1.7500000000000016E-2</v>
      </c>
      <c r="L146" s="9">
        <f t="shared" si="7"/>
        <v>11.350000000000055</v>
      </c>
      <c r="M146" s="6">
        <f t="shared" si="8"/>
        <v>8.7500000000000071</v>
      </c>
      <c r="N146" s="19">
        <f t="shared" si="9"/>
        <v>77.092511013215542</v>
      </c>
    </row>
    <row r="147" spans="1:14">
      <c r="A147" s="22">
        <v>44902</v>
      </c>
      <c r="B147" s="34" t="s">
        <v>184</v>
      </c>
      <c r="C147" s="21" t="s">
        <v>1</v>
      </c>
      <c r="D147" s="5">
        <v>12</v>
      </c>
      <c r="E147" s="5">
        <v>2</v>
      </c>
      <c r="F147" s="9">
        <v>7.1400000000000005E-2</v>
      </c>
      <c r="G147" s="10">
        <v>1.4636</v>
      </c>
      <c r="H147" s="10">
        <v>1.5589999999999999</v>
      </c>
      <c r="I147" s="9">
        <v>1.4732000000000001</v>
      </c>
      <c r="J147" s="9">
        <f t="shared" si="5"/>
        <v>2.3999999999999924E-2</v>
      </c>
      <c r="K147" s="9">
        <f t="shared" si="6"/>
        <v>1.4399999999999871E-2</v>
      </c>
      <c r="L147" s="9">
        <f t="shared" si="7"/>
        <v>11.999999999999963</v>
      </c>
      <c r="M147" s="6">
        <f t="shared" si="8"/>
        <v>7.1999999999999353</v>
      </c>
      <c r="N147" s="19">
        <f t="shared" si="9"/>
        <v>59.999999999999645</v>
      </c>
    </row>
    <row r="148" spans="1:14">
      <c r="A148" s="22">
        <v>44903</v>
      </c>
      <c r="B148" s="34" t="s">
        <v>185</v>
      </c>
      <c r="C148" s="21" t="s">
        <v>2</v>
      </c>
      <c r="D148" s="5">
        <v>6</v>
      </c>
      <c r="E148" s="5">
        <v>2</v>
      </c>
      <c r="F148" s="9">
        <v>8.5199999999999998E-2</v>
      </c>
      <c r="G148" s="10">
        <v>1.4451000000000001</v>
      </c>
      <c r="H148" s="10">
        <v>1.5515000000000001</v>
      </c>
      <c r="I148" s="9">
        <v>1.4499</v>
      </c>
      <c r="J148" s="9">
        <f t="shared" si="5"/>
        <v>2.1200000000000052E-2</v>
      </c>
      <c r="K148" s="9">
        <f t="shared" si="6"/>
        <v>1.6400000000000137E-2</v>
      </c>
      <c r="L148" s="9">
        <f t="shared" si="7"/>
        <v>10.600000000000026</v>
      </c>
      <c r="M148" s="6">
        <f t="shared" si="8"/>
        <v>8.2000000000000686</v>
      </c>
      <c r="N148" s="19">
        <f t="shared" si="9"/>
        <v>77.358490566038199</v>
      </c>
    </row>
    <row r="149" spans="1:14">
      <c r="A149" s="22">
        <v>44903</v>
      </c>
      <c r="B149" s="34" t="s">
        <v>185</v>
      </c>
      <c r="C149" s="21" t="s">
        <v>1</v>
      </c>
      <c r="D149" s="5">
        <v>12</v>
      </c>
      <c r="E149" s="5">
        <v>2</v>
      </c>
      <c r="F149" s="9">
        <v>8.8200000000000001E-2</v>
      </c>
      <c r="G149" s="10">
        <v>1.4787999999999999</v>
      </c>
      <c r="H149" s="10">
        <v>1.5905</v>
      </c>
      <c r="I149" s="9">
        <v>1.4886999999999999</v>
      </c>
      <c r="J149" s="9">
        <f t="shared" si="5"/>
        <v>2.3500000000000132E-2</v>
      </c>
      <c r="K149" s="9">
        <f t="shared" si="6"/>
        <v>1.3600000000000112E-2</v>
      </c>
      <c r="L149" s="9">
        <f t="shared" si="7"/>
        <v>11.750000000000066</v>
      </c>
      <c r="M149" s="6">
        <f t="shared" si="8"/>
        <v>6.8000000000000558</v>
      </c>
      <c r="N149" s="19">
        <f t="shared" si="9"/>
        <v>57.872340425532066</v>
      </c>
    </row>
    <row r="150" spans="1:14">
      <c r="A150" s="22">
        <v>44904</v>
      </c>
      <c r="B150" s="34" t="s">
        <v>186</v>
      </c>
      <c r="C150" s="21" t="s">
        <v>2</v>
      </c>
      <c r="D150" s="5">
        <v>6</v>
      </c>
      <c r="E150" s="5">
        <v>2</v>
      </c>
      <c r="F150" s="9">
        <v>9.5100000000000004E-2</v>
      </c>
      <c r="G150" s="10">
        <v>1.4631000000000001</v>
      </c>
      <c r="H150" s="10">
        <v>1.5790999999999999</v>
      </c>
      <c r="I150" s="9">
        <v>1.4686999999999999</v>
      </c>
      <c r="J150" s="9">
        <f t="shared" si="5"/>
        <v>2.0899999999999877E-2</v>
      </c>
      <c r="K150" s="9">
        <f t="shared" si="6"/>
        <v>1.530000000000005E-2</v>
      </c>
      <c r="L150" s="9">
        <f t="shared" si="7"/>
        <v>10.449999999999939</v>
      </c>
      <c r="M150" s="6">
        <f t="shared" si="8"/>
        <v>7.6500000000000243</v>
      </c>
      <c r="N150" s="19">
        <f t="shared" si="9"/>
        <v>73.205741626794918</v>
      </c>
    </row>
    <row r="151" spans="1:14">
      <c r="A151" s="22">
        <v>44904</v>
      </c>
      <c r="B151" s="34" t="s">
        <v>186</v>
      </c>
      <c r="C151" s="21" t="s">
        <v>1</v>
      </c>
      <c r="D151" s="5">
        <v>12</v>
      </c>
      <c r="E151" s="5">
        <v>2</v>
      </c>
      <c r="F151" s="9">
        <v>9.2399999999999996E-2</v>
      </c>
      <c r="G151" s="10">
        <v>1.4665999999999999</v>
      </c>
      <c r="H151" s="10">
        <v>1.5797000000000001</v>
      </c>
      <c r="I151" s="9">
        <v>1.4759</v>
      </c>
      <c r="J151" s="9">
        <f t="shared" si="5"/>
        <v>2.0700000000000204E-2</v>
      </c>
      <c r="K151" s="9">
        <f t="shared" si="6"/>
        <v>1.1400000000000118E-2</v>
      </c>
      <c r="L151" s="9">
        <f t="shared" si="7"/>
        <v>10.350000000000103</v>
      </c>
      <c r="M151" s="6">
        <f t="shared" si="8"/>
        <v>5.7000000000000588</v>
      </c>
      <c r="N151" s="19">
        <f t="shared" si="9"/>
        <v>55.072463768115966</v>
      </c>
    </row>
    <row r="152" spans="1:14">
      <c r="A152" s="22">
        <v>44905</v>
      </c>
      <c r="B152" s="34" t="s">
        <v>187</v>
      </c>
      <c r="C152" s="21" t="s">
        <v>2</v>
      </c>
      <c r="D152" s="5">
        <v>6</v>
      </c>
      <c r="E152" s="5">
        <v>2</v>
      </c>
      <c r="F152" s="9">
        <v>8.2000000000000003E-2</v>
      </c>
      <c r="G152" s="10">
        <v>1.4365000000000001</v>
      </c>
      <c r="H152" s="10">
        <v>1.5388999999999999</v>
      </c>
      <c r="I152" s="9">
        <v>1.4420999999999999</v>
      </c>
      <c r="J152" s="9">
        <f t="shared" si="5"/>
        <v>2.0399999999999821E-2</v>
      </c>
      <c r="K152" s="9">
        <f t="shared" si="6"/>
        <v>1.4799999999999994E-2</v>
      </c>
      <c r="L152" s="9">
        <f t="shared" si="7"/>
        <v>10.19999999999991</v>
      </c>
      <c r="M152" s="6">
        <f t="shared" si="8"/>
        <v>7.3999999999999968</v>
      </c>
      <c r="N152" s="19">
        <f t="shared" si="9"/>
        <v>72.549019607843746</v>
      </c>
    </row>
    <row r="153" spans="1:14">
      <c r="A153" s="22">
        <v>44905</v>
      </c>
      <c r="B153" s="34" t="s">
        <v>187</v>
      </c>
      <c r="C153" s="21" t="s">
        <v>1</v>
      </c>
      <c r="D153" s="5">
        <v>12</v>
      </c>
      <c r="E153" s="5">
        <v>2</v>
      </c>
      <c r="F153" s="9">
        <v>8.0299999999999996E-2</v>
      </c>
      <c r="G153" s="10">
        <v>1.4472</v>
      </c>
      <c r="H153" s="10">
        <v>1.5506</v>
      </c>
      <c r="I153" s="9">
        <v>1.4570000000000001</v>
      </c>
      <c r="J153" s="9">
        <f t="shared" si="5"/>
        <v>2.309999999999994E-2</v>
      </c>
      <c r="K153" s="9">
        <f t="shared" si="6"/>
        <v>1.3299999999999909E-2</v>
      </c>
      <c r="L153" s="9">
        <f t="shared" si="7"/>
        <v>11.549999999999971</v>
      </c>
      <c r="M153" s="6">
        <f t="shared" si="8"/>
        <v>6.6499999999999542</v>
      </c>
      <c r="N153" s="19">
        <f t="shared" si="9"/>
        <v>57.575757575757322</v>
      </c>
    </row>
    <row r="154" spans="1:14">
      <c r="A154" s="22">
        <v>44906</v>
      </c>
      <c r="B154" s="34" t="s">
        <v>188</v>
      </c>
      <c r="C154" s="21" t="s">
        <v>190</v>
      </c>
      <c r="D154" s="5">
        <v>6</v>
      </c>
      <c r="E154" s="5">
        <v>2</v>
      </c>
      <c r="F154" s="9">
        <v>7.0699999999999999E-2</v>
      </c>
      <c r="G154" s="10">
        <v>1.4613</v>
      </c>
      <c r="H154" s="10">
        <v>1.5510999999999999</v>
      </c>
      <c r="I154" s="9">
        <v>1.4661</v>
      </c>
      <c r="J154" s="9">
        <f t="shared" si="5"/>
        <v>1.9099999999999881E-2</v>
      </c>
      <c r="K154" s="9">
        <f t="shared" si="6"/>
        <v>1.4299999999999966E-2</v>
      </c>
      <c r="L154" s="9">
        <f t="shared" si="7"/>
        <v>9.5499999999999403</v>
      </c>
      <c r="M154" s="6">
        <f t="shared" si="8"/>
        <v>7.1499999999999826</v>
      </c>
      <c r="N154" s="19">
        <f t="shared" si="9"/>
        <v>74.869109947644262</v>
      </c>
    </row>
    <row r="155" spans="1:14">
      <c r="A155" s="22">
        <v>44906</v>
      </c>
      <c r="B155" s="34" t="s">
        <v>188</v>
      </c>
      <c r="C155" s="21" t="s">
        <v>1</v>
      </c>
      <c r="D155" s="5">
        <v>12</v>
      </c>
      <c r="E155" s="5">
        <v>2</v>
      </c>
      <c r="F155" s="9">
        <v>6.8199999999999997E-2</v>
      </c>
      <c r="G155" s="10">
        <v>1.4559</v>
      </c>
      <c r="H155" s="10">
        <v>1.5461</v>
      </c>
      <c r="I155" s="9">
        <v>1.4650000000000001</v>
      </c>
      <c r="J155" s="9">
        <f t="shared" si="5"/>
        <v>2.2000000000000061E-2</v>
      </c>
      <c r="K155" s="9">
        <f t="shared" si="6"/>
        <v>1.2899999999999953E-2</v>
      </c>
      <c r="L155" s="9">
        <f t="shared" si="7"/>
        <v>11.00000000000003</v>
      </c>
      <c r="M155" s="6">
        <f t="shared" si="8"/>
        <v>6.4499999999999762</v>
      </c>
      <c r="N155" s="19">
        <f t="shared" si="9"/>
        <v>58.636363636363264</v>
      </c>
    </row>
    <row r="156" spans="1:14">
      <c r="A156" s="22">
        <v>44907</v>
      </c>
      <c r="C156" s="21" t="s">
        <v>190</v>
      </c>
      <c r="D156" s="5">
        <v>6</v>
      </c>
      <c r="E156" s="5">
        <v>2</v>
      </c>
      <c r="F156" s="9">
        <v>7.0300000000000001E-2</v>
      </c>
      <c r="G156" s="10">
        <v>1.4268000000000001</v>
      </c>
      <c r="H156" s="10">
        <v>1.5198</v>
      </c>
      <c r="I156" s="9">
        <v>1.4325000000000001</v>
      </c>
      <c r="J156" s="9">
        <f t="shared" ref="J156:J161" si="37">H156-G156-F156</f>
        <v>2.269999999999997E-2</v>
      </c>
      <c r="K156" s="9">
        <f t="shared" ref="K156:K161" si="38">H156-I156-F156</f>
        <v>1.6999999999999932E-2</v>
      </c>
      <c r="L156" s="9">
        <f t="shared" ref="L156:L161" si="39">J156/(E156/1000)</f>
        <v>11.349999999999985</v>
      </c>
      <c r="M156" s="6">
        <f t="shared" ref="M156:M161" si="40">K156/(E156/1000)</f>
        <v>8.4999999999999662</v>
      </c>
      <c r="N156" s="19">
        <f t="shared" ref="N156:N161" si="41">M156/L156*100</f>
        <v>74.889867841409483</v>
      </c>
    </row>
    <row r="157" spans="1:14">
      <c r="A157" s="22">
        <v>44907</v>
      </c>
      <c r="C157" s="21" t="s">
        <v>1</v>
      </c>
      <c r="D157" s="5">
        <v>12</v>
      </c>
      <c r="E157" s="5">
        <v>2</v>
      </c>
      <c r="F157" s="9">
        <v>6.4899999999999999E-2</v>
      </c>
      <c r="G157" s="10">
        <v>1.4389000000000001</v>
      </c>
      <c r="H157" s="10">
        <v>1.5264</v>
      </c>
      <c r="I157" s="9">
        <v>1.4479</v>
      </c>
      <c r="J157" s="9">
        <f t="shared" si="37"/>
        <v>2.2599999999999912E-2</v>
      </c>
      <c r="K157" s="9">
        <f t="shared" si="38"/>
        <v>1.3600000000000015E-2</v>
      </c>
      <c r="L157" s="9">
        <f t="shared" si="39"/>
        <v>11.299999999999956</v>
      </c>
      <c r="M157" s="6">
        <f t="shared" si="40"/>
        <v>6.8000000000000069</v>
      </c>
      <c r="N157" s="19">
        <f t="shared" si="41"/>
        <v>60.176991150442774</v>
      </c>
    </row>
    <row r="158" spans="1:14">
      <c r="A158" s="22">
        <v>44908</v>
      </c>
      <c r="C158" s="21" t="s">
        <v>190</v>
      </c>
      <c r="D158" s="5">
        <v>6</v>
      </c>
      <c r="E158" s="5">
        <v>2</v>
      </c>
      <c r="F158" s="9">
        <v>8.1600000000000006E-2</v>
      </c>
      <c r="G158" s="10">
        <v>1.4029</v>
      </c>
      <c r="H158" s="10">
        <v>1.5078</v>
      </c>
      <c r="I158" s="9">
        <v>1.4089</v>
      </c>
      <c r="J158" s="9">
        <f t="shared" si="37"/>
        <v>2.3299999999999987E-2</v>
      </c>
      <c r="K158" s="9">
        <f t="shared" si="38"/>
        <v>1.7299999999999982E-2</v>
      </c>
      <c r="L158" s="9">
        <f t="shared" si="39"/>
        <v>11.649999999999993</v>
      </c>
      <c r="M158" s="6">
        <f t="shared" si="40"/>
        <v>8.6499999999999915</v>
      </c>
      <c r="N158" s="19">
        <f t="shared" si="41"/>
        <v>74.248927038626576</v>
      </c>
    </row>
    <row r="159" spans="1:14">
      <c r="A159" s="22">
        <v>44908</v>
      </c>
      <c r="C159" s="21" t="s">
        <v>1</v>
      </c>
      <c r="D159" s="5">
        <v>12</v>
      </c>
      <c r="E159" s="5">
        <v>2</v>
      </c>
      <c r="F159" s="9">
        <v>7.1599999999999997E-2</v>
      </c>
      <c r="G159" s="10">
        <v>1.4001999999999999</v>
      </c>
      <c r="H159" s="10">
        <v>1.4925999999999999</v>
      </c>
      <c r="I159" s="9">
        <v>1.4068000000000001</v>
      </c>
      <c r="J159" s="9">
        <f t="shared" si="37"/>
        <v>2.0800000000000041E-2</v>
      </c>
      <c r="K159" s="9">
        <f t="shared" si="38"/>
        <v>1.4199999999999879E-2</v>
      </c>
      <c r="L159" s="9">
        <f t="shared" si="39"/>
        <v>10.40000000000002</v>
      </c>
      <c r="M159" s="6">
        <f t="shared" si="40"/>
        <v>7.0999999999999392</v>
      </c>
      <c r="N159" s="19">
        <f t="shared" si="41"/>
        <v>68.269230769230049</v>
      </c>
    </row>
    <row r="160" spans="1:14">
      <c r="A160" s="22">
        <v>44909</v>
      </c>
      <c r="C160" s="21" t="s">
        <v>190</v>
      </c>
      <c r="D160" s="5">
        <v>6</v>
      </c>
      <c r="E160" s="5">
        <v>2</v>
      </c>
      <c r="F160" s="9">
        <v>5.9700000000000003E-2</v>
      </c>
      <c r="G160" s="10">
        <v>1.4236</v>
      </c>
      <c r="H160" s="10">
        <v>1.5025999999999999</v>
      </c>
      <c r="I160" s="9">
        <v>1.4278</v>
      </c>
      <c r="J160" s="9">
        <f t="shared" si="37"/>
        <v>1.9299999999999956E-2</v>
      </c>
      <c r="K160" s="9">
        <f t="shared" si="38"/>
        <v>1.5099999999999975E-2</v>
      </c>
      <c r="L160" s="9">
        <f t="shared" si="39"/>
        <v>9.6499999999999773</v>
      </c>
      <c r="M160" s="6">
        <f t="shared" si="40"/>
        <v>7.5499999999999874</v>
      </c>
      <c r="N160" s="19">
        <f t="shared" si="41"/>
        <v>78.238341968911968</v>
      </c>
    </row>
    <row r="161" spans="1:14">
      <c r="A161" s="22">
        <v>44909</v>
      </c>
      <c r="C161" s="21" t="s">
        <v>1</v>
      </c>
      <c r="D161" s="5">
        <v>12</v>
      </c>
      <c r="E161" s="5">
        <v>2</v>
      </c>
      <c r="F161" s="9">
        <v>6.8000000000000005E-2</v>
      </c>
      <c r="G161" s="10">
        <v>1.4069</v>
      </c>
      <c r="H161" s="10">
        <v>1.4967999999999999</v>
      </c>
      <c r="I161" s="9">
        <v>1.4168000000000001</v>
      </c>
      <c r="J161" s="9">
        <f t="shared" si="37"/>
        <v>2.1899999999999864E-2</v>
      </c>
      <c r="K161" s="9">
        <f t="shared" si="38"/>
        <v>1.1999999999999844E-2</v>
      </c>
      <c r="L161" s="9">
        <f t="shared" si="39"/>
        <v>10.949999999999932</v>
      </c>
      <c r="M161" s="6">
        <f t="shared" si="40"/>
        <v>5.9999999999999218</v>
      </c>
      <c r="N161" s="19">
        <f t="shared" si="41"/>
        <v>54.794520547944835</v>
      </c>
    </row>
    <row r="162" spans="1:14">
      <c r="A162" s="22">
        <v>44913</v>
      </c>
      <c r="C162" s="21" t="s">
        <v>190</v>
      </c>
      <c r="D162" s="5">
        <v>6</v>
      </c>
      <c r="E162" s="5">
        <v>2</v>
      </c>
      <c r="F162" s="9">
        <v>6.7299999999999999E-2</v>
      </c>
      <c r="G162" s="10">
        <v>1.4137999999999999</v>
      </c>
      <c r="H162" s="10">
        <v>1.5023</v>
      </c>
      <c r="I162" s="9">
        <v>1.4198</v>
      </c>
      <c r="J162" s="9">
        <f t="shared" ref="J162:J163" si="42">H162-G162-F162</f>
        <v>2.1200000000000024E-2</v>
      </c>
      <c r="K162" s="9">
        <f t="shared" ref="K162:K163" si="43">H162-I162-F162</f>
        <v>1.5200000000000019E-2</v>
      </c>
      <c r="L162" s="9">
        <f t="shared" ref="L162:L163" si="44">J162/(E162/1000)</f>
        <v>10.600000000000012</v>
      </c>
      <c r="M162" s="6">
        <f t="shared" ref="M162:M163" si="45">K162/(E162/1000)</f>
        <v>7.6000000000000094</v>
      </c>
      <c r="N162" s="19">
        <f t="shared" ref="N162:N163" si="46">M162/L162*100</f>
        <v>71.698113207547181</v>
      </c>
    </row>
    <row r="163" spans="1:14">
      <c r="A163" s="22">
        <v>44913</v>
      </c>
      <c r="C163" s="21" t="s">
        <v>1</v>
      </c>
      <c r="D163" s="5">
        <v>12</v>
      </c>
      <c r="E163" s="5">
        <v>2</v>
      </c>
      <c r="F163" s="9">
        <v>6.8599999999999994E-2</v>
      </c>
      <c r="G163" s="10">
        <v>1.4076</v>
      </c>
      <c r="H163" s="10">
        <v>1.4994000000000001</v>
      </c>
      <c r="I163" s="9">
        <v>1.417</v>
      </c>
      <c r="J163" s="9">
        <f t="shared" si="42"/>
        <v>2.3200000000000109E-2</v>
      </c>
      <c r="K163" s="9">
        <f t="shared" si="43"/>
        <v>1.3800000000000034E-2</v>
      </c>
      <c r="L163" s="9">
        <f t="shared" si="44"/>
        <v>11.600000000000055</v>
      </c>
      <c r="M163" s="6">
        <f t="shared" si="45"/>
        <v>6.9000000000000172</v>
      </c>
      <c r="N163" s="19">
        <f t="shared" si="46"/>
        <v>59.482758620689523</v>
      </c>
    </row>
    <row r="164" spans="1:14">
      <c r="A164" s="22">
        <v>44915</v>
      </c>
      <c r="C164" s="21" t="s">
        <v>190</v>
      </c>
      <c r="D164" s="5">
        <v>6</v>
      </c>
      <c r="E164" s="5">
        <v>2</v>
      </c>
      <c r="F164" s="9">
        <v>6.1199999999999997E-2</v>
      </c>
      <c r="G164" s="10">
        <v>1.4413</v>
      </c>
      <c r="H164" s="10">
        <v>1.5228999999999999</v>
      </c>
      <c r="I164" s="9">
        <v>1.4467000000000001</v>
      </c>
      <c r="J164" s="9">
        <f t="shared" ref="J164:J179" si="47">H164-G164-F164</f>
        <v>2.0399999999999897E-2</v>
      </c>
      <c r="K164" s="9">
        <f t="shared" ref="K164:K165" si="48">H164-I164-F164</f>
        <v>1.4999999999999826E-2</v>
      </c>
      <c r="L164" s="9">
        <f t="shared" ref="L164:L165" si="49">J164/(E164/1000)</f>
        <v>10.199999999999948</v>
      </c>
      <c r="M164" s="6">
        <f t="shared" ref="M164:M165" si="50">K164/(E164/1000)</f>
        <v>7.499999999999913</v>
      </c>
      <c r="N164" s="19">
        <f t="shared" ref="N164:N165" si="51">M164/L164*100</f>
        <v>73.529411764705415</v>
      </c>
    </row>
    <row r="165" spans="1:14">
      <c r="A165" s="22">
        <v>44915</v>
      </c>
      <c r="C165" s="21" t="s">
        <v>1</v>
      </c>
      <c r="D165" s="5">
        <v>12</v>
      </c>
      <c r="E165" s="5">
        <v>2</v>
      </c>
      <c r="F165" s="9">
        <v>7.7899999999999997E-2</v>
      </c>
      <c r="G165" s="10">
        <v>1.4500999999999999</v>
      </c>
      <c r="H165" s="10">
        <v>1.5488</v>
      </c>
      <c r="I165" s="9">
        <v>1.4593</v>
      </c>
      <c r="J165" s="9">
        <f t="shared" si="47"/>
        <v>2.0800000000000013E-2</v>
      </c>
      <c r="K165" s="9">
        <f t="shared" si="48"/>
        <v>1.1599999999999916E-2</v>
      </c>
      <c r="L165" s="9">
        <f t="shared" si="49"/>
        <v>10.400000000000006</v>
      </c>
      <c r="M165" s="6">
        <f t="shared" si="50"/>
        <v>5.7999999999999581</v>
      </c>
      <c r="N165" s="19">
        <f t="shared" si="51"/>
        <v>55.76923076923034</v>
      </c>
    </row>
    <row r="166" spans="1:14">
      <c r="A166" s="22">
        <v>44916</v>
      </c>
      <c r="C166" s="21" t="s">
        <v>190</v>
      </c>
      <c r="D166" s="5">
        <v>6</v>
      </c>
      <c r="E166" s="5">
        <v>2</v>
      </c>
      <c r="F166" s="9">
        <v>7.6200000000000004E-2</v>
      </c>
      <c r="G166" s="10">
        <v>1.4581</v>
      </c>
      <c r="H166" s="10">
        <v>1.5553999999999999</v>
      </c>
      <c r="I166" s="9">
        <v>1.4638</v>
      </c>
      <c r="J166" s="9">
        <f t="shared" si="47"/>
        <v>2.1099999999999938E-2</v>
      </c>
      <c r="K166" s="9">
        <f t="shared" ref="K166:K179" si="52">H166-I166-F166</f>
        <v>1.53999999999999E-2</v>
      </c>
      <c r="L166" s="9">
        <f t="shared" ref="L166:L179" si="53">J166/(E166/1000)</f>
        <v>10.549999999999969</v>
      </c>
      <c r="M166" s="6">
        <f t="shared" ref="M166:M179" si="54">K166/(E166/1000)</f>
        <v>7.6999999999999496</v>
      </c>
      <c r="N166" s="19">
        <f t="shared" ref="N166:N179" si="55">M166/L166*100</f>
        <v>72.985781990521076</v>
      </c>
    </row>
    <row r="167" spans="1:14">
      <c r="A167" s="22">
        <v>44916</v>
      </c>
      <c r="C167" s="21" t="s">
        <v>1</v>
      </c>
      <c r="D167" s="5">
        <v>12</v>
      </c>
      <c r="E167" s="5">
        <v>2</v>
      </c>
      <c r="F167" s="9">
        <v>8.6300000000000002E-2</v>
      </c>
      <c r="G167" s="10">
        <v>1.4300999999999999</v>
      </c>
      <c r="H167" s="10">
        <v>1.5350999999999999</v>
      </c>
      <c r="I167" s="9">
        <v>1.4398</v>
      </c>
      <c r="J167" s="9">
        <f t="shared" si="47"/>
        <v>1.8699999999999981E-2</v>
      </c>
      <c r="K167" s="9">
        <f t="shared" si="52"/>
        <v>8.9999999999999386E-3</v>
      </c>
      <c r="L167" s="9">
        <f t="shared" si="53"/>
        <v>9.3499999999999908</v>
      </c>
      <c r="M167" s="6">
        <f t="shared" si="54"/>
        <v>4.4999999999999689</v>
      </c>
      <c r="N167" s="19">
        <f t="shared" si="55"/>
        <v>48.128342245989018</v>
      </c>
    </row>
    <row r="168" spans="1:14">
      <c r="A168" s="22">
        <v>44924</v>
      </c>
      <c r="C168" s="21" t="s">
        <v>190</v>
      </c>
      <c r="D168" s="5">
        <v>6</v>
      </c>
      <c r="E168" s="5">
        <v>2</v>
      </c>
      <c r="F168" s="9">
        <v>7.7899999999999997E-2</v>
      </c>
      <c r="G168" s="10">
        <v>1.4486000000000001</v>
      </c>
      <c r="H168" s="10">
        <v>1.5504</v>
      </c>
      <c r="I168" s="9">
        <v>1.4548000000000001</v>
      </c>
      <c r="J168" s="9">
        <f t="shared" si="47"/>
        <v>2.3899999999999894E-2</v>
      </c>
      <c r="K168" s="9">
        <f t="shared" si="52"/>
        <v>1.769999999999991E-2</v>
      </c>
      <c r="L168" s="9">
        <f t="shared" si="53"/>
        <v>11.949999999999946</v>
      </c>
      <c r="M168" s="6">
        <f t="shared" si="54"/>
        <v>8.8499999999999552</v>
      </c>
      <c r="N168" s="19">
        <f t="shared" si="55"/>
        <v>74.05857740585769</v>
      </c>
    </row>
    <row r="169" spans="1:14">
      <c r="A169" s="22">
        <v>44924</v>
      </c>
      <c r="C169" s="21" t="s">
        <v>1</v>
      </c>
      <c r="D169" s="5">
        <v>12</v>
      </c>
      <c r="E169" s="5">
        <v>2</v>
      </c>
      <c r="F169" s="9">
        <v>7.0099999999999996E-2</v>
      </c>
      <c r="G169" s="10">
        <v>1.4717</v>
      </c>
      <c r="H169" s="10">
        <v>1.5617000000000001</v>
      </c>
      <c r="I169" s="9">
        <v>1.4801</v>
      </c>
      <c r="J169" s="9">
        <f t="shared" si="47"/>
        <v>1.9900000000000084E-2</v>
      </c>
      <c r="K169" s="9">
        <f t="shared" si="52"/>
        <v>1.1500000000000121E-2</v>
      </c>
      <c r="L169" s="9">
        <f t="shared" si="53"/>
        <v>9.9500000000000419</v>
      </c>
      <c r="M169" s="6">
        <f t="shared" si="54"/>
        <v>5.7500000000000604</v>
      </c>
      <c r="N169" s="19">
        <f t="shared" si="55"/>
        <v>57.788944723618449</v>
      </c>
    </row>
    <row r="170" spans="1:14">
      <c r="A170" s="22">
        <v>44925</v>
      </c>
      <c r="C170" s="21" t="s">
        <v>190</v>
      </c>
      <c r="D170" s="5">
        <v>6</v>
      </c>
      <c r="E170" s="5">
        <v>2</v>
      </c>
      <c r="F170" s="9">
        <v>7.1499999999999994E-2</v>
      </c>
      <c r="G170" s="10">
        <v>1.4382999999999999</v>
      </c>
      <c r="H170" s="10">
        <v>1.5301</v>
      </c>
      <c r="I170" s="9">
        <v>1.4446000000000001</v>
      </c>
      <c r="J170" s="9">
        <f t="shared" si="47"/>
        <v>2.030000000000011E-2</v>
      </c>
      <c r="K170" s="9">
        <f t="shared" si="52"/>
        <v>1.3999999999999915E-2</v>
      </c>
      <c r="L170" s="9">
        <f t="shared" si="53"/>
        <v>10.150000000000055</v>
      </c>
      <c r="M170" s="6">
        <f t="shared" si="54"/>
        <v>6.9999999999999574</v>
      </c>
      <c r="N170" s="19">
        <f t="shared" si="55"/>
        <v>68.965517241378521</v>
      </c>
    </row>
    <row r="171" spans="1:14">
      <c r="A171" s="22">
        <v>44925</v>
      </c>
      <c r="C171" s="21" t="s">
        <v>1</v>
      </c>
      <c r="D171" s="5">
        <v>12</v>
      </c>
      <c r="E171" s="5">
        <v>2</v>
      </c>
      <c r="F171" s="9">
        <v>6.9199999999999998E-2</v>
      </c>
      <c r="G171" s="10">
        <v>1.4302999999999999</v>
      </c>
      <c r="H171" s="10">
        <v>1.5206</v>
      </c>
      <c r="I171" s="9">
        <v>1.4391</v>
      </c>
      <c r="J171" s="9">
        <f t="shared" si="47"/>
        <v>2.1100000000000049E-2</v>
      </c>
      <c r="K171" s="9">
        <f t="shared" si="52"/>
        <v>1.2299999999999908E-2</v>
      </c>
      <c r="L171" s="9">
        <f t="shared" si="53"/>
        <v>10.550000000000024</v>
      </c>
      <c r="M171" s="6">
        <f t="shared" si="54"/>
        <v>6.1499999999999542</v>
      </c>
      <c r="N171" s="19">
        <f t="shared" si="55"/>
        <v>58.29383886255868</v>
      </c>
    </row>
    <row r="172" spans="1:14">
      <c r="A172" s="22">
        <v>44926</v>
      </c>
      <c r="C172" s="21" t="s">
        <v>190</v>
      </c>
      <c r="D172" s="5">
        <v>6</v>
      </c>
      <c r="E172" s="5">
        <v>2</v>
      </c>
      <c r="F172" s="9">
        <v>6.5500000000000003E-2</v>
      </c>
      <c r="G172" s="10">
        <v>1.4440999999999999</v>
      </c>
      <c r="H172" s="10">
        <v>1.5279</v>
      </c>
      <c r="I172" s="9">
        <v>1.4491000000000001</v>
      </c>
      <c r="J172" s="9">
        <f t="shared" si="47"/>
        <v>1.8300000000000094E-2</v>
      </c>
      <c r="K172" s="9">
        <f t="shared" si="52"/>
        <v>1.3299999999999979E-2</v>
      </c>
      <c r="L172" s="9">
        <f t="shared" si="53"/>
        <v>9.1500000000000465</v>
      </c>
      <c r="M172" s="6">
        <f t="shared" si="54"/>
        <v>6.6499999999999888</v>
      </c>
      <c r="N172" s="19">
        <f t="shared" si="55"/>
        <v>72.677595628414807</v>
      </c>
    </row>
    <row r="173" spans="1:14">
      <c r="A173" s="22">
        <v>44926</v>
      </c>
      <c r="C173" s="21" t="s">
        <v>1</v>
      </c>
      <c r="D173" s="5">
        <v>12</v>
      </c>
      <c r="E173" s="5">
        <v>2</v>
      </c>
      <c r="F173" s="9">
        <v>6.2899999999999998E-2</v>
      </c>
      <c r="G173" s="10">
        <v>1.4712000000000001</v>
      </c>
      <c r="H173" s="10">
        <v>1.5536000000000001</v>
      </c>
      <c r="I173" s="9">
        <v>1.4791000000000001</v>
      </c>
      <c r="J173" s="9">
        <f t="shared" si="47"/>
        <v>1.9500000000000031E-2</v>
      </c>
      <c r="K173" s="9">
        <f t="shared" si="52"/>
        <v>1.1600000000000013E-2</v>
      </c>
      <c r="L173" s="9">
        <f t="shared" si="53"/>
        <v>9.750000000000016</v>
      </c>
      <c r="M173" s="6">
        <f t="shared" si="54"/>
        <v>5.800000000000006</v>
      </c>
      <c r="N173" s="19">
        <f t="shared" si="55"/>
        <v>59.487179487179453</v>
      </c>
    </row>
    <row r="174" spans="1:14">
      <c r="A174" s="22">
        <v>44927</v>
      </c>
      <c r="C174" s="21" t="s">
        <v>190</v>
      </c>
      <c r="D174" s="5">
        <v>6</v>
      </c>
      <c r="E174" s="5">
        <v>2</v>
      </c>
      <c r="F174" s="9">
        <v>7.3999999999999996E-2</v>
      </c>
      <c r="G174" s="10">
        <v>1.4241999999999999</v>
      </c>
      <c r="H174" s="10">
        <v>1.5178</v>
      </c>
      <c r="I174" s="9">
        <v>1.4301999999999999</v>
      </c>
      <c r="J174" s="9">
        <f t="shared" si="47"/>
        <v>1.9600000000000131E-2</v>
      </c>
      <c r="K174" s="9">
        <f t="shared" si="52"/>
        <v>1.3600000000000126E-2</v>
      </c>
      <c r="L174" s="9">
        <f t="shared" si="53"/>
        <v>9.8000000000000647</v>
      </c>
      <c r="M174" s="6">
        <f t="shared" si="54"/>
        <v>6.8000000000000629</v>
      </c>
      <c r="N174" s="19">
        <f t="shared" si="55"/>
        <v>69.387755102040998</v>
      </c>
    </row>
    <row r="175" spans="1:14">
      <c r="A175" s="22">
        <v>44927</v>
      </c>
      <c r="C175" s="21" t="s">
        <v>1</v>
      </c>
      <c r="D175" s="5">
        <v>12</v>
      </c>
      <c r="E175" s="5">
        <v>2</v>
      </c>
      <c r="F175" s="9">
        <v>7.1800000000000003E-2</v>
      </c>
      <c r="G175" s="10">
        <v>1.4271</v>
      </c>
      <c r="H175" s="10">
        <v>1.5207999999999999</v>
      </c>
      <c r="I175" s="9">
        <v>1.4366000000000001</v>
      </c>
      <c r="J175" s="9">
        <f t="shared" si="47"/>
        <v>2.1899999999999892E-2</v>
      </c>
      <c r="K175" s="9">
        <f t="shared" si="52"/>
        <v>1.2399999999999828E-2</v>
      </c>
      <c r="L175" s="9">
        <f t="shared" si="53"/>
        <v>10.949999999999946</v>
      </c>
      <c r="M175" s="6">
        <f t="shared" si="54"/>
        <v>6.199999999999914</v>
      </c>
      <c r="N175" s="19">
        <f t="shared" si="55"/>
        <v>56.621004566209542</v>
      </c>
    </row>
    <row r="176" spans="1:14">
      <c r="A176" s="22">
        <v>44928</v>
      </c>
      <c r="C176" s="21" t="s">
        <v>190</v>
      </c>
      <c r="D176" s="5">
        <v>6</v>
      </c>
      <c r="E176" s="5">
        <v>2</v>
      </c>
      <c r="F176" s="9">
        <v>6.4799999999999996E-2</v>
      </c>
      <c r="G176" s="10">
        <v>1.4411</v>
      </c>
      <c r="H176" s="10">
        <v>1.5266999999999999</v>
      </c>
      <c r="I176" s="9">
        <v>1.4470000000000001</v>
      </c>
      <c r="J176" s="9">
        <f t="shared" si="47"/>
        <v>2.0799999999999902E-2</v>
      </c>
      <c r="K176" s="9">
        <f t="shared" si="52"/>
        <v>1.4899999999999886E-2</v>
      </c>
      <c r="L176" s="9">
        <f t="shared" si="53"/>
        <v>10.399999999999951</v>
      </c>
      <c r="M176" s="6">
        <f t="shared" si="54"/>
        <v>7.4499999999999424</v>
      </c>
      <c r="N176" s="19">
        <f t="shared" si="55"/>
        <v>71.634615384615174</v>
      </c>
    </row>
    <row r="177" spans="1:14">
      <c r="A177" s="22">
        <v>44928</v>
      </c>
      <c r="C177" s="21" t="s">
        <v>1</v>
      </c>
      <c r="D177" s="5">
        <v>12</v>
      </c>
      <c r="E177" s="5">
        <v>2</v>
      </c>
      <c r="F177" s="9">
        <v>7.5499999999999998E-2</v>
      </c>
      <c r="G177" s="10">
        <v>1.4555</v>
      </c>
      <c r="H177" s="10">
        <v>1.5521</v>
      </c>
      <c r="I177" s="9">
        <v>1.4641999999999999</v>
      </c>
      <c r="J177" s="9">
        <f t="shared" si="47"/>
        <v>2.1100000000000022E-2</v>
      </c>
      <c r="K177" s="9">
        <f t="shared" si="52"/>
        <v>1.2400000000000092E-2</v>
      </c>
      <c r="L177" s="9">
        <f t="shared" si="53"/>
        <v>10.550000000000011</v>
      </c>
      <c r="M177" s="6">
        <f t="shared" si="54"/>
        <v>6.2000000000000455</v>
      </c>
      <c r="N177" s="19">
        <f t="shared" si="55"/>
        <v>58.767772511848705</v>
      </c>
    </row>
    <row r="178" spans="1:14">
      <c r="A178" s="22">
        <v>44929</v>
      </c>
      <c r="C178" s="21" t="s">
        <v>190</v>
      </c>
      <c r="D178" s="5">
        <v>6</v>
      </c>
      <c r="E178" s="5">
        <v>2</v>
      </c>
      <c r="F178" s="9">
        <v>6.6799999999999998E-2</v>
      </c>
      <c r="G178" s="10">
        <v>1.4501999999999999</v>
      </c>
      <c r="H178" s="10">
        <v>1.5397000000000001</v>
      </c>
      <c r="I178" s="9">
        <v>1.4561999999999999</v>
      </c>
      <c r="J178" s="9">
        <f t="shared" si="47"/>
        <v>2.2700000000000137E-2</v>
      </c>
      <c r="K178" s="9">
        <f t="shared" si="52"/>
        <v>1.6700000000000131E-2</v>
      </c>
      <c r="L178" s="9">
        <f t="shared" si="53"/>
        <v>11.350000000000069</v>
      </c>
      <c r="M178" s="6">
        <f t="shared" si="54"/>
        <v>8.3500000000000654</v>
      </c>
      <c r="N178" s="19">
        <f t="shared" si="55"/>
        <v>73.568281938326123</v>
      </c>
    </row>
    <row r="179" spans="1:14">
      <c r="A179" s="22">
        <v>44929</v>
      </c>
      <c r="C179" s="21" t="s">
        <v>1</v>
      </c>
      <c r="D179" s="5">
        <v>6</v>
      </c>
      <c r="E179" s="5">
        <v>2</v>
      </c>
      <c r="F179" s="9">
        <v>7.9399999999999998E-2</v>
      </c>
      <c r="G179" s="10">
        <v>1.4415</v>
      </c>
      <c r="H179" s="10">
        <v>1.5443</v>
      </c>
      <c r="I179" s="9">
        <v>1.4507000000000001</v>
      </c>
      <c r="J179" s="9">
        <f t="shared" si="47"/>
        <v>2.3400000000000004E-2</v>
      </c>
      <c r="K179" s="9">
        <f t="shared" si="52"/>
        <v>1.4199999999999907E-2</v>
      </c>
      <c r="L179" s="9">
        <f t="shared" si="53"/>
        <v>11.700000000000001</v>
      </c>
      <c r="M179" s="6">
        <f t="shared" si="54"/>
        <v>7.0999999999999535</v>
      </c>
      <c r="N179" s="19">
        <f t="shared" si="55"/>
        <v>60.683760683760276</v>
      </c>
    </row>
    <row r="180" spans="1:14">
      <c r="A180" s="22">
        <v>44930</v>
      </c>
      <c r="C180" s="21" t="s">
        <v>190</v>
      </c>
      <c r="D180" s="5">
        <v>6</v>
      </c>
      <c r="E180" s="5">
        <v>2</v>
      </c>
      <c r="F180" s="9">
        <v>7.1300000000000002E-2</v>
      </c>
      <c r="G180" s="10">
        <v>1.4742999999999999</v>
      </c>
    </row>
    <row r="181" spans="1:14">
      <c r="A181" s="22">
        <v>44930</v>
      </c>
      <c r="C181" s="21" t="s">
        <v>1</v>
      </c>
      <c r="D181" s="5">
        <v>6</v>
      </c>
      <c r="E181" s="5">
        <v>2</v>
      </c>
      <c r="F181" s="9">
        <v>8.5400000000000004E-2</v>
      </c>
      <c r="G181" s="10">
        <v>1.4904999999999999</v>
      </c>
    </row>
    <row r="182" spans="1:14">
      <c r="A182" s="22">
        <v>44931</v>
      </c>
      <c r="C182" s="21" t="s">
        <v>190</v>
      </c>
      <c r="D182" s="5">
        <v>6</v>
      </c>
      <c r="E182" s="5">
        <v>2</v>
      </c>
      <c r="F182" s="9">
        <v>7.6600000000000001E-2</v>
      </c>
      <c r="G182" s="10">
        <v>1.4671000000000001</v>
      </c>
    </row>
    <row r="183" spans="1:14">
      <c r="A183" s="22">
        <v>44931</v>
      </c>
      <c r="C183" s="21" t="s">
        <v>1</v>
      </c>
      <c r="D183" s="5">
        <v>6</v>
      </c>
      <c r="E183" s="5">
        <v>2</v>
      </c>
      <c r="F183" s="9">
        <v>8.6900000000000005E-2</v>
      </c>
      <c r="G183" s="10">
        <v>1.5049999999999999</v>
      </c>
    </row>
    <row r="184" spans="1:14">
      <c r="A184" s="22">
        <v>44932</v>
      </c>
      <c r="C184" s="21" t="s">
        <v>190</v>
      </c>
      <c r="D184" s="5">
        <v>6</v>
      </c>
      <c r="E184" s="5">
        <v>2</v>
      </c>
    </row>
    <row r="185" spans="1:14">
      <c r="A185" s="22">
        <v>44932</v>
      </c>
      <c r="C185" s="21" t="s">
        <v>1</v>
      </c>
      <c r="D185" s="5">
        <v>6</v>
      </c>
      <c r="E185" s="5">
        <v>2</v>
      </c>
    </row>
  </sheetData>
  <autoFilter ref="C1:C15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3"/>
  <sheetViews>
    <sheetView zoomScaleNormal="100" workbookViewId="0">
      <pane ySplit="1" topLeftCell="A115" activePane="bottomLeft" state="frozen"/>
      <selection pane="bottomLeft" activeCell="E140" sqref="E140:H152"/>
    </sheetView>
  </sheetViews>
  <sheetFormatPr defaultColWidth="9.125" defaultRowHeight="15"/>
  <cols>
    <col min="1" max="1" width="15.625" style="34" customWidth="1"/>
    <col min="2" max="2" width="21.75" style="34" customWidth="1"/>
    <col min="3" max="3" width="16.125" style="21" customWidth="1"/>
    <col min="4" max="4" width="16.125" style="5" customWidth="1"/>
    <col min="5" max="5" width="9.875" style="5" customWidth="1"/>
    <col min="6" max="6" width="11.375" style="5" customWidth="1"/>
    <col min="7" max="8" width="12.125" style="5" customWidth="1"/>
    <col min="9" max="9" width="17" style="5" customWidth="1"/>
    <col min="10" max="10" width="11.375" style="5" customWidth="1"/>
    <col min="11" max="11" width="20.25" style="5" customWidth="1"/>
    <col min="12" max="12" width="11.75" style="5" customWidth="1"/>
    <col min="13" max="13" width="13.75" style="5" customWidth="1"/>
    <col min="14" max="14" width="11" style="5" customWidth="1"/>
    <col min="15" max="15" width="11" style="6" customWidth="1"/>
    <col min="16" max="16384" width="9.125" style="6"/>
  </cols>
  <sheetData>
    <row r="1" spans="1:14" s="3" customFormat="1" ht="15.75">
      <c r="A1" s="33" t="s">
        <v>26</v>
      </c>
      <c r="B1" s="33" t="s">
        <v>63</v>
      </c>
      <c r="C1" s="38" t="s">
        <v>14</v>
      </c>
      <c r="D1" s="2" t="s">
        <v>36</v>
      </c>
      <c r="E1" s="2" t="s">
        <v>5</v>
      </c>
      <c r="F1" s="2" t="s">
        <v>6</v>
      </c>
      <c r="G1" s="2" t="s">
        <v>7</v>
      </c>
      <c r="H1" s="2" t="s">
        <v>30</v>
      </c>
      <c r="I1" s="2" t="s">
        <v>31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2">
        <v>44702</v>
      </c>
      <c r="B2" s="22" t="s">
        <v>64</v>
      </c>
      <c r="C2" s="21" t="s">
        <v>15</v>
      </c>
      <c r="D2" s="5">
        <v>12</v>
      </c>
      <c r="E2" s="5">
        <v>7.2160000000000002</v>
      </c>
      <c r="F2" s="5">
        <v>7.0410000000000004</v>
      </c>
      <c r="G2" s="5">
        <v>7.6760000000000002</v>
      </c>
      <c r="H2" s="5">
        <v>-129.30000000000001</v>
      </c>
      <c r="I2" s="5">
        <v>1.0369999999999999</v>
      </c>
      <c r="K2" s="5">
        <v>150</v>
      </c>
      <c r="L2" s="5">
        <f>59.3*5</f>
        <v>296.5</v>
      </c>
    </row>
    <row r="3" spans="1:14" hidden="1">
      <c r="A3" s="22">
        <v>44702</v>
      </c>
      <c r="B3" s="22" t="s">
        <v>64</v>
      </c>
      <c r="C3" s="21" t="s">
        <v>1</v>
      </c>
      <c r="D3" s="5">
        <v>24</v>
      </c>
      <c r="E3" s="5">
        <v>7.1040000000000001</v>
      </c>
      <c r="F3" s="5">
        <v>7.0410000000000004</v>
      </c>
      <c r="G3" s="5">
        <v>7.2240000000000002</v>
      </c>
      <c r="H3" s="5">
        <v>-6.2</v>
      </c>
      <c r="I3" s="5">
        <v>5.3</v>
      </c>
      <c r="K3" s="5">
        <v>150</v>
      </c>
      <c r="L3" s="5">
        <f>82.8*5</f>
        <v>414</v>
      </c>
    </row>
    <row r="4" spans="1:14">
      <c r="A4" s="22">
        <v>44705</v>
      </c>
      <c r="B4" s="22" t="s">
        <v>65</v>
      </c>
      <c r="C4" s="21" t="s">
        <v>15</v>
      </c>
      <c r="D4" s="5">
        <v>12</v>
      </c>
      <c r="E4" s="5">
        <v>6.6280000000000001</v>
      </c>
      <c r="F4" s="5">
        <v>7.2560000000000002</v>
      </c>
      <c r="G4" s="5">
        <v>6.78</v>
      </c>
      <c r="H4" s="5">
        <v>-306.10000000000002</v>
      </c>
      <c r="I4" s="5">
        <v>2.16</v>
      </c>
      <c r="K4" s="5">
        <v>150</v>
      </c>
      <c r="L4" s="5">
        <f>50/8*47.8</f>
        <v>298.75</v>
      </c>
    </row>
    <row r="5" spans="1:14" hidden="1">
      <c r="A5" s="22">
        <v>44705</v>
      </c>
      <c r="B5" s="22" t="s">
        <v>65</v>
      </c>
      <c r="C5" s="21" t="s">
        <v>1</v>
      </c>
      <c r="D5" s="5">
        <v>24</v>
      </c>
      <c r="E5" s="5">
        <v>7.0410000000000004</v>
      </c>
      <c r="F5" s="5">
        <v>7.2560000000000002</v>
      </c>
      <c r="G5" s="5">
        <v>7.6449999999999996</v>
      </c>
      <c r="H5" s="5">
        <v>-1.5</v>
      </c>
      <c r="I5" s="5">
        <v>6.2</v>
      </c>
      <c r="K5" s="5">
        <v>150</v>
      </c>
      <c r="L5" s="5">
        <f>56.8*5</f>
        <v>284</v>
      </c>
    </row>
    <row r="6" spans="1:14">
      <c r="A6" s="22">
        <v>44706</v>
      </c>
      <c r="B6" s="22" t="s">
        <v>108</v>
      </c>
      <c r="C6" s="21" t="s">
        <v>2</v>
      </c>
      <c r="D6" s="5">
        <v>12</v>
      </c>
      <c r="E6" s="5">
        <v>7.0529999999999999</v>
      </c>
      <c r="F6" s="5">
        <v>7.1189999999999998</v>
      </c>
      <c r="G6" s="5">
        <v>7.2069999999999999</v>
      </c>
      <c r="H6" s="5">
        <v>-302.5</v>
      </c>
      <c r="I6" s="5">
        <v>1.3540000000000001</v>
      </c>
    </row>
    <row r="7" spans="1:14">
      <c r="A7" s="22">
        <v>44707</v>
      </c>
      <c r="B7" s="22" t="s">
        <v>107</v>
      </c>
      <c r="C7" s="21" t="s">
        <v>2</v>
      </c>
      <c r="D7" s="5">
        <v>12</v>
      </c>
      <c r="E7" s="5">
        <v>6.9509999999999996</v>
      </c>
      <c r="F7" s="5">
        <v>7.101</v>
      </c>
      <c r="G7" s="5">
        <v>7.1470000000000002</v>
      </c>
      <c r="H7" s="5">
        <v>-303.7</v>
      </c>
      <c r="I7" s="5">
        <v>1.268</v>
      </c>
    </row>
    <row r="8" spans="1:14">
      <c r="A8" s="22">
        <v>44709</v>
      </c>
      <c r="B8" s="22" t="s">
        <v>106</v>
      </c>
      <c r="C8" s="21" t="s">
        <v>2</v>
      </c>
      <c r="D8" s="5">
        <v>12</v>
      </c>
      <c r="E8" s="5">
        <v>7.0750000000000002</v>
      </c>
      <c r="F8" s="5">
        <v>7.1230000000000002</v>
      </c>
      <c r="G8" s="5">
        <v>7.3659999999999997</v>
      </c>
      <c r="H8" s="5">
        <v>-331.2</v>
      </c>
      <c r="I8" s="5">
        <v>1.026</v>
      </c>
    </row>
    <row r="9" spans="1:14">
      <c r="A9" s="22">
        <v>44711</v>
      </c>
      <c r="B9" s="22" t="s">
        <v>105</v>
      </c>
      <c r="C9" s="21" t="s">
        <v>2</v>
      </c>
      <c r="D9" s="5">
        <v>12</v>
      </c>
      <c r="E9" s="5">
        <v>6.9560000000000004</v>
      </c>
      <c r="F9" s="5">
        <v>7.12</v>
      </c>
      <c r="G9" s="5">
        <v>7.2329999999999997</v>
      </c>
      <c r="H9" s="5">
        <v>-308.3</v>
      </c>
      <c r="I9" s="5">
        <v>1.387</v>
      </c>
    </row>
    <row r="10" spans="1:14">
      <c r="A10" s="22">
        <v>44714</v>
      </c>
      <c r="B10" s="22" t="s">
        <v>104</v>
      </c>
      <c r="C10" s="21" t="s">
        <v>2</v>
      </c>
      <c r="D10" s="5">
        <v>12</v>
      </c>
      <c r="E10" s="5">
        <v>6.9950000000000001</v>
      </c>
      <c r="F10" s="5">
        <v>7.0890000000000004</v>
      </c>
      <c r="G10" s="5">
        <v>7.2359999999999998</v>
      </c>
      <c r="H10" s="5">
        <v>-316.2</v>
      </c>
      <c r="I10" s="5">
        <v>1.028</v>
      </c>
    </row>
    <row r="11" spans="1:14">
      <c r="A11" s="22">
        <v>44716</v>
      </c>
      <c r="B11" s="22" t="s">
        <v>103</v>
      </c>
      <c r="C11" s="21" t="s">
        <v>2</v>
      </c>
      <c r="D11" s="5">
        <v>12</v>
      </c>
      <c r="E11" s="5">
        <v>7.0990000000000002</v>
      </c>
      <c r="F11" s="5">
        <v>7.1150000000000002</v>
      </c>
      <c r="G11" s="5">
        <v>7.2450000000000001</v>
      </c>
      <c r="H11" s="5">
        <v>-315.39999999999998</v>
      </c>
      <c r="I11" s="5">
        <v>1.1160000000000001</v>
      </c>
    </row>
    <row r="12" spans="1:14">
      <c r="A12" s="22">
        <v>44718</v>
      </c>
      <c r="B12" s="22" t="s">
        <v>102</v>
      </c>
      <c r="C12" s="21" t="s">
        <v>2</v>
      </c>
      <c r="D12" s="5">
        <v>12</v>
      </c>
      <c r="E12" s="5">
        <v>7.0449999999999999</v>
      </c>
      <c r="F12" s="5">
        <v>7.1180000000000003</v>
      </c>
      <c r="G12" s="5">
        <v>7.2610000000000001</v>
      </c>
      <c r="H12" s="5">
        <v>-327.8</v>
      </c>
      <c r="I12" s="5">
        <v>1.0289999999999999</v>
      </c>
    </row>
    <row r="13" spans="1:14">
      <c r="A13" s="22">
        <v>44719</v>
      </c>
      <c r="B13" s="22" t="s">
        <v>66</v>
      </c>
      <c r="C13" s="21" t="s">
        <v>15</v>
      </c>
      <c r="D13" s="5">
        <v>12</v>
      </c>
      <c r="E13" s="5">
        <v>6.8490000000000002</v>
      </c>
      <c r="F13" s="21">
        <v>7.15</v>
      </c>
      <c r="G13" s="21">
        <v>7.1680000000000001</v>
      </c>
      <c r="H13" s="5">
        <v>-331.2</v>
      </c>
      <c r="I13" s="5">
        <v>0.86599999999999999</v>
      </c>
      <c r="K13" s="5">
        <v>150</v>
      </c>
      <c r="L13" s="5">
        <f>5*41.7</f>
        <v>208.5</v>
      </c>
    </row>
    <row r="14" spans="1:14" hidden="1">
      <c r="A14" s="22">
        <v>44719</v>
      </c>
      <c r="B14" s="22" t="s">
        <v>66</v>
      </c>
      <c r="C14" s="21" t="s">
        <v>1</v>
      </c>
      <c r="D14" s="5">
        <v>12</v>
      </c>
      <c r="E14" s="5">
        <v>6.9329999999999998</v>
      </c>
      <c r="F14" s="5">
        <v>6.7919999999999998</v>
      </c>
      <c r="G14" s="5">
        <v>7.0119999999999996</v>
      </c>
      <c r="H14" s="5">
        <v>-86.6</v>
      </c>
      <c r="I14" s="5">
        <v>0.89200000000000002</v>
      </c>
      <c r="K14" s="5">
        <v>150</v>
      </c>
      <c r="L14" s="5">
        <v>150</v>
      </c>
    </row>
    <row r="15" spans="1:14">
      <c r="A15" s="22">
        <v>44722</v>
      </c>
      <c r="B15" s="22" t="s">
        <v>101</v>
      </c>
      <c r="C15" s="21" t="s">
        <v>2</v>
      </c>
      <c r="D15" s="5">
        <v>12</v>
      </c>
      <c r="E15" s="5">
        <v>7.1509999999999998</v>
      </c>
      <c r="F15" s="5">
        <v>7.1449999999999996</v>
      </c>
      <c r="G15" s="5">
        <v>7.2460000000000004</v>
      </c>
      <c r="H15" s="5">
        <v>-300.8</v>
      </c>
      <c r="I15" s="5">
        <v>0.95699999999999996</v>
      </c>
    </row>
    <row r="16" spans="1:14">
      <c r="A16" s="22">
        <v>44724</v>
      </c>
      <c r="B16" s="22" t="s">
        <v>100</v>
      </c>
      <c r="C16" s="21" t="s">
        <v>2</v>
      </c>
      <c r="D16" s="5">
        <v>12</v>
      </c>
      <c r="E16" s="5">
        <v>7.0579999999999998</v>
      </c>
      <c r="F16" s="5">
        <v>7.1920000000000002</v>
      </c>
      <c r="G16" s="5">
        <v>7.2640000000000002</v>
      </c>
      <c r="H16" s="5">
        <v>-312.8</v>
      </c>
      <c r="I16" s="5">
        <v>0.99199999999999999</v>
      </c>
    </row>
    <row r="17" spans="1:12">
      <c r="A17" s="22">
        <v>44726</v>
      </c>
      <c r="B17" s="22" t="s">
        <v>99</v>
      </c>
      <c r="C17" s="21" t="s">
        <v>2</v>
      </c>
      <c r="D17" s="5">
        <v>12</v>
      </c>
      <c r="E17" s="5">
        <v>6.8630000000000004</v>
      </c>
      <c r="F17" s="5">
        <v>7.1769999999999996</v>
      </c>
      <c r="G17" s="5">
        <v>7.2160000000000002</v>
      </c>
      <c r="H17" s="5">
        <v>-310.89999999999998</v>
      </c>
      <c r="I17" s="5">
        <v>1.1120000000000001</v>
      </c>
    </row>
    <row r="18" spans="1:12">
      <c r="A18" s="22">
        <v>44728</v>
      </c>
      <c r="B18" s="22" t="s">
        <v>98</v>
      </c>
      <c r="C18" s="21" t="s">
        <v>2</v>
      </c>
      <c r="D18" s="5">
        <v>12</v>
      </c>
      <c r="E18" s="5">
        <v>7.1029999999999998</v>
      </c>
      <c r="F18" s="5">
        <v>7.2679999999999998</v>
      </c>
      <c r="G18" s="5">
        <v>7.3979999999999997</v>
      </c>
      <c r="H18" s="5">
        <v>-320.8</v>
      </c>
      <c r="I18" s="5">
        <v>1.0489999999999999</v>
      </c>
    </row>
    <row r="19" spans="1:12" hidden="1">
      <c r="A19" s="22">
        <v>44728</v>
      </c>
      <c r="B19" s="22" t="s">
        <v>98</v>
      </c>
      <c r="C19" s="21" t="s">
        <v>1</v>
      </c>
      <c r="D19" s="5">
        <v>12</v>
      </c>
    </row>
    <row r="20" spans="1:12">
      <c r="A20" s="22">
        <v>44730</v>
      </c>
      <c r="B20" s="22" t="s">
        <v>97</v>
      </c>
      <c r="C20" s="21" t="s">
        <v>2</v>
      </c>
      <c r="D20" s="5">
        <v>12</v>
      </c>
      <c r="E20" s="5">
        <v>6.9560000000000004</v>
      </c>
      <c r="F20" s="5">
        <v>7.1760000000000002</v>
      </c>
      <c r="G20" s="5">
        <v>7.2160000000000002</v>
      </c>
      <c r="H20" s="5">
        <v>-324.60000000000002</v>
      </c>
      <c r="I20" s="5">
        <v>1.0680000000000001</v>
      </c>
    </row>
    <row r="21" spans="1:12" hidden="1">
      <c r="A21" s="22">
        <v>44730</v>
      </c>
      <c r="B21" s="22" t="s">
        <v>97</v>
      </c>
      <c r="C21" s="21" t="s">
        <v>1</v>
      </c>
      <c r="D21" s="5">
        <v>12</v>
      </c>
    </row>
    <row r="22" spans="1:12">
      <c r="A22" s="22">
        <v>44732</v>
      </c>
      <c r="B22" s="22" t="s">
        <v>96</v>
      </c>
      <c r="C22" s="21" t="s">
        <v>2</v>
      </c>
      <c r="D22" s="5">
        <v>12</v>
      </c>
      <c r="E22" s="5">
        <v>7.0039999999999996</v>
      </c>
      <c r="F22" s="5">
        <v>7.2130000000000001</v>
      </c>
      <c r="G22" s="5">
        <v>7.335</v>
      </c>
      <c r="H22" s="5">
        <v>-315.8</v>
      </c>
      <c r="I22" s="5">
        <v>1.004</v>
      </c>
    </row>
    <row r="23" spans="1:12" hidden="1">
      <c r="A23" s="22">
        <v>44732</v>
      </c>
      <c r="B23" s="22" t="s">
        <v>96</v>
      </c>
      <c r="C23" s="21" t="s">
        <v>1</v>
      </c>
      <c r="D23" s="5">
        <v>12</v>
      </c>
    </row>
    <row r="24" spans="1:12">
      <c r="A24" s="22">
        <v>44734</v>
      </c>
      <c r="B24" s="22" t="s">
        <v>95</v>
      </c>
      <c r="C24" s="21" t="s">
        <v>2</v>
      </c>
      <c r="D24" s="5">
        <v>12</v>
      </c>
      <c r="E24" s="5">
        <v>7.04</v>
      </c>
      <c r="F24" s="5">
        <v>7.2060000000000004</v>
      </c>
      <c r="G24" s="5">
        <v>7.3159999999999998</v>
      </c>
      <c r="H24" s="5">
        <v>-327.9</v>
      </c>
      <c r="I24" s="5">
        <v>1.034</v>
      </c>
    </row>
    <row r="25" spans="1:12" hidden="1">
      <c r="A25" s="22">
        <v>44734</v>
      </c>
      <c r="B25" s="22" t="s">
        <v>95</v>
      </c>
      <c r="C25" s="21" t="s">
        <v>1</v>
      </c>
      <c r="D25" s="5">
        <v>12</v>
      </c>
    </row>
    <row r="26" spans="1:12">
      <c r="A26" s="22">
        <v>44736</v>
      </c>
      <c r="B26" s="22" t="s">
        <v>94</v>
      </c>
      <c r="C26" s="21" t="s">
        <v>2</v>
      </c>
      <c r="D26" s="5">
        <v>12</v>
      </c>
      <c r="E26" s="5">
        <v>7.0540000000000003</v>
      </c>
      <c r="F26" s="5">
        <v>7.2080000000000002</v>
      </c>
      <c r="G26" s="5">
        <v>7.3209999999999997</v>
      </c>
      <c r="H26" s="5">
        <v>-330.6</v>
      </c>
      <c r="I26" s="5">
        <v>1.069</v>
      </c>
    </row>
    <row r="27" spans="1:12" hidden="1">
      <c r="A27" s="22">
        <v>44736</v>
      </c>
      <c r="B27" s="22" t="s">
        <v>94</v>
      </c>
      <c r="C27" s="21" t="s">
        <v>1</v>
      </c>
      <c r="D27" s="5">
        <v>12</v>
      </c>
    </row>
    <row r="28" spans="1:12">
      <c r="A28" s="22">
        <v>44739</v>
      </c>
      <c r="B28" s="22" t="s">
        <v>67</v>
      </c>
      <c r="C28" s="21" t="s">
        <v>15</v>
      </c>
      <c r="D28" s="5">
        <v>12</v>
      </c>
      <c r="E28" s="5">
        <v>7.1980000000000004</v>
      </c>
      <c r="F28" s="5">
        <v>7.117</v>
      </c>
      <c r="G28" s="5">
        <v>7.15</v>
      </c>
      <c r="H28" s="5">
        <v>-327.3</v>
      </c>
      <c r="I28" s="5">
        <v>0.92300000000000004</v>
      </c>
      <c r="J28" s="5">
        <v>782</v>
      </c>
      <c r="K28" s="5">
        <v>253</v>
      </c>
      <c r="L28" s="5">
        <v>307</v>
      </c>
    </row>
    <row r="29" spans="1:12" hidden="1">
      <c r="A29" s="22">
        <v>44739</v>
      </c>
      <c r="B29" s="22" t="s">
        <v>67</v>
      </c>
      <c r="C29" s="21" t="s">
        <v>1</v>
      </c>
      <c r="D29" s="5">
        <v>12</v>
      </c>
      <c r="E29" s="5">
        <v>7.173</v>
      </c>
      <c r="F29" s="5">
        <v>7.149</v>
      </c>
      <c r="G29" s="5">
        <v>7.0819999999999999</v>
      </c>
      <c r="H29" s="5">
        <v>-285.89999999999998</v>
      </c>
      <c r="I29" s="5">
        <v>0.86599999999999999</v>
      </c>
      <c r="J29" s="5">
        <v>950</v>
      </c>
      <c r="K29" s="5">
        <v>186.5</v>
      </c>
      <c r="L29" s="5">
        <v>260</v>
      </c>
    </row>
    <row r="30" spans="1:12">
      <c r="A30" s="22">
        <v>44743</v>
      </c>
      <c r="B30" s="22" t="s">
        <v>93</v>
      </c>
      <c r="C30" s="21" t="s">
        <v>2</v>
      </c>
      <c r="D30" s="5">
        <v>12</v>
      </c>
    </row>
    <row r="31" spans="1:12" hidden="1">
      <c r="A31" s="22">
        <v>44743</v>
      </c>
      <c r="B31" s="22" t="s">
        <v>93</v>
      </c>
      <c r="C31" s="21" t="s">
        <v>1</v>
      </c>
      <c r="D31" s="5">
        <v>12</v>
      </c>
    </row>
    <row r="32" spans="1:12">
      <c r="A32" s="22">
        <v>44745</v>
      </c>
      <c r="B32" s="22" t="s">
        <v>68</v>
      </c>
      <c r="C32" s="21" t="s">
        <v>2</v>
      </c>
      <c r="D32" s="5">
        <v>12</v>
      </c>
      <c r="E32" s="5">
        <v>6.9320000000000004</v>
      </c>
      <c r="F32" s="5">
        <v>6.157</v>
      </c>
      <c r="G32" s="5">
        <v>7.056</v>
      </c>
      <c r="H32" s="5">
        <v>-350.1</v>
      </c>
      <c r="I32" s="5">
        <v>0.99099999999999999</v>
      </c>
      <c r="J32" s="5">
        <v>402</v>
      </c>
      <c r="K32" s="5">
        <v>121</v>
      </c>
      <c r="L32" s="5">
        <v>256</v>
      </c>
    </row>
    <row r="33" spans="1:12" hidden="1">
      <c r="A33" s="22">
        <v>44745</v>
      </c>
      <c r="B33" s="22" t="s">
        <v>68</v>
      </c>
      <c r="C33" s="21" t="s">
        <v>1</v>
      </c>
      <c r="D33" s="5">
        <v>12</v>
      </c>
      <c r="E33" s="5">
        <v>9.9819999999999993</v>
      </c>
      <c r="F33" s="5">
        <v>6.194</v>
      </c>
      <c r="G33" s="5">
        <v>6.9210000000000003</v>
      </c>
      <c r="H33" s="5">
        <v>-243.3</v>
      </c>
      <c r="I33" s="5">
        <v>0.96499999999999997</v>
      </c>
      <c r="J33" s="5">
        <v>979.5</v>
      </c>
      <c r="K33" s="5">
        <v>162</v>
      </c>
      <c r="L33" s="5">
        <v>230</v>
      </c>
    </row>
    <row r="34" spans="1:12">
      <c r="A34" s="22">
        <v>44747</v>
      </c>
      <c r="B34" s="22" t="s">
        <v>69</v>
      </c>
      <c r="C34" s="21" t="s">
        <v>2</v>
      </c>
      <c r="D34" s="5">
        <v>12</v>
      </c>
      <c r="E34" s="5">
        <v>7.2830000000000004</v>
      </c>
      <c r="F34" s="5">
        <v>6.9980000000000002</v>
      </c>
      <c r="G34" s="5">
        <v>7.508</v>
      </c>
      <c r="H34" s="5">
        <v>-335.2</v>
      </c>
      <c r="I34" s="5">
        <v>1.82</v>
      </c>
      <c r="J34" s="5">
        <v>945</v>
      </c>
      <c r="K34" s="5">
        <v>225</v>
      </c>
      <c r="L34" s="5">
        <v>217</v>
      </c>
    </row>
    <row r="35" spans="1:12" hidden="1">
      <c r="A35" s="22">
        <v>44747</v>
      </c>
      <c r="B35" s="22" t="s">
        <v>69</v>
      </c>
      <c r="C35" s="21" t="s">
        <v>1</v>
      </c>
      <c r="D35" s="5">
        <v>12</v>
      </c>
      <c r="E35" s="5">
        <v>7.0819999999999999</v>
      </c>
      <c r="F35" s="5">
        <v>7.1079999999999997</v>
      </c>
      <c r="G35" s="5">
        <v>7.5880000000000001</v>
      </c>
      <c r="H35" s="5">
        <v>-267.89999999999998</v>
      </c>
      <c r="I35" s="5">
        <v>1.823</v>
      </c>
      <c r="J35" s="5">
        <v>1068</v>
      </c>
      <c r="K35" s="5">
        <v>221.4</v>
      </c>
      <c r="L35" s="5">
        <v>290.5</v>
      </c>
    </row>
    <row r="36" spans="1:12">
      <c r="A36" s="22">
        <v>44749</v>
      </c>
      <c r="B36" s="22" t="s">
        <v>90</v>
      </c>
      <c r="C36" s="21" t="s">
        <v>2</v>
      </c>
      <c r="D36" s="5">
        <v>12</v>
      </c>
    </row>
    <row r="37" spans="1:12" hidden="1">
      <c r="A37" s="22">
        <v>44749</v>
      </c>
      <c r="B37" s="22" t="s">
        <v>90</v>
      </c>
      <c r="C37" s="21" t="s">
        <v>1</v>
      </c>
      <c r="D37" s="5">
        <v>12</v>
      </c>
    </row>
    <row r="38" spans="1:12">
      <c r="A38" s="22">
        <v>44751</v>
      </c>
      <c r="B38" s="22" t="s">
        <v>70</v>
      </c>
      <c r="C38" s="21" t="s">
        <v>2</v>
      </c>
      <c r="D38" s="5">
        <v>12</v>
      </c>
      <c r="E38" s="5">
        <v>7.0339999999999998</v>
      </c>
      <c r="F38" s="5">
        <v>6.2</v>
      </c>
      <c r="G38" s="5">
        <v>7.1289999999999996</v>
      </c>
      <c r="H38" s="5">
        <v>-358.7</v>
      </c>
      <c r="I38" s="5">
        <v>1.022</v>
      </c>
      <c r="J38" s="5">
        <v>735</v>
      </c>
      <c r="K38" s="5">
        <v>163.80000000000001</v>
      </c>
      <c r="L38" s="5">
        <v>314.5</v>
      </c>
    </row>
    <row r="39" spans="1:12" hidden="1">
      <c r="A39" s="22">
        <v>44751</v>
      </c>
      <c r="B39" s="22" t="s">
        <v>70</v>
      </c>
      <c r="C39" s="21" t="s">
        <v>1</v>
      </c>
      <c r="D39" s="5">
        <v>12</v>
      </c>
      <c r="E39" s="5">
        <v>6.9450000000000003</v>
      </c>
      <c r="F39" s="5">
        <v>6.2009999999999996</v>
      </c>
      <c r="G39" s="5">
        <v>6.9539999999999997</v>
      </c>
      <c r="H39" s="5">
        <v>-201.3</v>
      </c>
      <c r="I39" s="5">
        <v>0.92800000000000005</v>
      </c>
      <c r="J39" s="5">
        <v>1094.5</v>
      </c>
      <c r="K39" s="5">
        <v>161.5</v>
      </c>
      <c r="L39" s="5">
        <v>303.5</v>
      </c>
    </row>
    <row r="40" spans="1:12">
      <c r="A40" s="22">
        <v>44753</v>
      </c>
      <c r="B40" s="22" t="s">
        <v>71</v>
      </c>
      <c r="C40" s="21" t="s">
        <v>2</v>
      </c>
      <c r="D40" s="5">
        <v>12</v>
      </c>
      <c r="E40" s="5">
        <v>7.1440000000000001</v>
      </c>
      <c r="F40" s="5">
        <v>6.282</v>
      </c>
      <c r="G40" s="5">
        <v>7.15</v>
      </c>
      <c r="H40" s="5">
        <v>-283.2</v>
      </c>
      <c r="I40" s="5">
        <v>1.462</v>
      </c>
      <c r="J40" s="5">
        <v>940</v>
      </c>
      <c r="K40" s="5">
        <v>186.5</v>
      </c>
      <c r="L40" s="5">
        <v>308</v>
      </c>
    </row>
    <row r="41" spans="1:12" hidden="1">
      <c r="A41" s="22">
        <v>44753</v>
      </c>
      <c r="B41" s="22" t="s">
        <v>71</v>
      </c>
      <c r="C41" s="21" t="s">
        <v>1</v>
      </c>
      <c r="D41" s="5">
        <v>12</v>
      </c>
      <c r="E41" s="5">
        <v>7.1070000000000002</v>
      </c>
      <c r="F41" s="5">
        <v>6.383</v>
      </c>
      <c r="G41" s="5">
        <v>7.1319999999999997</v>
      </c>
      <c r="H41" s="5">
        <v>-231.7</v>
      </c>
      <c r="I41" s="5">
        <v>1.1919999999999999</v>
      </c>
      <c r="J41" s="5">
        <v>1094</v>
      </c>
      <c r="K41" s="5">
        <v>184.5</v>
      </c>
      <c r="L41" s="5">
        <v>306</v>
      </c>
    </row>
    <row r="42" spans="1:12">
      <c r="A42" s="22">
        <v>44755</v>
      </c>
      <c r="B42" s="22" t="s">
        <v>72</v>
      </c>
      <c r="C42" s="21" t="s">
        <v>2</v>
      </c>
      <c r="D42" s="5">
        <v>12</v>
      </c>
      <c r="E42" s="5">
        <v>7.07</v>
      </c>
      <c r="F42" s="5">
        <v>6.4359999999999999</v>
      </c>
      <c r="G42" s="5">
        <v>7.21</v>
      </c>
      <c r="H42" s="5">
        <v>-334.4</v>
      </c>
      <c r="I42" s="5">
        <v>0.94299999999999995</v>
      </c>
      <c r="J42" s="5">
        <v>754</v>
      </c>
      <c r="K42" s="5">
        <v>155.30000000000001</v>
      </c>
      <c r="L42" s="5">
        <v>292</v>
      </c>
    </row>
    <row r="43" spans="1:12" hidden="1">
      <c r="A43" s="22">
        <v>44755</v>
      </c>
      <c r="B43" s="22" t="s">
        <v>72</v>
      </c>
      <c r="C43" s="21" t="s">
        <v>1</v>
      </c>
      <c r="D43" s="5">
        <v>12</v>
      </c>
      <c r="E43" s="5">
        <v>7.0839999999999996</v>
      </c>
      <c r="F43" s="5">
        <v>6.4660000000000002</v>
      </c>
      <c r="G43" s="5">
        <v>7.0759999999999996</v>
      </c>
      <c r="H43" s="5">
        <v>-272.5</v>
      </c>
      <c r="I43" s="5">
        <v>0.94099999999999995</v>
      </c>
      <c r="J43" s="5">
        <v>987</v>
      </c>
      <c r="K43" s="5">
        <v>176.8</v>
      </c>
      <c r="L43" s="5">
        <v>270</v>
      </c>
    </row>
    <row r="44" spans="1:12">
      <c r="A44" s="22">
        <v>44760</v>
      </c>
      <c r="B44" s="22" t="s">
        <v>73</v>
      </c>
      <c r="C44" s="21" t="s">
        <v>2</v>
      </c>
      <c r="D44" s="5">
        <v>12</v>
      </c>
      <c r="E44" s="5">
        <v>7.0389999999999997</v>
      </c>
      <c r="F44" s="5">
        <v>6.4649999999999999</v>
      </c>
      <c r="G44" s="5">
        <v>7.0279999999999996</v>
      </c>
      <c r="H44" s="5">
        <v>-329.7</v>
      </c>
      <c r="I44" s="5">
        <v>1.19</v>
      </c>
      <c r="J44" s="5">
        <v>838</v>
      </c>
      <c r="K44" s="5">
        <v>199</v>
      </c>
      <c r="L44" s="5">
        <v>266.5</v>
      </c>
    </row>
    <row r="45" spans="1:12" hidden="1">
      <c r="A45" s="22">
        <v>44760</v>
      </c>
      <c r="B45" s="22" t="s">
        <v>73</v>
      </c>
      <c r="C45" s="21" t="s">
        <v>1</v>
      </c>
      <c r="D45" s="5">
        <v>12</v>
      </c>
      <c r="E45" s="5">
        <v>7.2919999999999998</v>
      </c>
      <c r="F45" s="5">
        <v>6.6970000000000001</v>
      </c>
      <c r="G45" s="5">
        <v>7.2009999999999996</v>
      </c>
      <c r="H45" s="5">
        <v>-273.7</v>
      </c>
      <c r="I45" s="5">
        <v>1.25</v>
      </c>
      <c r="J45" s="5">
        <v>1158</v>
      </c>
      <c r="K45" s="5">
        <v>262</v>
      </c>
      <c r="L45" s="5">
        <v>308.5</v>
      </c>
    </row>
    <row r="46" spans="1:12">
      <c r="A46" s="22">
        <v>44762</v>
      </c>
      <c r="B46" s="22" t="s">
        <v>74</v>
      </c>
      <c r="C46" s="21" t="s">
        <v>2</v>
      </c>
      <c r="D46" s="5">
        <v>12</v>
      </c>
      <c r="E46" s="5">
        <v>7.633</v>
      </c>
      <c r="F46" s="5">
        <v>8.0749999999999993</v>
      </c>
      <c r="G46" s="5">
        <v>7.7290000000000001</v>
      </c>
      <c r="H46" s="5">
        <v>-266.7</v>
      </c>
      <c r="I46" s="5">
        <v>1.1830000000000001</v>
      </c>
      <c r="J46" s="5">
        <v>874</v>
      </c>
      <c r="K46" s="5">
        <v>188.5</v>
      </c>
      <c r="L46" s="5">
        <v>183.5</v>
      </c>
    </row>
    <row r="47" spans="1:12" hidden="1">
      <c r="A47" s="22">
        <v>44762</v>
      </c>
      <c r="B47" s="22" t="s">
        <v>74</v>
      </c>
      <c r="C47" s="21" t="s">
        <v>1</v>
      </c>
      <c r="D47" s="5">
        <v>12</v>
      </c>
      <c r="E47" s="5">
        <v>7.4589999999999996</v>
      </c>
      <c r="F47" s="5">
        <v>7</v>
      </c>
      <c r="G47" s="5">
        <v>8.4039999999999999</v>
      </c>
      <c r="H47" s="5">
        <v>-207.2</v>
      </c>
      <c r="I47" s="5">
        <v>1.2869999999999999</v>
      </c>
      <c r="J47" s="5">
        <v>1202</v>
      </c>
      <c r="K47" s="5">
        <v>234.8</v>
      </c>
      <c r="L47" s="5">
        <v>218</v>
      </c>
    </row>
    <row r="48" spans="1:12">
      <c r="A48" s="22">
        <v>44764</v>
      </c>
      <c r="B48" s="22" t="s">
        <v>75</v>
      </c>
      <c r="C48" s="21" t="s">
        <v>2</v>
      </c>
      <c r="D48" s="5">
        <v>12</v>
      </c>
      <c r="E48" s="5">
        <v>7.1369999999999996</v>
      </c>
      <c r="F48" s="5">
        <v>7.5540000000000003</v>
      </c>
      <c r="G48" s="5">
        <v>7.6269999999999998</v>
      </c>
      <c r="H48" s="5">
        <v>-327.7</v>
      </c>
      <c r="I48" s="5">
        <v>1.3819999999999999</v>
      </c>
      <c r="J48" s="5">
        <v>928</v>
      </c>
      <c r="K48" s="5">
        <v>363.8</v>
      </c>
      <c r="L48" s="5">
        <v>210</v>
      </c>
    </row>
    <row r="49" spans="1:12" hidden="1">
      <c r="A49" s="22">
        <v>44764</v>
      </c>
      <c r="B49" s="22" t="s">
        <v>75</v>
      </c>
      <c r="C49" s="21" t="s">
        <v>1</v>
      </c>
      <c r="D49" s="5">
        <v>12</v>
      </c>
      <c r="E49" s="5">
        <v>7.2450000000000001</v>
      </c>
      <c r="F49" s="5">
        <v>7.7519999999999998</v>
      </c>
      <c r="G49" s="5">
        <v>8.2089999999999996</v>
      </c>
      <c r="H49" s="5">
        <v>-310.60000000000002</v>
      </c>
      <c r="I49" s="5">
        <v>1.224</v>
      </c>
      <c r="J49" s="5">
        <v>1450</v>
      </c>
      <c r="K49" s="5">
        <v>240.5</v>
      </c>
      <c r="L49" s="5">
        <v>251</v>
      </c>
    </row>
    <row r="50" spans="1:12">
      <c r="A50" s="22">
        <v>44767</v>
      </c>
      <c r="B50" s="22" t="s">
        <v>76</v>
      </c>
      <c r="C50" s="21" t="s">
        <v>2</v>
      </c>
      <c r="D50" s="5">
        <v>12</v>
      </c>
      <c r="E50" s="5">
        <v>7.2770000000000001</v>
      </c>
      <c r="F50" s="5">
        <v>6.5730000000000004</v>
      </c>
      <c r="G50" s="5">
        <v>7.2510000000000003</v>
      </c>
      <c r="H50" s="5">
        <v>-331.6</v>
      </c>
      <c r="I50" s="5">
        <v>1.1240000000000001</v>
      </c>
      <c r="J50" s="5">
        <v>773</v>
      </c>
      <c r="K50" s="5">
        <v>162.19999999999999</v>
      </c>
      <c r="L50" s="5">
        <v>283</v>
      </c>
    </row>
    <row r="51" spans="1:12" hidden="1">
      <c r="A51" s="22">
        <v>44767</v>
      </c>
      <c r="B51" s="22" t="s">
        <v>76</v>
      </c>
      <c r="C51" s="21" t="s">
        <v>1</v>
      </c>
      <c r="D51" s="5">
        <v>12</v>
      </c>
      <c r="E51" s="5">
        <v>7.266</v>
      </c>
      <c r="F51" s="5">
        <v>6.7709999999999999</v>
      </c>
      <c r="G51" s="5">
        <v>7.1260000000000003</v>
      </c>
      <c r="H51" s="5">
        <v>-243.3</v>
      </c>
      <c r="I51" s="5">
        <v>1.2350000000000001</v>
      </c>
      <c r="J51" s="5">
        <v>646</v>
      </c>
      <c r="K51" s="5">
        <v>160.5</v>
      </c>
      <c r="L51" s="5">
        <v>347.5</v>
      </c>
    </row>
    <row r="52" spans="1:12">
      <c r="A52" s="22">
        <v>44771</v>
      </c>
      <c r="B52" s="22" t="s">
        <v>77</v>
      </c>
      <c r="C52" s="21" t="s">
        <v>2</v>
      </c>
      <c r="D52" s="5">
        <v>12</v>
      </c>
      <c r="E52" s="5">
        <v>7.298</v>
      </c>
      <c r="F52" s="5">
        <v>6.8209999999999997</v>
      </c>
      <c r="G52" s="5">
        <v>7.3310000000000004</v>
      </c>
      <c r="H52" s="5">
        <v>-344.3</v>
      </c>
      <c r="I52" s="5">
        <v>1.0740000000000001</v>
      </c>
      <c r="J52" s="5">
        <v>759</v>
      </c>
      <c r="K52" s="5">
        <v>192.8</v>
      </c>
      <c r="L52" s="5">
        <v>322</v>
      </c>
    </row>
    <row r="53" spans="1:12" hidden="1">
      <c r="A53" s="22">
        <v>44771</v>
      </c>
      <c r="B53" s="22" t="s">
        <v>77</v>
      </c>
      <c r="C53" s="21" t="s">
        <v>1</v>
      </c>
      <c r="D53" s="5">
        <v>12</v>
      </c>
      <c r="E53" s="5">
        <v>7.2880000000000003</v>
      </c>
      <c r="F53" s="5">
        <v>7.0229999999999997</v>
      </c>
      <c r="G53" s="5">
        <v>7.2060000000000004</v>
      </c>
      <c r="H53" s="5">
        <v>-263.8</v>
      </c>
      <c r="I53" s="5">
        <v>0.96399999999999997</v>
      </c>
      <c r="J53" s="5">
        <v>554</v>
      </c>
      <c r="K53" s="5">
        <v>177</v>
      </c>
      <c r="L53" s="5">
        <v>301</v>
      </c>
    </row>
    <row r="54" spans="1:12">
      <c r="A54" s="22">
        <v>44773</v>
      </c>
      <c r="B54" s="22" t="s">
        <v>78</v>
      </c>
      <c r="C54" s="21" t="s">
        <v>2</v>
      </c>
      <c r="D54" s="5">
        <v>12</v>
      </c>
      <c r="E54" s="5">
        <v>7.0540000000000003</v>
      </c>
      <c r="F54" s="5">
        <v>6.2270000000000003</v>
      </c>
      <c r="G54" s="5">
        <v>7.1559999999999997</v>
      </c>
      <c r="H54" s="5">
        <v>-343.6</v>
      </c>
      <c r="I54" s="5">
        <v>1.0249999999999999</v>
      </c>
      <c r="J54" s="5">
        <v>759</v>
      </c>
      <c r="K54" s="5">
        <v>157.5</v>
      </c>
      <c r="L54" s="5">
        <v>312.5</v>
      </c>
    </row>
    <row r="55" spans="1:12" hidden="1">
      <c r="A55" s="22">
        <v>44773</v>
      </c>
      <c r="B55" s="22" t="s">
        <v>78</v>
      </c>
      <c r="C55" s="21" t="s">
        <v>1</v>
      </c>
      <c r="D55" s="5">
        <v>12</v>
      </c>
      <c r="E55" s="5">
        <v>6.96</v>
      </c>
      <c r="F55" s="5">
        <v>6.33</v>
      </c>
      <c r="G55" s="5">
        <v>7.02</v>
      </c>
      <c r="H55" s="5">
        <v>-176.3</v>
      </c>
      <c r="I55" s="5">
        <v>0.98199999999999998</v>
      </c>
      <c r="J55" s="5">
        <v>558</v>
      </c>
      <c r="K55" s="5">
        <v>202.5</v>
      </c>
      <c r="L55" s="5">
        <v>261</v>
      </c>
    </row>
    <row r="56" spans="1:12">
      <c r="A56" s="22">
        <v>44775</v>
      </c>
      <c r="B56" s="22" t="s">
        <v>79</v>
      </c>
      <c r="C56" s="21" t="s">
        <v>2</v>
      </c>
      <c r="D56" s="5">
        <v>12</v>
      </c>
      <c r="E56" s="5">
        <v>7.0279999999999996</v>
      </c>
      <c r="F56" s="5">
        <v>6.35</v>
      </c>
      <c r="G56" s="5">
        <v>7.1879999999999997</v>
      </c>
      <c r="H56" s="5">
        <v>-329.4</v>
      </c>
      <c r="I56" s="5">
        <v>1.0109999999999999</v>
      </c>
      <c r="J56" s="5">
        <v>735</v>
      </c>
      <c r="K56" s="5">
        <v>178.5</v>
      </c>
      <c r="L56" s="5">
        <v>331</v>
      </c>
    </row>
    <row r="57" spans="1:12" hidden="1">
      <c r="A57" s="22">
        <v>44775</v>
      </c>
      <c r="B57" s="22" t="s">
        <v>79</v>
      </c>
      <c r="C57" s="21" t="s">
        <v>1</v>
      </c>
      <c r="D57" s="5">
        <v>12</v>
      </c>
      <c r="E57" s="5">
        <v>6.9489999999999998</v>
      </c>
      <c r="F57" s="5">
        <v>6.532</v>
      </c>
      <c r="G57" s="5">
        <v>7.13</v>
      </c>
      <c r="H57" s="5">
        <v>-169.5</v>
      </c>
      <c r="I57" s="5">
        <v>0.92900000000000005</v>
      </c>
      <c r="J57" s="5">
        <v>527</v>
      </c>
      <c r="K57" s="5">
        <v>167</v>
      </c>
      <c r="L57" s="5">
        <v>284.5</v>
      </c>
    </row>
    <row r="58" spans="1:12">
      <c r="A58" s="22">
        <v>44777</v>
      </c>
      <c r="B58" s="22" t="s">
        <v>80</v>
      </c>
      <c r="C58" s="21" t="s">
        <v>2</v>
      </c>
      <c r="D58" s="5">
        <v>12</v>
      </c>
      <c r="E58" s="5">
        <v>7.1109999999999998</v>
      </c>
      <c r="F58" s="5">
        <v>6.2969999999999997</v>
      </c>
      <c r="G58" s="5">
        <v>7.149</v>
      </c>
      <c r="H58" s="5">
        <v>-330.2</v>
      </c>
      <c r="I58" s="5">
        <v>1.0269999999999999</v>
      </c>
      <c r="J58" s="5">
        <v>783</v>
      </c>
      <c r="K58" s="5">
        <v>182.5</v>
      </c>
      <c r="L58" s="5">
        <v>346.5</v>
      </c>
    </row>
    <row r="59" spans="1:12" hidden="1">
      <c r="A59" s="22">
        <v>44777</v>
      </c>
      <c r="B59" s="22" t="s">
        <v>80</v>
      </c>
      <c r="C59" s="21" t="s">
        <v>1</v>
      </c>
      <c r="D59" s="5">
        <v>12</v>
      </c>
      <c r="E59" s="5">
        <v>7.101</v>
      </c>
      <c r="F59" s="5">
        <v>6.6189999999999998</v>
      </c>
      <c r="G59" s="5">
        <v>7.0369999999999999</v>
      </c>
      <c r="H59" s="5">
        <v>-210.2</v>
      </c>
      <c r="I59" s="5">
        <v>0.96499999999999997</v>
      </c>
      <c r="J59" s="5">
        <v>523</v>
      </c>
      <c r="K59" s="5">
        <v>208.5</v>
      </c>
      <c r="L59" s="5">
        <v>300</v>
      </c>
    </row>
    <row r="60" spans="1:12">
      <c r="A60" s="22">
        <v>44780</v>
      </c>
      <c r="B60" s="22" t="s">
        <v>81</v>
      </c>
      <c r="C60" s="21" t="s">
        <v>2</v>
      </c>
      <c r="D60" s="5">
        <v>12</v>
      </c>
      <c r="E60" s="5">
        <v>7.2549999999999999</v>
      </c>
      <c r="F60" s="5">
        <v>7.2539999999999996</v>
      </c>
      <c r="G60" s="5">
        <v>7.2779999999999996</v>
      </c>
      <c r="H60" s="5">
        <v>-310.5</v>
      </c>
      <c r="I60" s="5">
        <v>0.99099999999999999</v>
      </c>
      <c r="J60" s="5">
        <v>763</v>
      </c>
      <c r="K60" s="5">
        <v>223.5</v>
      </c>
      <c r="L60" s="5">
        <v>355</v>
      </c>
    </row>
    <row r="61" spans="1:12" hidden="1">
      <c r="A61" s="22">
        <v>44780</v>
      </c>
      <c r="B61" s="22" t="s">
        <v>81</v>
      </c>
      <c r="C61" s="21" t="s">
        <v>1</v>
      </c>
      <c r="D61" s="5">
        <v>6</v>
      </c>
      <c r="E61" s="5">
        <v>7.13</v>
      </c>
      <c r="F61" s="5">
        <v>7.2629999999999999</v>
      </c>
      <c r="G61" s="5">
        <v>7.2130000000000001</v>
      </c>
      <c r="H61" s="5">
        <v>-264.3</v>
      </c>
      <c r="I61" s="5">
        <v>1.1439999999999999</v>
      </c>
      <c r="J61" s="5">
        <v>540</v>
      </c>
      <c r="K61" s="5">
        <v>221.5</v>
      </c>
      <c r="L61" s="5">
        <v>295</v>
      </c>
    </row>
    <row r="62" spans="1:12">
      <c r="A62" s="22">
        <v>44782</v>
      </c>
      <c r="B62" s="22" t="s">
        <v>82</v>
      </c>
      <c r="C62" s="21" t="s">
        <v>2</v>
      </c>
      <c r="D62" s="5">
        <v>12</v>
      </c>
      <c r="E62" s="5">
        <v>6.9649999999999999</v>
      </c>
      <c r="F62" s="5">
        <v>6.1280000000000001</v>
      </c>
      <c r="G62" s="5">
        <v>7.0129999999999999</v>
      </c>
      <c r="H62" s="5">
        <v>-351.4</v>
      </c>
      <c r="I62" s="5">
        <v>1.3720000000000001</v>
      </c>
      <c r="J62" s="5">
        <v>754</v>
      </c>
      <c r="K62" s="5">
        <v>156.5</v>
      </c>
      <c r="L62" s="5">
        <v>313</v>
      </c>
    </row>
    <row r="63" spans="1:12" hidden="1">
      <c r="A63" s="22">
        <v>44782</v>
      </c>
      <c r="B63" s="22" t="s">
        <v>82</v>
      </c>
      <c r="C63" s="21" t="s">
        <v>1</v>
      </c>
      <c r="D63" s="5">
        <v>6</v>
      </c>
      <c r="E63" s="5">
        <v>7.0119999999999996</v>
      </c>
      <c r="F63" s="5">
        <v>6.2539999999999996</v>
      </c>
      <c r="G63" s="5">
        <v>6.9960000000000004</v>
      </c>
      <c r="H63" s="5">
        <v>-307.3</v>
      </c>
      <c r="I63" s="5">
        <v>1.365</v>
      </c>
      <c r="J63" s="5">
        <v>502</v>
      </c>
      <c r="K63" s="5">
        <v>163.5</v>
      </c>
      <c r="L63" s="5">
        <v>204.5</v>
      </c>
    </row>
    <row r="64" spans="1:12">
      <c r="A64" s="22">
        <v>44783</v>
      </c>
      <c r="B64" s="22" t="s">
        <v>83</v>
      </c>
      <c r="C64" s="21" t="s">
        <v>2</v>
      </c>
      <c r="D64" s="5">
        <v>12</v>
      </c>
      <c r="E64" s="5">
        <v>6.9829999999999997</v>
      </c>
      <c r="F64" s="5">
        <v>6.1559999999999997</v>
      </c>
      <c r="G64" s="5">
        <v>7.1319999999999997</v>
      </c>
      <c r="H64" s="5">
        <v>-347.2</v>
      </c>
      <c r="I64" s="5">
        <v>1.204</v>
      </c>
      <c r="J64" s="5">
        <v>782</v>
      </c>
      <c r="K64" s="5">
        <v>183.5</v>
      </c>
      <c r="L64" s="5">
        <v>232.5</v>
      </c>
    </row>
    <row r="65" spans="1:12" hidden="1">
      <c r="A65" s="22">
        <v>44783</v>
      </c>
      <c r="B65" s="22" t="s">
        <v>83</v>
      </c>
      <c r="C65" s="21" t="s">
        <v>1</v>
      </c>
      <c r="D65" s="5">
        <v>6</v>
      </c>
      <c r="E65" s="5">
        <v>6.992</v>
      </c>
      <c r="F65" s="5">
        <v>6.0430000000000001</v>
      </c>
      <c r="G65" s="5">
        <v>7.0540000000000003</v>
      </c>
      <c r="H65" s="5">
        <v>-262.2</v>
      </c>
      <c r="I65" s="5">
        <v>1.3069999999999999</v>
      </c>
      <c r="J65" s="5">
        <v>499</v>
      </c>
      <c r="K65" s="5">
        <v>201.5</v>
      </c>
      <c r="L65" s="5">
        <v>201.5</v>
      </c>
    </row>
    <row r="66" spans="1:12">
      <c r="A66" s="22">
        <v>44787</v>
      </c>
      <c r="B66" s="22" t="s">
        <v>84</v>
      </c>
      <c r="C66" s="21" t="s">
        <v>2</v>
      </c>
      <c r="D66" s="5">
        <v>12</v>
      </c>
      <c r="E66" s="5">
        <v>6.931</v>
      </c>
      <c r="F66" s="5">
        <v>6.1849999999999996</v>
      </c>
      <c r="G66" s="5">
        <v>7.0540000000000003</v>
      </c>
      <c r="H66" s="5">
        <v>-332.8</v>
      </c>
      <c r="I66" s="5">
        <v>1.1339999999999999</v>
      </c>
      <c r="J66" s="5">
        <v>771</v>
      </c>
      <c r="K66" s="5">
        <v>167.5</v>
      </c>
      <c r="L66" s="5">
        <v>297</v>
      </c>
    </row>
    <row r="67" spans="1:12" hidden="1">
      <c r="A67" s="22">
        <v>44787</v>
      </c>
      <c r="B67" s="22" t="s">
        <v>84</v>
      </c>
      <c r="C67" s="21" t="s">
        <v>1</v>
      </c>
      <c r="D67" s="5">
        <v>6</v>
      </c>
      <c r="E67" s="5">
        <v>6.9950000000000001</v>
      </c>
      <c r="F67" s="5">
        <v>6.1619999999999999</v>
      </c>
      <c r="G67" s="5">
        <v>6.9169999999999998</v>
      </c>
      <c r="H67" s="5">
        <v>-301.2</v>
      </c>
      <c r="I67" s="5">
        <v>0.86099999999999999</v>
      </c>
      <c r="J67" s="5">
        <v>514</v>
      </c>
      <c r="K67" s="5">
        <v>150</v>
      </c>
      <c r="L67" s="5">
        <v>240.5</v>
      </c>
    </row>
    <row r="68" spans="1:12">
      <c r="A68" s="22">
        <v>44789</v>
      </c>
      <c r="B68" s="22" t="s">
        <v>85</v>
      </c>
      <c r="C68" s="21" t="s">
        <v>2</v>
      </c>
      <c r="D68" s="5">
        <v>12</v>
      </c>
      <c r="E68" s="5">
        <v>6.9</v>
      </c>
      <c r="F68" s="5">
        <v>6.1349999999999998</v>
      </c>
      <c r="G68" s="5">
        <v>7.1040000000000001</v>
      </c>
      <c r="H68" s="5">
        <v>-345.1</v>
      </c>
      <c r="I68" s="5">
        <v>1.145</v>
      </c>
      <c r="J68" s="5">
        <v>780</v>
      </c>
      <c r="K68" s="5">
        <v>157.5</v>
      </c>
      <c r="L68" s="5">
        <v>286.5</v>
      </c>
    </row>
    <row r="69" spans="1:12" hidden="1">
      <c r="A69" s="22">
        <v>44789</v>
      </c>
      <c r="B69" s="22" t="s">
        <v>85</v>
      </c>
      <c r="C69" s="21" t="s">
        <v>1</v>
      </c>
      <c r="D69" s="5">
        <v>6</v>
      </c>
      <c r="E69" s="5">
        <v>6.8739999999999997</v>
      </c>
      <c r="F69" s="5">
        <v>6.0869999999999997</v>
      </c>
      <c r="G69" s="5">
        <v>7.1349999999999998</v>
      </c>
      <c r="H69" s="5">
        <v>-303.39999999999998</v>
      </c>
      <c r="I69" s="5">
        <v>1.0249999999999999</v>
      </c>
      <c r="J69" s="5">
        <v>512</v>
      </c>
      <c r="K69" s="5">
        <v>167.5</v>
      </c>
      <c r="L69" s="5">
        <v>264</v>
      </c>
    </row>
    <row r="70" spans="1:12">
      <c r="A70" s="22">
        <v>44791</v>
      </c>
      <c r="B70" s="22" t="s">
        <v>86</v>
      </c>
      <c r="C70" s="21" t="s">
        <v>2</v>
      </c>
      <c r="D70" s="5">
        <v>12</v>
      </c>
      <c r="E70" s="5">
        <v>6.8250000000000002</v>
      </c>
      <c r="F70" s="5">
        <v>6.0430000000000001</v>
      </c>
      <c r="G70" s="5">
        <v>7.0869999999999997</v>
      </c>
      <c r="H70" s="5">
        <v>-339.5</v>
      </c>
      <c r="I70" s="5">
        <v>1.089</v>
      </c>
      <c r="J70" s="5">
        <v>812</v>
      </c>
      <c r="K70" s="5">
        <v>167</v>
      </c>
      <c r="L70" s="5">
        <v>306</v>
      </c>
    </row>
    <row r="71" spans="1:12" hidden="1">
      <c r="A71" s="22">
        <v>44791</v>
      </c>
      <c r="B71" s="22" t="s">
        <v>86</v>
      </c>
      <c r="C71" s="21" t="s">
        <v>1</v>
      </c>
      <c r="D71" s="5">
        <v>6</v>
      </c>
      <c r="E71" s="5">
        <v>6.9119999999999999</v>
      </c>
      <c r="F71" s="5">
        <v>6.1269999999999998</v>
      </c>
      <c r="G71" s="5">
        <v>7.1360000000000001</v>
      </c>
      <c r="H71" s="5">
        <v>-310.89999999999998</v>
      </c>
      <c r="I71" s="5">
        <v>1.054</v>
      </c>
      <c r="J71" s="5">
        <v>534</v>
      </c>
      <c r="K71" s="5">
        <v>154.5</v>
      </c>
      <c r="L71" s="5">
        <v>264</v>
      </c>
    </row>
    <row r="72" spans="1:12">
      <c r="A72" s="22">
        <v>44798</v>
      </c>
      <c r="B72" s="22" t="s">
        <v>87</v>
      </c>
      <c r="C72" s="21" t="s">
        <v>2</v>
      </c>
      <c r="D72" s="5">
        <v>12</v>
      </c>
      <c r="E72" s="5">
        <v>6.9379999999999997</v>
      </c>
      <c r="F72" s="5">
        <v>5.9470000000000001</v>
      </c>
      <c r="G72" s="5">
        <v>7.0460000000000003</v>
      </c>
      <c r="H72" s="5">
        <v>-350.7</v>
      </c>
      <c r="I72" s="5">
        <v>1.2430000000000001</v>
      </c>
      <c r="J72" s="5">
        <v>834</v>
      </c>
      <c r="K72" s="5">
        <v>170.5</v>
      </c>
      <c r="L72" s="5">
        <v>292</v>
      </c>
    </row>
    <row r="73" spans="1:12" hidden="1">
      <c r="A73" s="22">
        <v>44798</v>
      </c>
      <c r="B73" s="22" t="s">
        <v>87</v>
      </c>
      <c r="C73" s="21" t="s">
        <v>1</v>
      </c>
      <c r="D73" s="5">
        <v>6</v>
      </c>
      <c r="E73" s="5">
        <v>6.915</v>
      </c>
      <c r="F73" s="5">
        <v>6.0449999999999999</v>
      </c>
      <c r="G73" s="5">
        <v>7.1340000000000003</v>
      </c>
      <c r="H73" s="5">
        <v>-315.7</v>
      </c>
      <c r="I73" s="5">
        <v>1.0449999999999999</v>
      </c>
      <c r="J73" s="5">
        <v>576</v>
      </c>
      <c r="K73" s="5">
        <v>161.5</v>
      </c>
      <c r="L73" s="5">
        <v>281.5</v>
      </c>
    </row>
    <row r="74" spans="1:12">
      <c r="A74" s="22">
        <v>44800</v>
      </c>
      <c r="B74" s="22" t="s">
        <v>92</v>
      </c>
      <c r="C74" s="21" t="s">
        <v>2</v>
      </c>
      <c r="D74" s="5">
        <v>12</v>
      </c>
      <c r="E74" s="5">
        <v>6.9429999999999996</v>
      </c>
      <c r="F74" s="5">
        <v>6.0819999999999999</v>
      </c>
      <c r="G74" s="5">
        <v>7.1589999999999998</v>
      </c>
      <c r="H74" s="5">
        <v>-341.9</v>
      </c>
      <c r="I74" s="5">
        <v>1.0449999999999999</v>
      </c>
      <c r="J74" s="5">
        <v>832</v>
      </c>
      <c r="K74" s="5">
        <v>170.5</v>
      </c>
      <c r="L74" s="5">
        <v>264.5</v>
      </c>
    </row>
    <row r="75" spans="1:12" hidden="1">
      <c r="A75" s="22">
        <v>44800</v>
      </c>
      <c r="B75" s="22" t="s">
        <v>92</v>
      </c>
      <c r="C75" s="21" t="s">
        <v>1</v>
      </c>
      <c r="D75" s="5">
        <v>6</v>
      </c>
      <c r="E75" s="5">
        <v>6.9160000000000004</v>
      </c>
      <c r="F75" s="5">
        <v>6.0419999999999998</v>
      </c>
      <c r="G75" s="5">
        <v>7.1820000000000004</v>
      </c>
      <c r="H75" s="5">
        <v>-312.60000000000002</v>
      </c>
      <c r="I75" s="5">
        <v>1.0860000000000001</v>
      </c>
      <c r="J75" s="5">
        <v>521</v>
      </c>
      <c r="K75" s="5">
        <v>153.5</v>
      </c>
      <c r="L75" s="5">
        <v>277</v>
      </c>
    </row>
    <row r="76" spans="1:12">
      <c r="A76" s="22">
        <v>44802</v>
      </c>
      <c r="B76" s="22" t="s">
        <v>91</v>
      </c>
      <c r="C76" s="21" t="s">
        <v>2</v>
      </c>
      <c r="D76" s="5">
        <v>12</v>
      </c>
      <c r="E76" s="5">
        <v>6.9870000000000001</v>
      </c>
      <c r="F76" s="5">
        <v>6.1349999999999998</v>
      </c>
      <c r="G76" s="5">
        <v>7.1020000000000003</v>
      </c>
      <c r="H76" s="5">
        <v>-332.1</v>
      </c>
      <c r="I76" s="5">
        <v>1.143</v>
      </c>
      <c r="J76" s="5">
        <v>827</v>
      </c>
      <c r="K76" s="5">
        <v>185.5</v>
      </c>
      <c r="L76" s="5">
        <v>311.5</v>
      </c>
    </row>
    <row r="77" spans="1:12" hidden="1">
      <c r="A77" s="22">
        <v>44802</v>
      </c>
      <c r="B77" s="22" t="s">
        <v>91</v>
      </c>
      <c r="C77" s="21" t="s">
        <v>1</v>
      </c>
      <c r="D77" s="5">
        <v>6</v>
      </c>
      <c r="E77" s="5">
        <v>6.9450000000000003</v>
      </c>
      <c r="F77" s="5">
        <v>6.0430000000000001</v>
      </c>
      <c r="G77" s="5">
        <v>7.0430000000000001</v>
      </c>
      <c r="H77" s="5">
        <v>-271.3</v>
      </c>
      <c r="I77" s="5">
        <v>1.2150000000000001</v>
      </c>
      <c r="J77" s="5">
        <v>512</v>
      </c>
      <c r="K77" s="5">
        <v>161.5</v>
      </c>
      <c r="L77" s="5">
        <v>208</v>
      </c>
    </row>
    <row r="78" spans="1:12">
      <c r="A78" s="22">
        <v>44804</v>
      </c>
      <c r="B78" s="34" t="s">
        <v>126</v>
      </c>
      <c r="C78" s="21" t="s">
        <v>2</v>
      </c>
      <c r="D78" s="5">
        <v>12</v>
      </c>
      <c r="E78" s="5">
        <v>6.8470000000000004</v>
      </c>
      <c r="F78" s="5">
        <v>6.3120000000000003</v>
      </c>
      <c r="G78" s="5">
        <v>6.9539999999999997</v>
      </c>
      <c r="H78" s="5">
        <v>-326.5</v>
      </c>
      <c r="I78" s="5">
        <v>1.1319999999999999</v>
      </c>
      <c r="J78" s="5">
        <v>784</v>
      </c>
      <c r="K78" s="5">
        <v>150</v>
      </c>
      <c r="L78" s="5">
        <v>306.5</v>
      </c>
    </row>
    <row r="79" spans="1:12" hidden="1">
      <c r="A79" s="22">
        <v>44804</v>
      </c>
      <c r="B79" s="34" t="s">
        <v>126</v>
      </c>
      <c r="C79" s="21" t="s">
        <v>1</v>
      </c>
      <c r="D79" s="5">
        <v>6</v>
      </c>
      <c r="E79" s="5">
        <v>6.8929999999999998</v>
      </c>
      <c r="F79" s="5">
        <v>6.274</v>
      </c>
      <c r="G79" s="5">
        <v>6.9429999999999996</v>
      </c>
      <c r="H79" s="5">
        <v>-257.10000000000002</v>
      </c>
      <c r="I79" s="5">
        <v>1.212</v>
      </c>
      <c r="J79" s="5">
        <v>372</v>
      </c>
      <c r="K79" s="5">
        <v>150</v>
      </c>
      <c r="L79" s="5">
        <v>210.5</v>
      </c>
    </row>
    <row r="80" spans="1:12">
      <c r="A80" s="22">
        <v>44806</v>
      </c>
      <c r="B80" s="34" t="s">
        <v>127</v>
      </c>
      <c r="C80" s="21" t="s">
        <v>2</v>
      </c>
      <c r="D80" s="5">
        <v>12</v>
      </c>
      <c r="E80" s="5">
        <v>6.8739999999999997</v>
      </c>
      <c r="F80" s="5">
        <v>6.3120000000000003</v>
      </c>
      <c r="G80" s="5">
        <v>6.9429999999999996</v>
      </c>
      <c r="H80" s="5">
        <v>-336.1</v>
      </c>
      <c r="I80" s="5">
        <v>1.157</v>
      </c>
      <c r="J80" s="5">
        <v>721</v>
      </c>
      <c r="K80" s="5">
        <v>150</v>
      </c>
      <c r="L80" s="5">
        <v>311.5</v>
      </c>
    </row>
    <row r="81" spans="1:14" hidden="1">
      <c r="A81" s="22">
        <v>44806</v>
      </c>
      <c r="B81" s="34" t="s">
        <v>127</v>
      </c>
      <c r="C81" s="21" t="s">
        <v>1</v>
      </c>
      <c r="D81" s="5">
        <v>6</v>
      </c>
      <c r="E81" s="5">
        <v>6.8019999999999996</v>
      </c>
      <c r="F81" s="5">
        <v>6.2119999999999997</v>
      </c>
      <c r="G81" s="5">
        <v>6.8760000000000003</v>
      </c>
      <c r="H81" s="5">
        <v>-251.3</v>
      </c>
      <c r="I81" s="5">
        <v>1.1819999999999999</v>
      </c>
      <c r="J81" s="5">
        <v>311</v>
      </c>
      <c r="K81" s="5">
        <v>150</v>
      </c>
      <c r="L81" s="5">
        <v>197</v>
      </c>
    </row>
    <row r="82" spans="1:14">
      <c r="A82" s="22">
        <v>44808</v>
      </c>
      <c r="B82" s="34" t="s">
        <v>128</v>
      </c>
      <c r="C82" s="21" t="s">
        <v>2</v>
      </c>
      <c r="D82" s="5">
        <v>12</v>
      </c>
      <c r="E82" s="5">
        <v>7.1429999999999998</v>
      </c>
      <c r="F82" s="5">
        <v>6.9420000000000002</v>
      </c>
      <c r="G82" s="5">
        <v>7.5410000000000004</v>
      </c>
      <c r="H82" s="5">
        <v>-327.3</v>
      </c>
      <c r="I82" s="5">
        <v>1.1459999999999999</v>
      </c>
      <c r="J82" s="5">
        <v>734</v>
      </c>
      <c r="K82" s="5">
        <v>201</v>
      </c>
      <c r="L82" s="5">
        <v>346</v>
      </c>
    </row>
    <row r="83" spans="1:14" hidden="1">
      <c r="A83" s="22">
        <v>44808</v>
      </c>
      <c r="B83" s="34" t="s">
        <v>128</v>
      </c>
      <c r="C83" s="21" t="s">
        <v>1</v>
      </c>
      <c r="D83" s="5">
        <v>6</v>
      </c>
      <c r="E83" s="5">
        <v>7.0830000000000002</v>
      </c>
      <c r="F83" s="5">
        <v>6.8979999999999997</v>
      </c>
      <c r="G83" s="5">
        <v>7.4349999999999996</v>
      </c>
      <c r="H83" s="5">
        <v>-268.3</v>
      </c>
      <c r="I83" s="5">
        <v>1.8420000000000001</v>
      </c>
      <c r="J83" s="5">
        <v>331</v>
      </c>
      <c r="K83" s="5">
        <v>150</v>
      </c>
      <c r="L83" s="5">
        <v>193.5</v>
      </c>
    </row>
    <row r="84" spans="1:14">
      <c r="A84" s="22">
        <v>44811</v>
      </c>
      <c r="B84" s="34" t="s">
        <v>129</v>
      </c>
      <c r="C84" s="21" t="s">
        <v>2</v>
      </c>
      <c r="D84" s="5">
        <v>12</v>
      </c>
      <c r="E84" s="5">
        <v>7.2619999999999996</v>
      </c>
      <c r="F84" s="5">
        <v>7.0119999999999996</v>
      </c>
      <c r="G84" s="5">
        <v>7.5540000000000003</v>
      </c>
      <c r="H84" s="5">
        <v>-344.9</v>
      </c>
      <c r="I84" s="5">
        <v>1.137</v>
      </c>
      <c r="J84" s="5">
        <v>690</v>
      </c>
      <c r="K84" s="5">
        <v>235.5</v>
      </c>
      <c r="L84" s="5">
        <v>481.5</v>
      </c>
    </row>
    <row r="85" spans="1:14" hidden="1">
      <c r="A85" s="22">
        <v>44811</v>
      </c>
      <c r="B85" s="34" t="s">
        <v>129</v>
      </c>
      <c r="C85" s="21" t="s">
        <v>1</v>
      </c>
      <c r="D85" s="5">
        <v>6</v>
      </c>
      <c r="E85" s="5">
        <v>6.93</v>
      </c>
      <c r="F85" s="5">
        <v>6.649</v>
      </c>
      <c r="G85" s="5">
        <v>7.1950000000000003</v>
      </c>
      <c r="H85" s="5">
        <v>-256.60000000000002</v>
      </c>
      <c r="I85" s="5">
        <v>1.998</v>
      </c>
      <c r="J85" s="5">
        <v>327</v>
      </c>
      <c r="K85" s="5">
        <v>150</v>
      </c>
      <c r="L85" s="5">
        <v>192</v>
      </c>
    </row>
    <row r="86" spans="1:14">
      <c r="A86" s="22">
        <v>44813</v>
      </c>
      <c r="B86" s="34" t="s">
        <v>130</v>
      </c>
      <c r="C86" s="21" t="s">
        <v>2</v>
      </c>
      <c r="D86" s="5">
        <v>12</v>
      </c>
      <c r="E86" s="5">
        <v>7.2510000000000003</v>
      </c>
      <c r="F86" s="5">
        <v>6.8719999999999999</v>
      </c>
      <c r="G86" s="5">
        <v>6.8550000000000004</v>
      </c>
      <c r="H86" s="5">
        <v>-345.2</v>
      </c>
      <c r="I86" s="5">
        <v>1.5860000000000001</v>
      </c>
      <c r="J86" s="5">
        <v>670</v>
      </c>
      <c r="K86" s="5">
        <v>175</v>
      </c>
      <c r="L86" s="5">
        <v>282</v>
      </c>
    </row>
    <row r="87" spans="1:14" hidden="1">
      <c r="A87" s="22">
        <v>44813</v>
      </c>
      <c r="B87" s="34" t="s">
        <v>130</v>
      </c>
      <c r="C87" s="21" t="s">
        <v>1</v>
      </c>
      <c r="D87" s="5">
        <v>6</v>
      </c>
      <c r="E87" s="5">
        <v>6.9459999999999997</v>
      </c>
      <c r="F87" s="5">
        <v>6.9429999999999996</v>
      </c>
      <c r="G87" s="5">
        <v>6.976</v>
      </c>
      <c r="H87" s="5">
        <v>-263.2</v>
      </c>
      <c r="I87" s="5">
        <v>1.4359999999999999</v>
      </c>
      <c r="J87" s="5">
        <v>350</v>
      </c>
      <c r="K87" s="5">
        <v>150</v>
      </c>
      <c r="L87" s="5">
        <v>202</v>
      </c>
    </row>
    <row r="88" spans="1:14">
      <c r="A88" s="22">
        <v>44815</v>
      </c>
      <c r="B88" s="34" t="s">
        <v>131</v>
      </c>
      <c r="C88" s="21" t="s">
        <v>2</v>
      </c>
      <c r="D88" s="5">
        <v>12</v>
      </c>
      <c r="E88" s="5">
        <v>7.0039999999999996</v>
      </c>
      <c r="F88" s="5">
        <v>7.1260000000000003</v>
      </c>
      <c r="G88" s="5">
        <v>7.1340000000000003</v>
      </c>
      <c r="H88" s="5">
        <v>-351.6</v>
      </c>
      <c r="I88" s="5">
        <v>1.0029999999999999</v>
      </c>
      <c r="J88" s="5">
        <v>681</v>
      </c>
      <c r="K88" s="5">
        <v>206</v>
      </c>
      <c r="L88" s="5">
        <v>316</v>
      </c>
    </row>
    <row r="89" spans="1:14" hidden="1">
      <c r="A89" s="22">
        <v>44815</v>
      </c>
      <c r="B89" s="34" t="s">
        <v>131</v>
      </c>
      <c r="C89" s="21" t="s">
        <v>1</v>
      </c>
      <c r="D89" s="5">
        <v>6</v>
      </c>
      <c r="E89" s="5">
        <v>7.0529999999999999</v>
      </c>
      <c r="F89" s="5">
        <v>6.9870000000000001</v>
      </c>
      <c r="G89" s="5">
        <v>7.016</v>
      </c>
      <c r="H89" s="5">
        <v>-246.9</v>
      </c>
      <c r="I89" s="5">
        <v>1.3839999999999999</v>
      </c>
      <c r="J89" s="5">
        <v>349</v>
      </c>
      <c r="K89" s="5">
        <v>150</v>
      </c>
      <c r="L89" s="5">
        <v>198</v>
      </c>
    </row>
    <row r="90" spans="1:14">
      <c r="A90" s="23">
        <v>44819</v>
      </c>
      <c r="B90" s="22" t="s">
        <v>178</v>
      </c>
      <c r="C90" s="21" t="s">
        <v>2</v>
      </c>
      <c r="D90" s="5">
        <v>6</v>
      </c>
      <c r="E90" s="5">
        <v>7.0679999999999996</v>
      </c>
      <c r="F90" s="5">
        <v>6.9870000000000001</v>
      </c>
      <c r="G90" s="5">
        <v>7.165</v>
      </c>
      <c r="H90" s="5">
        <v>-268.7</v>
      </c>
      <c r="I90" s="5">
        <v>1.359</v>
      </c>
      <c r="J90" s="5">
        <v>638</v>
      </c>
      <c r="K90" s="5">
        <v>314</v>
      </c>
      <c r="L90" s="5">
        <v>386</v>
      </c>
    </row>
    <row r="91" spans="1:14">
      <c r="A91" s="23">
        <v>44821</v>
      </c>
      <c r="B91" s="34" t="s">
        <v>177</v>
      </c>
      <c r="C91" s="21" t="s">
        <v>2</v>
      </c>
      <c r="D91" s="5">
        <v>6</v>
      </c>
      <c r="E91" s="5">
        <v>7.0119999999999996</v>
      </c>
      <c r="F91" s="5">
        <v>7.1040000000000001</v>
      </c>
      <c r="G91" s="5">
        <v>7.3120000000000003</v>
      </c>
      <c r="H91" s="5">
        <v>-279.10000000000002</v>
      </c>
      <c r="I91" s="5">
        <v>1.335</v>
      </c>
      <c r="J91" s="5">
        <v>687</v>
      </c>
      <c r="K91" s="5">
        <v>336</v>
      </c>
      <c r="L91" s="5">
        <v>406</v>
      </c>
    </row>
    <row r="92" spans="1:14">
      <c r="A92" s="23">
        <v>44823</v>
      </c>
      <c r="B92" s="34" t="s">
        <v>176</v>
      </c>
      <c r="C92" s="21" t="s">
        <v>2</v>
      </c>
      <c r="D92" s="5">
        <v>6</v>
      </c>
      <c r="E92" s="5">
        <v>7.0259999999999998</v>
      </c>
      <c r="F92" s="5">
        <v>6.7249999999999996</v>
      </c>
      <c r="G92" s="5">
        <v>7.242</v>
      </c>
      <c r="H92" s="5">
        <v>-277.5</v>
      </c>
      <c r="I92" s="5">
        <v>1.349</v>
      </c>
      <c r="J92" s="5">
        <v>676</v>
      </c>
      <c r="K92" s="5">
        <v>312</v>
      </c>
      <c r="L92" s="5">
        <v>403</v>
      </c>
    </row>
    <row r="93" spans="1:14">
      <c r="A93" s="23">
        <v>44825</v>
      </c>
      <c r="B93" s="34" t="s">
        <v>175</v>
      </c>
      <c r="C93" s="21" t="s">
        <v>2</v>
      </c>
      <c r="D93" s="5">
        <v>6</v>
      </c>
      <c r="E93" s="5">
        <v>7.0110000000000001</v>
      </c>
      <c r="F93" s="5">
        <v>7.2560000000000002</v>
      </c>
      <c r="G93" s="5">
        <v>7.2140000000000004</v>
      </c>
      <c r="H93" s="5">
        <v>-273.2</v>
      </c>
      <c r="I93" s="5">
        <v>1.397</v>
      </c>
      <c r="J93" s="5">
        <v>637</v>
      </c>
      <c r="K93" s="5">
        <v>306</v>
      </c>
      <c r="L93" s="5">
        <v>456</v>
      </c>
    </row>
    <row r="94" spans="1:14">
      <c r="A94" s="23">
        <v>44827</v>
      </c>
      <c r="B94" s="34" t="s">
        <v>173</v>
      </c>
      <c r="C94" s="21" t="s">
        <v>2</v>
      </c>
      <c r="D94" s="5">
        <v>6</v>
      </c>
      <c r="E94" s="5">
        <v>7.0220000000000002</v>
      </c>
      <c r="F94" s="5">
        <v>6.9470000000000001</v>
      </c>
      <c r="G94" s="5">
        <v>7.2050000000000001</v>
      </c>
      <c r="H94" s="5">
        <v>-268.10000000000002</v>
      </c>
      <c r="I94" s="5">
        <v>1.2889999999999999</v>
      </c>
      <c r="J94" s="5">
        <v>649</v>
      </c>
      <c r="K94" s="5">
        <v>318</v>
      </c>
      <c r="L94" s="5">
        <v>428</v>
      </c>
    </row>
    <row r="95" spans="1:14">
      <c r="A95" s="23">
        <v>44829</v>
      </c>
      <c r="B95" s="34" t="s">
        <v>174</v>
      </c>
      <c r="C95" s="21" t="s">
        <v>2</v>
      </c>
      <c r="D95" s="5">
        <v>6</v>
      </c>
      <c r="E95" s="5">
        <v>6.9850000000000003</v>
      </c>
      <c r="F95" s="5">
        <v>6.8330000000000002</v>
      </c>
      <c r="G95" s="5">
        <v>7.1630000000000003</v>
      </c>
      <c r="H95" s="5">
        <v>-270.89999999999998</v>
      </c>
      <c r="I95" s="5">
        <v>1.498</v>
      </c>
      <c r="J95" s="5">
        <v>638</v>
      </c>
      <c r="K95" s="5">
        <v>305</v>
      </c>
      <c r="L95" s="5">
        <v>368</v>
      </c>
    </row>
    <row r="96" spans="1:14" s="8" customFormat="1">
      <c r="A96" s="23">
        <v>44831</v>
      </c>
      <c r="B96" s="34" t="s">
        <v>172</v>
      </c>
      <c r="C96" s="21" t="s">
        <v>139</v>
      </c>
      <c r="D96" s="21">
        <v>6</v>
      </c>
      <c r="E96" s="21">
        <v>7.0270000000000001</v>
      </c>
      <c r="F96" s="21">
        <v>7.0739999999999998</v>
      </c>
      <c r="G96" s="21">
        <v>7.1820000000000004</v>
      </c>
      <c r="H96" s="21">
        <v>-264.89999999999998</v>
      </c>
      <c r="I96" s="21">
        <v>1.198</v>
      </c>
      <c r="J96" s="21">
        <v>645</v>
      </c>
      <c r="K96" s="21">
        <v>289</v>
      </c>
      <c r="L96" s="21">
        <v>378</v>
      </c>
      <c r="M96" s="21"/>
      <c r="N96" s="21"/>
    </row>
    <row r="97" spans="1:12">
      <c r="A97" s="23">
        <v>44833</v>
      </c>
      <c r="B97" s="34" t="s">
        <v>171</v>
      </c>
      <c r="C97" s="21" t="s">
        <v>2</v>
      </c>
      <c r="D97" s="5">
        <v>6</v>
      </c>
      <c r="E97" s="5">
        <v>7.0030000000000001</v>
      </c>
      <c r="F97" s="5">
        <v>6.9359999999999999</v>
      </c>
      <c r="G97" s="5">
        <v>7.2309999999999999</v>
      </c>
      <c r="H97" s="5">
        <v>-271.60000000000002</v>
      </c>
      <c r="I97" s="5">
        <v>1.3779999999999999</v>
      </c>
      <c r="J97" s="5">
        <v>634</v>
      </c>
      <c r="K97" s="5">
        <v>279</v>
      </c>
      <c r="L97" s="5">
        <v>369</v>
      </c>
    </row>
    <row r="98" spans="1:12">
      <c r="A98" s="23">
        <v>44835</v>
      </c>
      <c r="B98" s="34" t="s">
        <v>170</v>
      </c>
      <c r="C98" s="21" t="s">
        <v>2</v>
      </c>
      <c r="D98" s="5">
        <v>6</v>
      </c>
      <c r="E98" s="5">
        <v>6.9619999999999997</v>
      </c>
      <c r="F98" s="5">
        <v>7.141</v>
      </c>
      <c r="G98" s="5">
        <v>7.1609999999999996</v>
      </c>
      <c r="H98" s="5">
        <v>-261.89999999999998</v>
      </c>
      <c r="I98" s="5">
        <v>1.369</v>
      </c>
      <c r="J98" s="5">
        <v>619</v>
      </c>
      <c r="K98" s="5">
        <v>304</v>
      </c>
      <c r="L98" s="5">
        <v>431</v>
      </c>
    </row>
    <row r="99" spans="1:12">
      <c r="A99" s="23">
        <v>44837</v>
      </c>
      <c r="B99" s="34" t="s">
        <v>169</v>
      </c>
      <c r="C99" s="21" t="s">
        <v>2</v>
      </c>
      <c r="D99" s="5">
        <v>6</v>
      </c>
      <c r="E99" s="5">
        <v>6.9980000000000002</v>
      </c>
      <c r="F99" s="5">
        <v>6.835</v>
      </c>
      <c r="G99" s="5">
        <v>7.2130000000000001</v>
      </c>
      <c r="H99" s="5">
        <v>-274.7</v>
      </c>
      <c r="I99" s="5">
        <v>1.2889999999999999</v>
      </c>
      <c r="J99" s="5">
        <v>613</v>
      </c>
      <c r="K99" s="5">
        <v>287</v>
      </c>
      <c r="L99" s="5">
        <v>405</v>
      </c>
    </row>
    <row r="100" spans="1:12">
      <c r="A100" s="23">
        <v>44839</v>
      </c>
      <c r="B100" s="34" t="s">
        <v>168</v>
      </c>
      <c r="C100" s="21" t="s">
        <v>2</v>
      </c>
      <c r="D100" s="5">
        <v>6</v>
      </c>
      <c r="E100" s="5">
        <v>7.0350000000000001</v>
      </c>
      <c r="F100" s="5">
        <v>6.9669999999999996</v>
      </c>
      <c r="G100" s="5">
        <v>7.2270000000000003</v>
      </c>
      <c r="H100" s="5">
        <v>-277.8</v>
      </c>
      <c r="I100" s="5">
        <v>1.413</v>
      </c>
      <c r="J100" s="5">
        <v>609</v>
      </c>
      <c r="K100" s="5">
        <v>294</v>
      </c>
      <c r="L100" s="5">
        <v>413</v>
      </c>
    </row>
    <row r="101" spans="1:12">
      <c r="A101" s="23">
        <v>44841</v>
      </c>
      <c r="B101" s="34" t="s">
        <v>167</v>
      </c>
      <c r="C101" s="21" t="s">
        <v>2</v>
      </c>
      <c r="D101" s="5">
        <v>6</v>
      </c>
      <c r="E101" s="5">
        <v>6.9740000000000002</v>
      </c>
      <c r="F101" s="5">
        <v>7.016</v>
      </c>
      <c r="G101" s="5">
        <v>7.1390000000000002</v>
      </c>
      <c r="H101" s="5">
        <v>-268.10000000000002</v>
      </c>
      <c r="I101" s="5">
        <v>1.268</v>
      </c>
      <c r="J101" s="5">
        <v>627</v>
      </c>
      <c r="K101" s="5">
        <v>312</v>
      </c>
      <c r="L101" s="5">
        <v>412</v>
      </c>
    </row>
    <row r="102" spans="1:12">
      <c r="A102" s="22">
        <v>44843</v>
      </c>
      <c r="B102" s="34" t="s">
        <v>157</v>
      </c>
      <c r="C102" s="21" t="s">
        <v>2</v>
      </c>
      <c r="D102" s="5">
        <v>6</v>
      </c>
      <c r="E102" s="5">
        <v>6.9870000000000001</v>
      </c>
      <c r="F102" s="5">
        <v>7.0380000000000003</v>
      </c>
      <c r="G102" s="5">
        <v>7.2460000000000004</v>
      </c>
      <c r="H102" s="5">
        <v>-290.5</v>
      </c>
      <c r="I102" s="5">
        <v>1.246</v>
      </c>
      <c r="J102" s="5">
        <v>613</v>
      </c>
      <c r="K102" s="5">
        <v>292</v>
      </c>
      <c r="L102" s="5">
        <v>409</v>
      </c>
    </row>
    <row r="103" spans="1:12">
      <c r="A103" s="22">
        <v>44845</v>
      </c>
      <c r="B103" s="34" t="s">
        <v>156</v>
      </c>
      <c r="C103" s="21" t="s">
        <v>2</v>
      </c>
      <c r="D103" s="5">
        <v>6</v>
      </c>
      <c r="E103" s="5">
        <v>7.0229999999999997</v>
      </c>
      <c r="F103" s="5">
        <v>6.9450000000000003</v>
      </c>
      <c r="G103" s="5">
        <v>7.0659999999999998</v>
      </c>
      <c r="H103" s="5">
        <v>-341</v>
      </c>
      <c r="I103" s="5">
        <v>1.0469999999999999</v>
      </c>
      <c r="J103" s="5">
        <v>705</v>
      </c>
      <c r="K103" s="5">
        <v>107.5</v>
      </c>
      <c r="L103" s="5">
        <v>254</v>
      </c>
    </row>
    <row r="104" spans="1:12">
      <c r="A104" s="23">
        <v>44847</v>
      </c>
      <c r="B104" s="34" t="s">
        <v>155</v>
      </c>
      <c r="C104" s="21" t="s">
        <v>2</v>
      </c>
      <c r="D104" s="5">
        <v>6</v>
      </c>
      <c r="E104" s="5">
        <v>7.0359999999999996</v>
      </c>
      <c r="F104" s="5">
        <v>7.1289999999999996</v>
      </c>
      <c r="G104" s="5">
        <v>7.2160000000000002</v>
      </c>
      <c r="H104" s="5">
        <v>-306.8</v>
      </c>
      <c r="I104" s="5">
        <v>1.3120000000000001</v>
      </c>
      <c r="J104" s="5">
        <v>698</v>
      </c>
      <c r="K104" s="5">
        <v>269</v>
      </c>
      <c r="L104" s="5">
        <v>354</v>
      </c>
    </row>
    <row r="105" spans="1:12">
      <c r="A105" s="22">
        <v>44849</v>
      </c>
      <c r="B105" s="34" t="s">
        <v>154</v>
      </c>
      <c r="C105" s="21" t="s">
        <v>2</v>
      </c>
      <c r="D105" s="21">
        <v>6</v>
      </c>
      <c r="E105" s="5">
        <v>7.1</v>
      </c>
      <c r="F105" s="5">
        <v>7.3209999999999997</v>
      </c>
      <c r="G105" s="5">
        <v>6.7759999999999998</v>
      </c>
      <c r="H105" s="5">
        <v>-280.10000000000002</v>
      </c>
      <c r="I105" s="5">
        <v>1.415</v>
      </c>
      <c r="J105" s="5">
        <v>438</v>
      </c>
      <c r="K105" s="5">
        <v>362</v>
      </c>
      <c r="L105" s="5">
        <v>257</v>
      </c>
    </row>
    <row r="106" spans="1:12">
      <c r="A106" s="22">
        <v>44851</v>
      </c>
      <c r="B106" s="34" t="s">
        <v>153</v>
      </c>
      <c r="C106" s="21" t="s">
        <v>2</v>
      </c>
      <c r="D106" s="5">
        <v>6</v>
      </c>
      <c r="E106" s="5">
        <v>7.62</v>
      </c>
      <c r="F106" s="5">
        <v>7.61</v>
      </c>
      <c r="G106" s="5">
        <v>7.61</v>
      </c>
      <c r="H106" s="5">
        <v>-305.7</v>
      </c>
      <c r="I106" s="5">
        <v>1.3089999999999999</v>
      </c>
      <c r="J106" s="5">
        <v>664</v>
      </c>
      <c r="K106" s="5">
        <v>369</v>
      </c>
      <c r="L106" s="5">
        <v>513</v>
      </c>
    </row>
    <row r="107" spans="1:12">
      <c r="A107" s="22">
        <v>44853</v>
      </c>
      <c r="B107" s="34" t="s">
        <v>152</v>
      </c>
      <c r="C107" s="21" t="s">
        <v>2</v>
      </c>
      <c r="D107" s="5">
        <v>6</v>
      </c>
      <c r="E107" s="5">
        <v>7.08</v>
      </c>
      <c r="F107" s="5">
        <v>7.23</v>
      </c>
      <c r="G107" s="5">
        <v>7.31</v>
      </c>
      <c r="H107" s="5">
        <v>-301.3</v>
      </c>
      <c r="I107" s="5">
        <v>1.4119999999999999</v>
      </c>
      <c r="J107" s="5">
        <v>613</v>
      </c>
      <c r="K107" s="5">
        <v>300</v>
      </c>
      <c r="L107" s="5">
        <v>400</v>
      </c>
    </row>
    <row r="108" spans="1:12">
      <c r="A108" s="23">
        <v>44855</v>
      </c>
      <c r="B108" s="34" t="s">
        <v>158</v>
      </c>
      <c r="C108" s="21" t="s">
        <v>2</v>
      </c>
      <c r="D108" s="5">
        <v>6</v>
      </c>
      <c r="E108" s="5">
        <v>7.0369999999999999</v>
      </c>
      <c r="F108" s="5">
        <v>7.1689999999999996</v>
      </c>
      <c r="G108" s="5">
        <v>7.2590000000000003</v>
      </c>
      <c r="H108" s="5">
        <v>-287.60000000000002</v>
      </c>
      <c r="I108" s="5">
        <v>1.367</v>
      </c>
      <c r="J108" s="5">
        <v>654</v>
      </c>
      <c r="K108" s="5">
        <v>312</v>
      </c>
      <c r="L108" s="5">
        <v>425</v>
      </c>
    </row>
    <row r="109" spans="1:12">
      <c r="A109" s="22">
        <v>44857</v>
      </c>
      <c r="B109" s="34" t="s">
        <v>151</v>
      </c>
      <c r="C109" s="21" t="s">
        <v>2</v>
      </c>
      <c r="D109" s="5">
        <v>6</v>
      </c>
      <c r="E109" s="5">
        <v>6.9169999999999998</v>
      </c>
      <c r="F109" s="5">
        <v>6.9359999999999999</v>
      </c>
      <c r="G109" s="5">
        <v>6.9630000000000001</v>
      </c>
      <c r="H109" s="5">
        <v>-283.60000000000002</v>
      </c>
      <c r="I109" s="5">
        <v>1.3540000000000001</v>
      </c>
      <c r="J109" s="5">
        <v>602</v>
      </c>
      <c r="K109" s="5">
        <v>179</v>
      </c>
      <c r="L109" s="5">
        <v>357</v>
      </c>
    </row>
    <row r="110" spans="1:12">
      <c r="A110" s="23">
        <v>44859</v>
      </c>
      <c r="B110" s="34" t="s">
        <v>159</v>
      </c>
      <c r="C110" s="21" t="s">
        <v>2</v>
      </c>
      <c r="D110" s="5">
        <v>6</v>
      </c>
      <c r="E110" s="5">
        <v>6.9580000000000002</v>
      </c>
      <c r="F110" s="5">
        <v>6.8789999999999996</v>
      </c>
      <c r="G110" s="5">
        <v>7.1260000000000003</v>
      </c>
      <c r="H110" s="5">
        <v>-297.60000000000002</v>
      </c>
      <c r="I110" s="5">
        <v>1.3460000000000001</v>
      </c>
      <c r="J110" s="5">
        <v>613</v>
      </c>
      <c r="K110" s="5">
        <v>304</v>
      </c>
      <c r="L110" s="5">
        <v>346</v>
      </c>
    </row>
    <row r="111" spans="1:12">
      <c r="A111" s="23">
        <v>44861</v>
      </c>
      <c r="B111" s="34" t="s">
        <v>160</v>
      </c>
      <c r="C111" s="21" t="s">
        <v>139</v>
      </c>
      <c r="D111" s="5">
        <v>6</v>
      </c>
      <c r="E111" s="5">
        <v>7.1349999999999998</v>
      </c>
      <c r="F111" s="5">
        <v>7.016</v>
      </c>
      <c r="G111" s="5">
        <v>7.2690000000000001</v>
      </c>
      <c r="H111" s="5">
        <v>-279.60000000000002</v>
      </c>
      <c r="I111" s="5">
        <v>1.387</v>
      </c>
      <c r="J111" s="5">
        <v>643</v>
      </c>
      <c r="K111" s="5">
        <v>249</v>
      </c>
      <c r="L111" s="5">
        <v>378</v>
      </c>
    </row>
    <row r="112" spans="1:12">
      <c r="A112" s="23">
        <v>44863</v>
      </c>
      <c r="B112" s="34" t="s">
        <v>161</v>
      </c>
      <c r="C112" s="21" t="s">
        <v>139</v>
      </c>
      <c r="D112" s="5">
        <v>6</v>
      </c>
      <c r="E112" s="5">
        <v>6.9640000000000004</v>
      </c>
      <c r="F112" s="5">
        <v>6.9749999999999996</v>
      </c>
      <c r="G112" s="5">
        <v>7.1589999999999998</v>
      </c>
      <c r="H112" s="5">
        <v>-286.39999999999998</v>
      </c>
      <c r="I112" s="5">
        <v>1.403</v>
      </c>
      <c r="J112" s="5">
        <v>686</v>
      </c>
      <c r="K112" s="5">
        <v>267</v>
      </c>
      <c r="L112" s="5">
        <v>361</v>
      </c>
    </row>
    <row r="113" spans="1:12">
      <c r="A113" s="23">
        <v>44865</v>
      </c>
      <c r="B113" s="34" t="s">
        <v>162</v>
      </c>
      <c r="C113" s="21" t="s">
        <v>139</v>
      </c>
      <c r="D113" s="5">
        <v>6</v>
      </c>
      <c r="E113" s="5">
        <v>6.8959999999999999</v>
      </c>
      <c r="F113" s="5">
        <v>6.8129999999999997</v>
      </c>
      <c r="G113" s="5">
        <v>7.0460000000000003</v>
      </c>
      <c r="H113" s="5">
        <v>-297.2</v>
      </c>
      <c r="I113" s="5">
        <v>1.2490000000000001</v>
      </c>
      <c r="J113" s="5">
        <v>649</v>
      </c>
      <c r="K113" s="5">
        <v>346</v>
      </c>
      <c r="L113" s="5">
        <v>387</v>
      </c>
    </row>
    <row r="114" spans="1:12">
      <c r="A114" s="23">
        <v>44867</v>
      </c>
      <c r="B114" s="34" t="s">
        <v>163</v>
      </c>
      <c r="C114" s="21" t="s">
        <v>139</v>
      </c>
      <c r="D114" s="5">
        <v>6</v>
      </c>
      <c r="E114" s="5">
        <v>7.0259999999999998</v>
      </c>
      <c r="F114" s="5">
        <v>7.1559999999999997</v>
      </c>
      <c r="G114" s="5">
        <v>7.2640000000000002</v>
      </c>
      <c r="H114" s="5">
        <v>-289.60000000000002</v>
      </c>
      <c r="I114" s="5">
        <v>1.276</v>
      </c>
      <c r="J114" s="5">
        <v>637</v>
      </c>
      <c r="K114" s="5">
        <v>326</v>
      </c>
      <c r="L114" s="5">
        <v>319</v>
      </c>
    </row>
    <row r="115" spans="1:12">
      <c r="A115" s="23">
        <v>44869</v>
      </c>
      <c r="B115" s="34" t="s">
        <v>164</v>
      </c>
      <c r="C115" s="21" t="s">
        <v>139</v>
      </c>
      <c r="D115" s="5">
        <v>6</v>
      </c>
      <c r="E115" s="5">
        <v>6.9930000000000003</v>
      </c>
      <c r="F115" s="5">
        <v>6.9119999999999999</v>
      </c>
      <c r="G115" s="5">
        <v>7.1959999999999997</v>
      </c>
      <c r="H115" s="5">
        <v>-276.39999999999998</v>
      </c>
      <c r="I115" s="5">
        <v>1.2829999999999999</v>
      </c>
      <c r="J115" s="5">
        <v>634</v>
      </c>
      <c r="K115" s="5">
        <v>304</v>
      </c>
      <c r="L115" s="5">
        <v>406</v>
      </c>
    </row>
    <row r="116" spans="1:12">
      <c r="A116" s="23">
        <v>44871</v>
      </c>
      <c r="B116" s="34" t="s">
        <v>165</v>
      </c>
      <c r="C116" s="21" t="s">
        <v>139</v>
      </c>
      <c r="D116" s="5">
        <v>6</v>
      </c>
      <c r="E116" s="5">
        <v>7.0350000000000001</v>
      </c>
      <c r="F116" s="5">
        <v>6.9779999999999998</v>
      </c>
      <c r="G116" s="5">
        <v>7.2640000000000002</v>
      </c>
      <c r="H116" s="5">
        <v>-284.60000000000002</v>
      </c>
      <c r="I116" s="5">
        <v>1.294</v>
      </c>
      <c r="J116" s="5">
        <v>687</v>
      </c>
      <c r="K116" s="5">
        <v>316</v>
      </c>
      <c r="L116" s="5">
        <v>393</v>
      </c>
    </row>
    <row r="117" spans="1:12">
      <c r="A117" s="23">
        <v>44873</v>
      </c>
      <c r="B117" s="34" t="s">
        <v>166</v>
      </c>
      <c r="C117" s="21" t="s">
        <v>139</v>
      </c>
      <c r="D117" s="5">
        <v>6</v>
      </c>
      <c r="E117" s="5">
        <v>6.976</v>
      </c>
      <c r="F117" s="5">
        <v>7.0229999999999997</v>
      </c>
      <c r="G117" s="5">
        <v>7.1980000000000004</v>
      </c>
      <c r="H117" s="5">
        <v>-270.3</v>
      </c>
      <c r="I117" s="5">
        <v>1.353</v>
      </c>
      <c r="J117" s="5">
        <v>613</v>
      </c>
      <c r="K117" s="5">
        <v>279</v>
      </c>
      <c r="L117" s="5">
        <v>346</v>
      </c>
    </row>
    <row r="118" spans="1:12">
      <c r="A118" s="22">
        <v>44875</v>
      </c>
      <c r="B118" s="34" t="s">
        <v>150</v>
      </c>
      <c r="C118" s="21" t="s">
        <v>2</v>
      </c>
      <c r="D118" s="5">
        <v>6</v>
      </c>
      <c r="E118" s="5">
        <v>6.9969999999999999</v>
      </c>
      <c r="F118" s="5">
        <v>6.7590000000000003</v>
      </c>
      <c r="G118" s="5">
        <v>7.1379999999999999</v>
      </c>
      <c r="H118" s="5">
        <v>-273.89999999999998</v>
      </c>
      <c r="I118" s="5">
        <v>1.546</v>
      </c>
      <c r="J118" s="5">
        <v>613</v>
      </c>
      <c r="K118" s="5">
        <v>202</v>
      </c>
      <c r="L118" s="5">
        <v>505</v>
      </c>
    </row>
    <row r="119" spans="1:12" hidden="1">
      <c r="A119" s="22">
        <v>44875</v>
      </c>
      <c r="B119" s="34" t="s">
        <v>150</v>
      </c>
      <c r="C119" s="21" t="s">
        <v>1</v>
      </c>
      <c r="D119" s="5">
        <v>12</v>
      </c>
      <c r="E119" s="5">
        <v>6.891</v>
      </c>
      <c r="F119" s="5">
        <v>6.6139999999999999</v>
      </c>
      <c r="G119" s="5">
        <v>6.9930000000000003</v>
      </c>
      <c r="H119" s="5">
        <v>-265.39999999999998</v>
      </c>
      <c r="I119" s="5">
        <v>1.2310000000000001</v>
      </c>
      <c r="J119" s="5">
        <v>609</v>
      </c>
      <c r="K119" s="5">
        <v>195</v>
      </c>
      <c r="L119" s="5">
        <v>492</v>
      </c>
    </row>
    <row r="120" spans="1:12">
      <c r="A120" s="22">
        <v>44877</v>
      </c>
      <c r="B120" s="34" t="s">
        <v>149</v>
      </c>
      <c r="C120" s="21" t="s">
        <v>2</v>
      </c>
      <c r="D120" s="5">
        <v>6</v>
      </c>
      <c r="E120" s="5">
        <v>7.0919999999999996</v>
      </c>
      <c r="F120" s="5">
        <v>6.6589999999999998</v>
      </c>
      <c r="G120" s="5">
        <v>7.1779999999999999</v>
      </c>
      <c r="H120" s="5">
        <v>-279.3</v>
      </c>
      <c r="I120" s="5">
        <v>1.2829999999999999</v>
      </c>
      <c r="J120" s="5">
        <v>633</v>
      </c>
      <c r="K120" s="5">
        <v>368</v>
      </c>
      <c r="L120" s="5">
        <v>162</v>
      </c>
    </row>
    <row r="121" spans="1:12" hidden="1">
      <c r="A121" s="22">
        <v>44877</v>
      </c>
      <c r="B121" s="34" t="s">
        <v>149</v>
      </c>
      <c r="C121" s="21" t="s">
        <v>1</v>
      </c>
      <c r="D121" s="5">
        <v>12</v>
      </c>
      <c r="E121" s="5">
        <v>7.1109999999999998</v>
      </c>
      <c r="F121" s="5">
        <v>6.7130000000000001</v>
      </c>
      <c r="G121" s="5">
        <v>6.91</v>
      </c>
      <c r="H121" s="5">
        <v>-273.60000000000002</v>
      </c>
      <c r="I121" s="5">
        <v>1.1319999999999999</v>
      </c>
      <c r="J121" s="5">
        <v>529</v>
      </c>
      <c r="K121" s="5">
        <v>310</v>
      </c>
      <c r="L121" s="5">
        <v>166</v>
      </c>
    </row>
    <row r="122" spans="1:12">
      <c r="A122" s="22">
        <v>44879</v>
      </c>
      <c r="B122" s="34" t="s">
        <v>148</v>
      </c>
      <c r="C122" s="21" t="s">
        <v>139</v>
      </c>
      <c r="D122" s="5">
        <v>6</v>
      </c>
      <c r="E122" s="5">
        <v>7.1079999999999997</v>
      </c>
      <c r="F122" s="5">
        <v>7.21</v>
      </c>
      <c r="G122" s="5">
        <v>7.2519999999999998</v>
      </c>
      <c r="H122" s="5">
        <v>-281.3</v>
      </c>
      <c r="I122" s="5">
        <v>1.3460000000000001</v>
      </c>
      <c r="J122" s="5">
        <v>607</v>
      </c>
      <c r="K122" s="5">
        <v>304</v>
      </c>
      <c r="L122" s="5">
        <v>354</v>
      </c>
    </row>
    <row r="123" spans="1:12" hidden="1">
      <c r="A123" s="22">
        <v>44879</v>
      </c>
      <c r="B123" s="34" t="s">
        <v>148</v>
      </c>
      <c r="C123" s="21" t="s">
        <v>140</v>
      </c>
      <c r="D123" s="5">
        <v>12</v>
      </c>
      <c r="E123" s="5">
        <v>7.0540000000000003</v>
      </c>
      <c r="F123" s="5">
        <v>7.16</v>
      </c>
      <c r="G123" s="5">
        <v>6.9939999999999998</v>
      </c>
      <c r="H123" s="5">
        <v>-273.89999999999998</v>
      </c>
      <c r="I123" s="5">
        <v>1.2050000000000001</v>
      </c>
      <c r="J123" s="5">
        <v>541</v>
      </c>
      <c r="K123" s="5">
        <v>282</v>
      </c>
      <c r="L123" s="5">
        <v>343</v>
      </c>
    </row>
    <row r="124" spans="1:12">
      <c r="A124" s="22">
        <v>44881</v>
      </c>
      <c r="B124" s="34" t="s">
        <v>147</v>
      </c>
      <c r="C124" s="21" t="s">
        <v>2</v>
      </c>
      <c r="D124" s="5">
        <v>6</v>
      </c>
      <c r="E124" s="5">
        <v>6.9009999999999998</v>
      </c>
      <c r="F124" s="5">
        <v>6.6539999999999999</v>
      </c>
      <c r="G124" s="5">
        <v>7.3079999999999998</v>
      </c>
      <c r="H124" s="5">
        <v>-285.7</v>
      </c>
      <c r="I124" s="5">
        <v>1.403</v>
      </c>
      <c r="J124" s="5">
        <v>632</v>
      </c>
      <c r="K124" s="5">
        <v>316</v>
      </c>
      <c r="L124" s="5">
        <v>422</v>
      </c>
    </row>
    <row r="125" spans="1:12" hidden="1">
      <c r="A125" s="22">
        <v>44881</v>
      </c>
      <c r="B125" s="34" t="s">
        <v>147</v>
      </c>
      <c r="C125" s="21" t="s">
        <v>1</v>
      </c>
      <c r="D125" s="5">
        <v>12</v>
      </c>
      <c r="E125" s="5">
        <v>6.7759999999999998</v>
      </c>
      <c r="F125" s="5">
        <v>6.63</v>
      </c>
      <c r="G125" s="5">
        <v>6.9989999999999997</v>
      </c>
      <c r="H125" s="5">
        <v>-279.39999999999998</v>
      </c>
      <c r="I125" s="5">
        <v>1.2150000000000001</v>
      </c>
      <c r="J125" s="5">
        <v>597</v>
      </c>
      <c r="K125" s="5">
        <v>304</v>
      </c>
      <c r="L125" s="5">
        <v>376</v>
      </c>
    </row>
    <row r="126" spans="1:12">
      <c r="A126" s="22">
        <v>44883</v>
      </c>
      <c r="B126" s="34" t="s">
        <v>146</v>
      </c>
      <c r="C126" s="21" t="s">
        <v>2</v>
      </c>
      <c r="D126" s="5">
        <v>6</v>
      </c>
      <c r="E126" s="5">
        <v>7.1870000000000003</v>
      </c>
      <c r="F126" s="5">
        <v>7.0179999999999998</v>
      </c>
      <c r="G126" s="5">
        <v>7.3680000000000003</v>
      </c>
      <c r="H126" s="5">
        <v>-293.2</v>
      </c>
      <c r="I126" s="5">
        <v>1.617</v>
      </c>
      <c r="J126" s="5">
        <v>760</v>
      </c>
      <c r="K126" s="5">
        <v>343</v>
      </c>
      <c r="L126" s="5">
        <v>370</v>
      </c>
    </row>
    <row r="127" spans="1:12" hidden="1">
      <c r="A127" s="22">
        <v>44883</v>
      </c>
      <c r="B127" s="34" t="s">
        <v>146</v>
      </c>
      <c r="C127" s="21" t="s">
        <v>1</v>
      </c>
      <c r="D127" s="5">
        <v>12</v>
      </c>
      <c r="E127" s="5">
        <v>7.1349999999999998</v>
      </c>
      <c r="F127" s="5">
        <v>7.0430000000000001</v>
      </c>
      <c r="G127" s="5">
        <v>7.2869999999999999</v>
      </c>
      <c r="H127" s="5">
        <v>-297.5</v>
      </c>
      <c r="I127" s="5">
        <v>1.5660000000000001</v>
      </c>
      <c r="J127" s="5">
        <v>653</v>
      </c>
      <c r="K127" s="5">
        <v>256</v>
      </c>
      <c r="L127" s="5">
        <v>401</v>
      </c>
    </row>
    <row r="128" spans="1:12">
      <c r="A128" s="22">
        <v>44885</v>
      </c>
      <c r="B128" s="34" t="s">
        <v>145</v>
      </c>
      <c r="C128" s="21" t="s">
        <v>2</v>
      </c>
      <c r="D128" s="5">
        <v>6</v>
      </c>
      <c r="E128" s="5">
        <v>7.0949999999999998</v>
      </c>
      <c r="F128" s="5">
        <v>6.8109999999999999</v>
      </c>
      <c r="G128" s="5">
        <v>7.2430000000000003</v>
      </c>
      <c r="H128" s="5">
        <v>-290.3</v>
      </c>
      <c r="I128" s="5">
        <v>1.734</v>
      </c>
      <c r="J128" s="5">
        <v>737</v>
      </c>
      <c r="K128" s="5">
        <v>409</v>
      </c>
      <c r="L128" s="5">
        <v>453.5</v>
      </c>
    </row>
    <row r="129" spans="1:14" hidden="1">
      <c r="A129" s="22">
        <v>44885</v>
      </c>
      <c r="B129" s="34" t="s">
        <v>145</v>
      </c>
      <c r="C129" s="21" t="s">
        <v>1</v>
      </c>
      <c r="D129" s="5">
        <v>12</v>
      </c>
      <c r="E129" s="5">
        <v>7.125</v>
      </c>
      <c r="F129" s="5">
        <v>6.7590000000000003</v>
      </c>
      <c r="G129" s="5">
        <v>7.3559999999999999</v>
      </c>
      <c r="H129" s="5">
        <v>-285.3</v>
      </c>
      <c r="I129" s="5">
        <v>1.581</v>
      </c>
      <c r="J129" s="5">
        <v>793</v>
      </c>
      <c r="K129" s="5">
        <v>310</v>
      </c>
      <c r="L129" s="5">
        <v>439</v>
      </c>
    </row>
    <row r="130" spans="1:14">
      <c r="A130" s="22">
        <v>44887</v>
      </c>
      <c r="B130" s="34" t="s">
        <v>144</v>
      </c>
      <c r="C130" s="21" t="s">
        <v>2</v>
      </c>
      <c r="D130" s="5">
        <v>6</v>
      </c>
      <c r="E130" s="5">
        <v>7.1020000000000003</v>
      </c>
      <c r="F130" s="5">
        <v>7.1349999999999998</v>
      </c>
      <c r="G130" s="5">
        <v>7.2759999999999998</v>
      </c>
      <c r="H130" s="5">
        <v>-266.3</v>
      </c>
      <c r="I130" s="5">
        <v>1.5329999999999999</v>
      </c>
      <c r="J130" s="5">
        <v>637</v>
      </c>
      <c r="K130" s="5">
        <v>413</v>
      </c>
      <c r="L130" s="5">
        <v>549</v>
      </c>
    </row>
    <row r="131" spans="1:14" hidden="1">
      <c r="A131" s="22">
        <v>44887</v>
      </c>
      <c r="B131" s="34" t="s">
        <v>144</v>
      </c>
      <c r="C131" s="21" t="s">
        <v>1</v>
      </c>
      <c r="D131" s="5">
        <v>12</v>
      </c>
      <c r="E131" s="5">
        <v>7.085</v>
      </c>
      <c r="F131" s="5">
        <v>7.266</v>
      </c>
      <c r="G131" s="5">
        <v>7.2809999999999997</v>
      </c>
      <c r="H131" s="5">
        <v>-260.60000000000002</v>
      </c>
      <c r="I131" s="5">
        <v>1.538</v>
      </c>
      <c r="J131" s="5">
        <v>734</v>
      </c>
      <c r="K131" s="5">
        <v>397</v>
      </c>
      <c r="L131" s="5">
        <v>451</v>
      </c>
    </row>
    <row r="132" spans="1:14">
      <c r="A132" s="22">
        <v>44889</v>
      </c>
      <c r="B132" s="34" t="s">
        <v>143</v>
      </c>
      <c r="C132" s="21" t="s">
        <v>2</v>
      </c>
      <c r="D132" s="5">
        <v>6</v>
      </c>
      <c r="E132" s="5">
        <v>7.0830000000000002</v>
      </c>
      <c r="F132" s="5">
        <v>6.9429999999999996</v>
      </c>
      <c r="G132" s="5">
        <v>7.2350000000000003</v>
      </c>
      <c r="H132" s="5">
        <v>-276.39999999999998</v>
      </c>
      <c r="I132" s="5">
        <v>1.5329999999999999</v>
      </c>
      <c r="J132" s="5">
        <v>646</v>
      </c>
      <c r="K132" s="5">
        <v>207</v>
      </c>
      <c r="L132" s="5">
        <v>403</v>
      </c>
    </row>
    <row r="133" spans="1:14" hidden="1">
      <c r="A133" s="22">
        <v>44889</v>
      </c>
      <c r="B133" s="34" t="s">
        <v>143</v>
      </c>
      <c r="C133" s="21" t="s">
        <v>1</v>
      </c>
      <c r="D133" s="5">
        <v>12</v>
      </c>
      <c r="E133" s="5">
        <v>7.0940000000000003</v>
      </c>
      <c r="F133" s="5">
        <v>6.9119999999999999</v>
      </c>
      <c r="G133" s="5">
        <v>7.2229999999999999</v>
      </c>
      <c r="H133" s="5">
        <v>-269.2</v>
      </c>
      <c r="I133" s="5">
        <v>1.157</v>
      </c>
      <c r="J133" s="5">
        <v>609</v>
      </c>
      <c r="K133" s="5">
        <v>202</v>
      </c>
      <c r="L133" s="5">
        <v>377</v>
      </c>
    </row>
    <row r="134" spans="1:14">
      <c r="A134" s="22">
        <v>44891</v>
      </c>
      <c r="B134" s="34" t="s">
        <v>142</v>
      </c>
      <c r="C134" s="21" t="s">
        <v>2</v>
      </c>
      <c r="D134" s="5">
        <v>6</v>
      </c>
      <c r="E134" s="5">
        <v>7.0540000000000003</v>
      </c>
      <c r="F134" s="5">
        <v>6.6870000000000003</v>
      </c>
      <c r="G134" s="5">
        <v>7.1829999999999998</v>
      </c>
      <c r="H134" s="5">
        <v>-277.3</v>
      </c>
      <c r="I134" s="5">
        <v>1.3839999999999999</v>
      </c>
      <c r="J134" s="5">
        <v>682</v>
      </c>
      <c r="K134" s="5">
        <v>182</v>
      </c>
      <c r="L134" s="5">
        <v>287</v>
      </c>
    </row>
    <row r="135" spans="1:14" hidden="1">
      <c r="A135" s="22">
        <v>44891</v>
      </c>
      <c r="B135" s="34" t="s">
        <v>142</v>
      </c>
      <c r="C135" s="21" t="s">
        <v>1</v>
      </c>
      <c r="D135" s="5">
        <v>12</v>
      </c>
      <c r="E135" s="5">
        <v>7.0030000000000001</v>
      </c>
      <c r="F135" s="5">
        <v>6.6539999999999999</v>
      </c>
      <c r="G135" s="5">
        <v>7.2320000000000002</v>
      </c>
      <c r="H135" s="5">
        <v>-275.89999999999998</v>
      </c>
      <c r="I135" s="5">
        <v>1.113</v>
      </c>
      <c r="J135" s="5">
        <v>558</v>
      </c>
      <c r="K135" s="5">
        <v>176</v>
      </c>
      <c r="L135" s="5">
        <v>257</v>
      </c>
    </row>
    <row r="136" spans="1:14">
      <c r="A136" s="22">
        <v>44893</v>
      </c>
      <c r="B136" s="34" t="s">
        <v>141</v>
      </c>
      <c r="C136" s="21" t="s">
        <v>2</v>
      </c>
      <c r="D136" s="5">
        <v>6</v>
      </c>
      <c r="E136" s="5">
        <v>7.0960000000000001</v>
      </c>
      <c r="F136" s="5">
        <v>6.5170000000000003</v>
      </c>
      <c r="G136" s="5">
        <v>7.3010000000000002</v>
      </c>
      <c r="H136" s="5">
        <v>-318.89999999999998</v>
      </c>
      <c r="I136" s="5">
        <v>1.264</v>
      </c>
      <c r="J136" s="5">
        <v>657</v>
      </c>
      <c r="K136" s="5">
        <v>150</v>
      </c>
      <c r="L136" s="5">
        <v>290</v>
      </c>
    </row>
    <row r="137" spans="1:14" hidden="1">
      <c r="A137" s="22">
        <v>44893</v>
      </c>
      <c r="B137" s="34" t="s">
        <v>141</v>
      </c>
      <c r="C137" s="21" t="s">
        <v>1</v>
      </c>
      <c r="D137" s="5">
        <v>12</v>
      </c>
      <c r="E137" s="5">
        <v>6.8730000000000002</v>
      </c>
      <c r="F137" s="5">
        <v>6.5940000000000003</v>
      </c>
      <c r="G137" s="5">
        <v>7.2370000000000001</v>
      </c>
      <c r="H137" s="5">
        <v>-310.8</v>
      </c>
      <c r="I137" s="5">
        <v>1.1779999999999999</v>
      </c>
      <c r="J137" s="5">
        <v>549</v>
      </c>
      <c r="K137" s="5">
        <v>169</v>
      </c>
      <c r="L137" s="5">
        <v>272</v>
      </c>
    </row>
    <row r="138" spans="1:14">
      <c r="A138" s="22">
        <v>44898</v>
      </c>
      <c r="B138" s="34" t="s">
        <v>181</v>
      </c>
      <c r="C138" s="21" t="s">
        <v>2</v>
      </c>
      <c r="D138" s="5">
        <v>6</v>
      </c>
    </row>
    <row r="139" spans="1:14" hidden="1">
      <c r="A139" s="22">
        <v>44898</v>
      </c>
      <c r="B139" s="34" t="s">
        <v>180</v>
      </c>
      <c r="C139" s="21" t="s">
        <v>1</v>
      </c>
      <c r="D139" s="5">
        <v>12</v>
      </c>
    </row>
    <row r="140" spans="1:14">
      <c r="A140" s="22">
        <v>44899</v>
      </c>
      <c r="B140" s="34" t="s">
        <v>182</v>
      </c>
      <c r="C140" s="21" t="s">
        <v>2</v>
      </c>
      <c r="D140" s="5">
        <v>6</v>
      </c>
      <c r="E140" s="5">
        <v>7.6449999999999996</v>
      </c>
      <c r="F140" s="5">
        <v>7.3070000000000004</v>
      </c>
      <c r="G140" s="5">
        <v>7.8230000000000004</v>
      </c>
      <c r="H140" s="5">
        <v>-353.1</v>
      </c>
      <c r="I140" s="5">
        <v>2.1800000000000002</v>
      </c>
      <c r="J140" s="5">
        <v>1255</v>
      </c>
      <c r="K140" s="5">
        <v>766</v>
      </c>
      <c r="L140" s="5">
        <v>819</v>
      </c>
      <c r="N140" s="5">
        <v>2.4</v>
      </c>
    </row>
    <row r="141" spans="1:14" hidden="1">
      <c r="A141" s="22">
        <v>44899</v>
      </c>
      <c r="B141" s="34" t="s">
        <v>182</v>
      </c>
      <c r="C141" s="21" t="s">
        <v>1</v>
      </c>
      <c r="D141" s="5">
        <v>12</v>
      </c>
    </row>
    <row r="142" spans="1:14">
      <c r="A142" s="22">
        <v>44901</v>
      </c>
      <c r="B142" s="34" t="s">
        <v>183</v>
      </c>
      <c r="C142" s="21" t="s">
        <v>2</v>
      </c>
      <c r="D142" s="5">
        <v>6</v>
      </c>
      <c r="E142" s="5">
        <v>7.3330000000000002</v>
      </c>
      <c r="F142" s="5">
        <v>7.2729999999999997</v>
      </c>
      <c r="G142" s="5">
        <v>7.4619999999999997</v>
      </c>
      <c r="H142" s="5">
        <v>-361.9</v>
      </c>
      <c r="I142" s="5">
        <v>1.954</v>
      </c>
      <c r="J142" s="5">
        <v>1149</v>
      </c>
      <c r="K142" s="5">
        <v>741</v>
      </c>
      <c r="L142" s="5">
        <v>793</v>
      </c>
      <c r="N142" s="5">
        <v>3.4</v>
      </c>
    </row>
    <row r="143" spans="1:14" hidden="1">
      <c r="A143" s="22">
        <v>44901</v>
      </c>
      <c r="B143" s="34" t="s">
        <v>183</v>
      </c>
      <c r="C143" s="21" t="s">
        <v>1</v>
      </c>
      <c r="D143" s="5">
        <v>12</v>
      </c>
    </row>
    <row r="144" spans="1:14">
      <c r="A144" s="22">
        <v>44902</v>
      </c>
      <c r="B144" s="34" t="s">
        <v>184</v>
      </c>
      <c r="C144" s="21" t="s">
        <v>2</v>
      </c>
      <c r="D144" s="5">
        <v>6</v>
      </c>
      <c r="E144" s="5">
        <v>7.4569999999999999</v>
      </c>
      <c r="F144" s="5">
        <v>7.2679999999999998</v>
      </c>
      <c r="G144" s="5">
        <v>7.5339999999999998</v>
      </c>
      <c r="H144" s="5">
        <v>-346.9</v>
      </c>
      <c r="I144" s="5">
        <v>2.19</v>
      </c>
      <c r="J144" s="5">
        <v>1249</v>
      </c>
      <c r="K144" s="5">
        <v>756</v>
      </c>
      <c r="L144" s="5">
        <v>950</v>
      </c>
      <c r="N144" s="5">
        <v>3.4</v>
      </c>
    </row>
    <row r="145" spans="1:14" hidden="1">
      <c r="A145" s="22">
        <v>44902</v>
      </c>
      <c r="B145" s="34" t="s">
        <v>184</v>
      </c>
      <c r="C145" s="21" t="s">
        <v>1</v>
      </c>
      <c r="D145" s="5">
        <v>12</v>
      </c>
    </row>
    <row r="146" spans="1:14">
      <c r="A146" s="22">
        <v>44903</v>
      </c>
      <c r="B146" s="34" t="s">
        <v>185</v>
      </c>
      <c r="C146" s="21" t="s">
        <v>2</v>
      </c>
      <c r="D146" s="5">
        <v>6</v>
      </c>
      <c r="E146" s="5">
        <v>7.351</v>
      </c>
      <c r="F146" s="5">
        <v>6.9749999999999996</v>
      </c>
      <c r="G146" s="5">
        <v>7.883</v>
      </c>
      <c r="H146" s="5">
        <v>-353.8</v>
      </c>
      <c r="I146" s="5">
        <v>2.29</v>
      </c>
      <c r="J146" s="5">
        <v>1432</v>
      </c>
      <c r="K146" s="5">
        <v>847</v>
      </c>
      <c r="L146" s="5">
        <v>886</v>
      </c>
      <c r="N146" s="5">
        <v>5</v>
      </c>
    </row>
    <row r="147" spans="1:14" hidden="1">
      <c r="A147" s="22">
        <v>44903</v>
      </c>
      <c r="B147" s="34" t="s">
        <v>185</v>
      </c>
      <c r="C147" s="21" t="s">
        <v>1</v>
      </c>
      <c r="D147" s="5">
        <v>12</v>
      </c>
    </row>
    <row r="148" spans="1:14">
      <c r="A148" s="22">
        <v>44904</v>
      </c>
      <c r="B148" s="34" t="s">
        <v>186</v>
      </c>
      <c r="C148" s="21" t="s">
        <v>2</v>
      </c>
      <c r="D148" s="5">
        <v>6</v>
      </c>
      <c r="E148" s="5">
        <v>7.3170000000000002</v>
      </c>
      <c r="F148" s="5">
        <v>7.1849999999999996</v>
      </c>
      <c r="G148" s="5">
        <v>7.7969999999999997</v>
      </c>
      <c r="H148" s="5">
        <v>-362.3</v>
      </c>
      <c r="I148" s="5">
        <v>2.52</v>
      </c>
      <c r="J148" s="5">
        <v>1446</v>
      </c>
      <c r="K148" s="5">
        <v>868</v>
      </c>
      <c r="L148" s="5">
        <v>979</v>
      </c>
      <c r="N148" s="5">
        <v>3.7</v>
      </c>
    </row>
    <row r="149" spans="1:14" hidden="1">
      <c r="A149" s="22">
        <v>44904</v>
      </c>
      <c r="B149" s="34" t="s">
        <v>186</v>
      </c>
      <c r="C149" s="21" t="s">
        <v>1</v>
      </c>
      <c r="D149" s="5">
        <v>12</v>
      </c>
    </row>
    <row r="150" spans="1:14">
      <c r="A150" s="22">
        <v>44905</v>
      </c>
      <c r="B150" s="34" t="s">
        <v>187</v>
      </c>
      <c r="C150" s="21" t="s">
        <v>2</v>
      </c>
      <c r="D150" s="5">
        <v>6</v>
      </c>
      <c r="E150" s="5">
        <v>7.1980000000000004</v>
      </c>
      <c r="F150" s="5">
        <v>7.3710000000000004</v>
      </c>
      <c r="G150" s="5">
        <v>7.3890000000000002</v>
      </c>
      <c r="H150" s="5">
        <v>-372.2</v>
      </c>
      <c r="I150" s="5">
        <v>2.04</v>
      </c>
      <c r="J150" s="5">
        <v>1151</v>
      </c>
      <c r="K150" s="5">
        <v>627</v>
      </c>
      <c r="L150" s="5">
        <v>811</v>
      </c>
      <c r="N150" s="5">
        <v>4.2</v>
      </c>
    </row>
    <row r="151" spans="1:14" hidden="1">
      <c r="A151" s="22">
        <v>44905</v>
      </c>
      <c r="B151" s="34" t="s">
        <v>187</v>
      </c>
      <c r="C151" s="21" t="s">
        <v>1</v>
      </c>
      <c r="D151" s="5">
        <v>12</v>
      </c>
    </row>
    <row r="152" spans="1:14">
      <c r="A152" s="22">
        <v>44906</v>
      </c>
      <c r="B152" s="34" t="s">
        <v>188</v>
      </c>
      <c r="C152" s="21" t="s">
        <v>2</v>
      </c>
      <c r="D152" s="5">
        <v>6</v>
      </c>
      <c r="E152" s="5">
        <v>7.3570000000000002</v>
      </c>
      <c r="F152" s="5">
        <v>7.2839999999999998</v>
      </c>
      <c r="G152" s="5">
        <v>7.47</v>
      </c>
      <c r="H152" s="5">
        <v>-355.8</v>
      </c>
      <c r="I152" s="5">
        <v>2.0299999999999998</v>
      </c>
      <c r="J152" s="5">
        <v>1119</v>
      </c>
      <c r="K152" s="5">
        <v>643</v>
      </c>
      <c r="L152" s="5">
        <v>808</v>
      </c>
      <c r="N152" s="5">
        <v>4.5999999999999996</v>
      </c>
    </row>
    <row r="153" spans="1:14" hidden="1">
      <c r="A153" s="22">
        <v>44906</v>
      </c>
      <c r="B153" s="34" t="s">
        <v>188</v>
      </c>
      <c r="C153" s="21" t="s">
        <v>1</v>
      </c>
      <c r="D153" s="5">
        <v>12</v>
      </c>
    </row>
  </sheetData>
  <autoFilter ref="C1:C153">
    <filterColumn colId="0">
      <filters>
        <filter val="AM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53"/>
  <sheetViews>
    <sheetView zoomScale="85" zoomScaleNormal="85" workbookViewId="0">
      <pane ySplit="1" topLeftCell="A114" activePane="bottomLeft" state="frozen"/>
      <selection pane="bottomLeft" activeCell="K155" sqref="K155"/>
    </sheetView>
  </sheetViews>
  <sheetFormatPr defaultColWidth="9.125" defaultRowHeight="15"/>
  <cols>
    <col min="1" max="1" width="12.875" style="34" customWidth="1"/>
    <col min="2" max="2" width="25.125" style="34" customWidth="1"/>
    <col min="3" max="3" width="15.375" style="21" customWidth="1"/>
    <col min="4" max="4" width="9.25" style="5" customWidth="1"/>
    <col min="5" max="5" width="14" style="5" customWidth="1"/>
    <col min="6" max="6" width="16.625" style="5" customWidth="1"/>
    <col min="7" max="7" width="10.625" style="5" customWidth="1"/>
    <col min="8" max="8" width="11.375" style="5" customWidth="1"/>
    <col min="9" max="9" width="13" style="5" customWidth="1"/>
    <col min="10" max="10" width="13.125" style="5" customWidth="1"/>
    <col min="11" max="11" width="14.375" style="5" customWidth="1"/>
    <col min="12" max="12" width="16.125" style="5" customWidth="1"/>
    <col min="13" max="13" width="15.375" style="5" customWidth="1"/>
    <col min="14" max="15" width="12.375" style="26" customWidth="1"/>
    <col min="16" max="16" width="10.375" style="26" customWidth="1"/>
    <col min="17" max="17" width="14.125" style="5" customWidth="1"/>
    <col min="18" max="18" width="12" style="5" customWidth="1"/>
    <col min="19" max="19" width="10.625" style="6" customWidth="1"/>
    <col min="20" max="16384" width="9.125" style="6"/>
  </cols>
  <sheetData>
    <row r="1" spans="1:19" s="9" customFormat="1" ht="18.75">
      <c r="A1" s="39" t="s">
        <v>26</v>
      </c>
      <c r="B1" s="39" t="s">
        <v>63</v>
      </c>
      <c r="C1" s="39" t="s">
        <v>14</v>
      </c>
      <c r="D1" s="1" t="s">
        <v>36</v>
      </c>
      <c r="E1" s="37" t="s">
        <v>122</v>
      </c>
      <c r="F1" s="37" t="s">
        <v>123</v>
      </c>
      <c r="G1" s="37" t="s">
        <v>189</v>
      </c>
      <c r="H1" s="1" t="s">
        <v>32</v>
      </c>
      <c r="I1" s="37" t="s">
        <v>33</v>
      </c>
      <c r="J1" s="37" t="s">
        <v>56</v>
      </c>
      <c r="K1" s="37" t="s">
        <v>35</v>
      </c>
      <c r="L1" s="1" t="s">
        <v>53</v>
      </c>
      <c r="M1" s="1" t="s">
        <v>34</v>
      </c>
      <c r="N1" s="37" t="s">
        <v>118</v>
      </c>
      <c r="O1" s="37" t="s">
        <v>119</v>
      </c>
      <c r="P1" s="37" t="s">
        <v>120</v>
      </c>
      <c r="Q1" s="1" t="s">
        <v>125</v>
      </c>
      <c r="R1" s="1" t="s">
        <v>124</v>
      </c>
      <c r="S1" s="41" t="s">
        <v>43</v>
      </c>
    </row>
    <row r="2" spans="1:19">
      <c r="A2" s="22">
        <v>44702</v>
      </c>
      <c r="B2" s="22" t="s">
        <v>64</v>
      </c>
      <c r="C2" s="21" t="s">
        <v>2</v>
      </c>
      <c r="D2" s="5">
        <v>12</v>
      </c>
      <c r="E2" s="5">
        <v>12</v>
      </c>
      <c r="F2" s="5">
        <v>12</v>
      </c>
      <c r="G2" s="5">
        <v>521</v>
      </c>
      <c r="H2" s="5">
        <f t="shared" ref="H2:H61" si="0">L2-M2*2</f>
        <v>117.8</v>
      </c>
      <c r="I2" s="5">
        <f t="shared" ref="I2:I61" si="1">J2-K2*2</f>
        <v>87.6</v>
      </c>
      <c r="J2" s="5">
        <v>92</v>
      </c>
      <c r="K2" s="17">
        <v>2.2000000000000002</v>
      </c>
      <c r="L2" s="5">
        <v>121</v>
      </c>
      <c r="M2" s="5">
        <v>1.6</v>
      </c>
      <c r="N2" s="26">
        <f t="shared" ref="N2:N4" si="2">(G2-L2)/G2*100</f>
        <v>76.775431861804222</v>
      </c>
      <c r="O2" s="26">
        <f>(G2-I2)/G2*100</f>
        <v>83.186180422264869</v>
      </c>
      <c r="Q2" s="5">
        <f>(G2/1000)*(N2/100)</f>
        <v>0.4</v>
      </c>
      <c r="R2" s="5">
        <f>Q2*F2</f>
        <v>4.8000000000000007</v>
      </c>
    </row>
    <row r="3" spans="1:19" s="7" customFormat="1" hidden="1">
      <c r="A3" s="22">
        <v>44702</v>
      </c>
      <c r="B3" s="22" t="s">
        <v>64</v>
      </c>
      <c r="C3" s="21" t="s">
        <v>1</v>
      </c>
      <c r="D3" s="5">
        <v>24</v>
      </c>
      <c r="E3" s="5">
        <v>3</v>
      </c>
      <c r="F3" s="5">
        <v>3</v>
      </c>
      <c r="G3" s="5"/>
      <c r="H3" s="5">
        <f t="shared" si="0"/>
        <v>0</v>
      </c>
      <c r="I3" s="5"/>
      <c r="J3" s="12"/>
      <c r="K3" s="12"/>
      <c r="L3" s="12"/>
      <c r="M3" s="12"/>
      <c r="N3" s="26"/>
      <c r="O3" s="27"/>
      <c r="P3" s="27"/>
      <c r="Q3" s="5"/>
      <c r="R3" s="5"/>
    </row>
    <row r="4" spans="1:19">
      <c r="A4" s="22">
        <v>44705</v>
      </c>
      <c r="B4" s="22" t="s">
        <v>65</v>
      </c>
      <c r="C4" s="21" t="s">
        <v>2</v>
      </c>
      <c r="D4" s="5">
        <v>12</v>
      </c>
      <c r="E4" s="5">
        <v>12</v>
      </c>
      <c r="F4" s="5">
        <v>24</v>
      </c>
      <c r="G4" s="5">
        <v>457</v>
      </c>
      <c r="H4" s="5">
        <f t="shared" si="0"/>
        <v>129.80000000000001</v>
      </c>
      <c r="I4" s="5">
        <f t="shared" si="1"/>
        <v>349.6</v>
      </c>
      <c r="J4" s="5">
        <v>354</v>
      </c>
      <c r="K4" s="17">
        <v>2.2000000000000002</v>
      </c>
      <c r="L4" s="5">
        <v>133</v>
      </c>
      <c r="M4" s="5">
        <v>1.6</v>
      </c>
      <c r="N4" s="26">
        <f t="shared" si="2"/>
        <v>70.897155361050324</v>
      </c>
      <c r="O4" s="26">
        <f>(G4-I4)/G4*100</f>
        <v>23.501094091903717</v>
      </c>
      <c r="Q4" s="5">
        <f>(G4/1000)*(N4/100)</f>
        <v>0.32400000000000001</v>
      </c>
      <c r="R4" s="5">
        <f>Q4*F4</f>
        <v>7.7759999999999998</v>
      </c>
    </row>
    <row r="5" spans="1:19" hidden="1">
      <c r="A5" s="22">
        <v>44705</v>
      </c>
      <c r="B5" s="22" t="s">
        <v>65</v>
      </c>
      <c r="C5" s="21" t="s">
        <v>1</v>
      </c>
      <c r="D5" s="5">
        <v>24</v>
      </c>
      <c r="E5" s="5">
        <v>3</v>
      </c>
      <c r="F5" s="5">
        <v>3</v>
      </c>
      <c r="H5" s="5">
        <f t="shared" si="0"/>
        <v>355.8</v>
      </c>
      <c r="K5" s="5">
        <v>2.2000000000000002</v>
      </c>
      <c r="L5" s="5">
        <v>359</v>
      </c>
      <c r="M5" s="5">
        <v>1.6</v>
      </c>
    </row>
    <row r="6" spans="1:19">
      <c r="A6" s="22">
        <v>44706</v>
      </c>
      <c r="B6" s="22" t="s">
        <v>108</v>
      </c>
      <c r="C6" s="21" t="s">
        <v>2</v>
      </c>
      <c r="D6" s="5">
        <v>12</v>
      </c>
      <c r="E6" s="5">
        <v>12</v>
      </c>
      <c r="F6" s="5">
        <v>12</v>
      </c>
      <c r="N6" s="42"/>
      <c r="Q6" s="43"/>
      <c r="R6" s="43"/>
    </row>
    <row r="7" spans="1:19">
      <c r="A7" s="22">
        <v>44707</v>
      </c>
      <c r="B7" s="22" t="s">
        <v>107</v>
      </c>
      <c r="C7" s="21" t="s">
        <v>2</v>
      </c>
      <c r="D7" s="5">
        <v>12</v>
      </c>
      <c r="E7" s="5">
        <v>12</v>
      </c>
      <c r="F7" s="5">
        <v>24</v>
      </c>
      <c r="N7" s="42"/>
      <c r="Q7" s="43"/>
      <c r="R7" s="43"/>
    </row>
    <row r="8" spans="1:19">
      <c r="A8" s="22">
        <v>44709</v>
      </c>
      <c r="B8" s="22" t="s">
        <v>106</v>
      </c>
      <c r="C8" s="21" t="s">
        <v>2</v>
      </c>
      <c r="D8" s="5">
        <v>12</v>
      </c>
      <c r="E8" s="5">
        <v>12</v>
      </c>
      <c r="F8" s="5">
        <v>24</v>
      </c>
      <c r="N8" s="42"/>
      <c r="Q8" s="43"/>
      <c r="R8" s="43"/>
    </row>
    <row r="9" spans="1:19">
      <c r="A9" s="22">
        <v>44711</v>
      </c>
      <c r="B9" s="22" t="s">
        <v>105</v>
      </c>
      <c r="C9" s="21" t="s">
        <v>2</v>
      </c>
      <c r="D9" s="5">
        <v>12</v>
      </c>
      <c r="E9" s="5">
        <v>12</v>
      </c>
      <c r="F9" s="5">
        <v>24</v>
      </c>
      <c r="N9" s="42"/>
      <c r="Q9" s="43"/>
      <c r="R9" s="43"/>
    </row>
    <row r="10" spans="1:19">
      <c r="A10" s="22">
        <v>44714</v>
      </c>
      <c r="B10" s="22" t="s">
        <v>104</v>
      </c>
      <c r="C10" s="21" t="s">
        <v>2</v>
      </c>
      <c r="D10" s="5">
        <v>12</v>
      </c>
      <c r="E10" s="5">
        <v>12</v>
      </c>
      <c r="F10" s="5">
        <v>24</v>
      </c>
      <c r="N10" s="42"/>
      <c r="Q10" s="43"/>
      <c r="R10" s="43"/>
    </row>
    <row r="11" spans="1:19">
      <c r="A11" s="22">
        <v>44716</v>
      </c>
      <c r="B11" s="22" t="s">
        <v>103</v>
      </c>
      <c r="C11" s="21" t="s">
        <v>2</v>
      </c>
      <c r="D11" s="5">
        <v>12</v>
      </c>
      <c r="E11" s="5">
        <v>12</v>
      </c>
      <c r="F11" s="5">
        <v>24</v>
      </c>
      <c r="N11" s="42"/>
      <c r="Q11" s="43"/>
      <c r="R11" s="43"/>
    </row>
    <row r="12" spans="1:19">
      <c r="A12" s="22">
        <v>44718</v>
      </c>
      <c r="B12" s="22" t="s">
        <v>102</v>
      </c>
      <c r="C12" s="21" t="s">
        <v>2</v>
      </c>
      <c r="D12" s="5">
        <v>12</v>
      </c>
      <c r="E12" s="5">
        <v>12</v>
      </c>
      <c r="F12" s="5">
        <v>24</v>
      </c>
      <c r="N12" s="42"/>
      <c r="Q12" s="43"/>
      <c r="R12" s="43"/>
    </row>
    <row r="13" spans="1:19">
      <c r="A13" s="22">
        <v>44719</v>
      </c>
      <c r="B13" s="22" t="s">
        <v>66</v>
      </c>
      <c r="C13" s="21" t="s">
        <v>2</v>
      </c>
      <c r="D13" s="5">
        <v>12</v>
      </c>
      <c r="E13" s="5">
        <v>12</v>
      </c>
      <c r="F13" s="5">
        <v>24</v>
      </c>
      <c r="G13" s="5">
        <v>345</v>
      </c>
      <c r="H13" s="5">
        <f t="shared" si="0"/>
        <v>2.8</v>
      </c>
      <c r="I13" s="5">
        <f t="shared" si="1"/>
        <v>191.6</v>
      </c>
      <c r="J13" s="5">
        <v>196</v>
      </c>
      <c r="K13" s="17">
        <v>2.2000000000000002</v>
      </c>
      <c r="L13" s="5">
        <v>6</v>
      </c>
      <c r="M13" s="5">
        <v>1.6</v>
      </c>
      <c r="N13" s="26">
        <f t="shared" ref="N13" si="3">(G13-L13)/G13*100</f>
        <v>98.260869565217391</v>
      </c>
      <c r="O13" s="26">
        <f>(G13-I13)/G13*100</f>
        <v>44.463768115942031</v>
      </c>
      <c r="P13" s="26">
        <f t="shared" ref="P13" si="4">N13-O13</f>
        <v>53.79710144927536</v>
      </c>
      <c r="Q13" s="5">
        <f>(G13/1000)*(N13/100)</f>
        <v>0.33899999999999997</v>
      </c>
      <c r="R13" s="5">
        <f>Q13*F13</f>
        <v>8.1359999999999992</v>
      </c>
    </row>
    <row r="14" spans="1:19" hidden="1">
      <c r="A14" s="22">
        <v>44719</v>
      </c>
      <c r="B14" s="22" t="s">
        <v>66</v>
      </c>
      <c r="C14" s="21" t="s">
        <v>1</v>
      </c>
      <c r="D14" s="5">
        <v>12</v>
      </c>
      <c r="E14" s="5">
        <v>6</v>
      </c>
      <c r="F14" s="5">
        <v>12</v>
      </c>
      <c r="K14" s="17"/>
    </row>
    <row r="15" spans="1:19">
      <c r="A15" s="22">
        <v>44722</v>
      </c>
      <c r="B15" s="22" t="s">
        <v>101</v>
      </c>
      <c r="C15" s="21" t="s">
        <v>2</v>
      </c>
      <c r="D15" s="5">
        <v>12</v>
      </c>
      <c r="E15" s="5">
        <v>12</v>
      </c>
      <c r="F15" s="5">
        <v>24</v>
      </c>
      <c r="K15" s="17"/>
      <c r="N15" s="42"/>
      <c r="Q15" s="43"/>
      <c r="R15" s="43"/>
    </row>
    <row r="16" spans="1:19">
      <c r="A16" s="22">
        <v>44724</v>
      </c>
      <c r="B16" s="22" t="s">
        <v>100</v>
      </c>
      <c r="C16" s="21" t="s">
        <v>2</v>
      </c>
      <c r="D16" s="5">
        <v>12</v>
      </c>
      <c r="E16" s="5">
        <v>12</v>
      </c>
      <c r="F16" s="5">
        <v>24</v>
      </c>
      <c r="K16" s="17"/>
      <c r="N16" s="42"/>
      <c r="Q16" s="43"/>
      <c r="R16" s="43"/>
    </row>
    <row r="17" spans="1:18">
      <c r="A17" s="22">
        <v>44726</v>
      </c>
      <c r="B17" s="22" t="s">
        <v>99</v>
      </c>
      <c r="C17" s="21" t="s">
        <v>2</v>
      </c>
      <c r="D17" s="5">
        <v>12</v>
      </c>
      <c r="E17" s="5">
        <v>12</v>
      </c>
      <c r="F17" s="5">
        <v>24</v>
      </c>
      <c r="K17" s="17"/>
      <c r="N17" s="42"/>
      <c r="Q17" s="43"/>
      <c r="R17" s="43"/>
    </row>
    <row r="18" spans="1:18">
      <c r="A18" s="22">
        <v>44728</v>
      </c>
      <c r="B18" s="22" t="s">
        <v>98</v>
      </c>
      <c r="C18" s="21" t="s">
        <v>2</v>
      </c>
      <c r="D18" s="5">
        <v>12</v>
      </c>
      <c r="E18" s="5">
        <v>12</v>
      </c>
      <c r="F18" s="5">
        <v>24</v>
      </c>
      <c r="K18" s="17"/>
      <c r="N18" s="42"/>
      <c r="Q18" s="43"/>
      <c r="R18" s="43"/>
    </row>
    <row r="19" spans="1:18" hidden="1">
      <c r="A19" s="22">
        <v>44728</v>
      </c>
      <c r="B19" s="22" t="s">
        <v>98</v>
      </c>
      <c r="C19" s="21" t="s">
        <v>1</v>
      </c>
      <c r="D19" s="5">
        <v>12</v>
      </c>
      <c r="E19" s="5">
        <v>6</v>
      </c>
      <c r="F19" s="5">
        <v>12</v>
      </c>
      <c r="K19" s="17"/>
    </row>
    <row r="20" spans="1:18">
      <c r="A20" s="22">
        <v>44730</v>
      </c>
      <c r="B20" s="22" t="s">
        <v>97</v>
      </c>
      <c r="C20" s="21" t="s">
        <v>2</v>
      </c>
      <c r="D20" s="5">
        <v>12</v>
      </c>
      <c r="E20" s="5">
        <v>12</v>
      </c>
      <c r="F20" s="5">
        <v>24</v>
      </c>
      <c r="K20" s="17"/>
      <c r="N20" s="42"/>
      <c r="Q20" s="43"/>
      <c r="R20" s="43"/>
    </row>
    <row r="21" spans="1:18" hidden="1">
      <c r="A21" s="22">
        <v>44730</v>
      </c>
      <c r="B21" s="22" t="s">
        <v>97</v>
      </c>
      <c r="C21" s="21" t="s">
        <v>1</v>
      </c>
      <c r="D21" s="5">
        <v>12</v>
      </c>
      <c r="E21" s="5">
        <v>6</v>
      </c>
      <c r="F21" s="5">
        <v>12</v>
      </c>
      <c r="K21" s="17"/>
    </row>
    <row r="22" spans="1:18">
      <c r="A22" s="22">
        <v>44732</v>
      </c>
      <c r="B22" s="22" t="s">
        <v>96</v>
      </c>
      <c r="C22" s="21" t="s">
        <v>2</v>
      </c>
      <c r="D22" s="5">
        <v>12</v>
      </c>
      <c r="E22" s="5">
        <v>12</v>
      </c>
      <c r="F22" s="5">
        <v>24</v>
      </c>
      <c r="K22" s="17"/>
      <c r="N22" s="42"/>
      <c r="Q22" s="43"/>
      <c r="R22" s="43"/>
    </row>
    <row r="23" spans="1:18" hidden="1">
      <c r="A23" s="22">
        <v>44732</v>
      </c>
      <c r="B23" s="22" t="s">
        <v>96</v>
      </c>
      <c r="C23" s="21" t="s">
        <v>1</v>
      </c>
      <c r="D23" s="5">
        <v>12</v>
      </c>
      <c r="E23" s="5">
        <v>6</v>
      </c>
      <c r="F23" s="5">
        <v>12</v>
      </c>
      <c r="K23" s="17"/>
    </row>
    <row r="24" spans="1:18">
      <c r="A24" s="22">
        <v>44734</v>
      </c>
      <c r="B24" s="22" t="s">
        <v>95</v>
      </c>
      <c r="C24" s="21" t="s">
        <v>2</v>
      </c>
      <c r="D24" s="5">
        <v>12</v>
      </c>
      <c r="E24" s="5">
        <v>12</v>
      </c>
      <c r="F24" s="5">
        <v>24</v>
      </c>
      <c r="K24" s="17"/>
      <c r="N24" s="42"/>
      <c r="Q24" s="43"/>
      <c r="R24" s="43"/>
    </row>
    <row r="25" spans="1:18" hidden="1">
      <c r="A25" s="22">
        <v>44734</v>
      </c>
      <c r="B25" s="22" t="s">
        <v>95</v>
      </c>
      <c r="C25" s="21" t="s">
        <v>1</v>
      </c>
      <c r="D25" s="5">
        <v>12</v>
      </c>
      <c r="E25" s="5">
        <v>6</v>
      </c>
      <c r="F25" s="5">
        <v>12</v>
      </c>
      <c r="K25" s="17"/>
    </row>
    <row r="26" spans="1:18">
      <c r="A26" s="22">
        <v>44736</v>
      </c>
      <c r="B26" s="22" t="s">
        <v>94</v>
      </c>
      <c r="C26" s="21" t="s">
        <v>2</v>
      </c>
      <c r="D26" s="5">
        <v>12</v>
      </c>
      <c r="E26" s="5">
        <v>12</v>
      </c>
      <c r="F26" s="5">
        <v>24</v>
      </c>
      <c r="K26" s="17"/>
      <c r="N26" s="42"/>
      <c r="Q26" s="43"/>
      <c r="R26" s="43"/>
    </row>
    <row r="27" spans="1:18" hidden="1">
      <c r="A27" s="22">
        <v>44736</v>
      </c>
      <c r="B27" s="22" t="s">
        <v>94</v>
      </c>
      <c r="C27" s="21" t="s">
        <v>1</v>
      </c>
      <c r="D27" s="5">
        <v>12</v>
      </c>
      <c r="E27" s="5">
        <v>6</v>
      </c>
      <c r="F27" s="5">
        <v>12</v>
      </c>
      <c r="K27" s="17"/>
    </row>
    <row r="28" spans="1:18">
      <c r="A28" s="22">
        <v>44739</v>
      </c>
      <c r="B28" s="22" t="s">
        <v>67</v>
      </c>
      <c r="C28" s="21" t="s">
        <v>2</v>
      </c>
      <c r="D28" s="5">
        <v>12</v>
      </c>
      <c r="E28" s="5">
        <v>12</v>
      </c>
      <c r="F28" s="5">
        <v>12</v>
      </c>
      <c r="G28" s="5">
        <v>429</v>
      </c>
      <c r="H28" s="5">
        <f t="shared" si="0"/>
        <v>17.8</v>
      </c>
      <c r="I28" s="5">
        <f t="shared" si="1"/>
        <v>195.6</v>
      </c>
      <c r="J28" s="5">
        <v>200</v>
      </c>
      <c r="K28" s="17">
        <v>2.2000000000000002</v>
      </c>
      <c r="L28" s="5">
        <v>21</v>
      </c>
      <c r="M28" s="5">
        <v>1.6</v>
      </c>
      <c r="N28" s="26">
        <f t="shared" ref="N28" si="5">(G28-L28)/G28*100</f>
        <v>95.104895104895107</v>
      </c>
      <c r="O28" s="26">
        <f>(G28-I28)/G28*100</f>
        <v>54.405594405594407</v>
      </c>
      <c r="P28" s="26">
        <f t="shared" ref="P28:P54" si="6">N28-O28</f>
        <v>40.6993006993007</v>
      </c>
      <c r="Q28" s="5">
        <f>(G28/1000)*(N28/100)</f>
        <v>0.40799999999999997</v>
      </c>
      <c r="R28" s="5">
        <f>Q28*F28</f>
        <v>4.8959999999999999</v>
      </c>
    </row>
    <row r="29" spans="1:18" hidden="1">
      <c r="A29" s="22">
        <v>44739</v>
      </c>
      <c r="B29" s="22" t="s">
        <v>67</v>
      </c>
      <c r="C29" s="21" t="s">
        <v>1</v>
      </c>
      <c r="D29" s="5">
        <v>12</v>
      </c>
      <c r="E29" s="5">
        <v>6</v>
      </c>
      <c r="F29" s="5">
        <v>6</v>
      </c>
      <c r="H29" s="5">
        <f t="shared" si="0"/>
        <v>18.8</v>
      </c>
      <c r="I29" s="5">
        <f t="shared" si="1"/>
        <v>317.60000000000002</v>
      </c>
      <c r="J29" s="5">
        <v>322</v>
      </c>
      <c r="K29" s="5">
        <v>2.2000000000000002</v>
      </c>
      <c r="L29" s="5">
        <v>22</v>
      </c>
      <c r="M29" s="5">
        <v>1.6</v>
      </c>
    </row>
    <row r="30" spans="1:18">
      <c r="A30" s="22">
        <v>44743</v>
      </c>
      <c r="B30" s="22" t="s">
        <v>93</v>
      </c>
      <c r="C30" s="21" t="s">
        <v>2</v>
      </c>
      <c r="D30" s="5">
        <v>12</v>
      </c>
      <c r="E30" s="5">
        <v>12</v>
      </c>
      <c r="F30" s="5">
        <v>24</v>
      </c>
    </row>
    <row r="31" spans="1:18" hidden="1">
      <c r="A31" s="22">
        <v>44743</v>
      </c>
      <c r="B31" s="22" t="s">
        <v>93</v>
      </c>
      <c r="C31" s="21" t="s">
        <v>1</v>
      </c>
      <c r="D31" s="5">
        <v>12</v>
      </c>
      <c r="E31" s="5">
        <v>6</v>
      </c>
      <c r="F31" s="5">
        <v>12</v>
      </c>
    </row>
    <row r="32" spans="1:18">
      <c r="A32" s="22">
        <v>44745</v>
      </c>
      <c r="B32" s="22" t="s">
        <v>68</v>
      </c>
      <c r="C32" s="21" t="s">
        <v>2</v>
      </c>
      <c r="D32" s="5">
        <v>12</v>
      </c>
      <c r="E32" s="5">
        <v>12</v>
      </c>
      <c r="F32" s="5">
        <v>24</v>
      </c>
      <c r="G32" s="5">
        <v>468</v>
      </c>
      <c r="H32" s="5">
        <f t="shared" si="0"/>
        <v>38.799999999999997</v>
      </c>
      <c r="I32" s="5">
        <f t="shared" si="1"/>
        <v>183.6</v>
      </c>
      <c r="J32" s="5">
        <v>200</v>
      </c>
      <c r="K32" s="17">
        <v>8.1999999999999993</v>
      </c>
      <c r="L32" s="5">
        <v>52</v>
      </c>
      <c r="M32" s="5">
        <v>6.6</v>
      </c>
      <c r="N32" s="26">
        <f t="shared" ref="N32:N34" si="7">(G32-L32)/G32*100</f>
        <v>88.888888888888886</v>
      </c>
      <c r="O32" s="26">
        <f>(G32-I32)/G32*100</f>
        <v>60.769230769230766</v>
      </c>
      <c r="P32" s="26">
        <f t="shared" si="6"/>
        <v>28.119658119658119</v>
      </c>
      <c r="Q32" s="5">
        <f>(G32/1000)*(N32/100)</f>
        <v>0.41599999999999998</v>
      </c>
      <c r="R32" s="5">
        <f>Q32*F32</f>
        <v>9.984</v>
      </c>
    </row>
    <row r="33" spans="1:18" hidden="1">
      <c r="A33" s="22">
        <v>44745</v>
      </c>
      <c r="B33" s="22" t="s">
        <v>68</v>
      </c>
      <c r="C33" s="21" t="s">
        <v>1</v>
      </c>
      <c r="D33" s="5">
        <v>12</v>
      </c>
      <c r="E33" s="5">
        <v>6</v>
      </c>
      <c r="F33" s="5">
        <v>12</v>
      </c>
      <c r="H33" s="5">
        <f t="shared" si="0"/>
        <v>-0.20000000000000018</v>
      </c>
      <c r="I33" s="5">
        <f t="shared" si="1"/>
        <v>259.60000000000002</v>
      </c>
      <c r="J33" s="5">
        <v>264</v>
      </c>
      <c r="K33" s="5">
        <v>2.2000000000000002</v>
      </c>
      <c r="L33" s="5">
        <v>3</v>
      </c>
      <c r="M33" s="5">
        <v>1.6</v>
      </c>
    </row>
    <row r="34" spans="1:18">
      <c r="A34" s="22">
        <v>44747</v>
      </c>
      <c r="B34" s="22" t="s">
        <v>69</v>
      </c>
      <c r="C34" s="21" t="s">
        <v>2</v>
      </c>
      <c r="D34" s="5">
        <v>12</v>
      </c>
      <c r="E34" s="5">
        <v>12</v>
      </c>
      <c r="F34" s="5">
        <v>24</v>
      </c>
      <c r="G34" s="5">
        <v>471</v>
      </c>
      <c r="H34" s="5">
        <f t="shared" si="0"/>
        <v>34.799999999999997</v>
      </c>
      <c r="I34" s="5">
        <f t="shared" si="1"/>
        <v>225.6</v>
      </c>
      <c r="J34" s="5">
        <v>242</v>
      </c>
      <c r="K34" s="17">
        <v>8.1999999999999993</v>
      </c>
      <c r="L34" s="5">
        <v>48</v>
      </c>
      <c r="M34" s="5">
        <v>6.6</v>
      </c>
      <c r="N34" s="26">
        <f t="shared" si="7"/>
        <v>89.808917197452232</v>
      </c>
      <c r="O34" s="26">
        <f>(G34-I34)/G34*100</f>
        <v>52.101910828025474</v>
      </c>
      <c r="P34" s="26">
        <f t="shared" si="6"/>
        <v>37.707006369426757</v>
      </c>
      <c r="Q34" s="5">
        <f>(G34/1000)*(N34/100)</f>
        <v>0.42299999999999999</v>
      </c>
      <c r="R34" s="5">
        <f>Q34*F34</f>
        <v>10.151999999999999</v>
      </c>
    </row>
    <row r="35" spans="1:18" hidden="1">
      <c r="A35" s="22">
        <v>44747</v>
      </c>
      <c r="B35" s="22" t="s">
        <v>69</v>
      </c>
      <c r="C35" s="21" t="s">
        <v>1</v>
      </c>
      <c r="D35" s="5">
        <v>12</v>
      </c>
      <c r="E35" s="5">
        <v>6</v>
      </c>
      <c r="F35" s="5">
        <v>12</v>
      </c>
      <c r="H35" s="5">
        <f t="shared" si="0"/>
        <v>7.8</v>
      </c>
      <c r="I35" s="5">
        <f t="shared" si="1"/>
        <v>239.6</v>
      </c>
      <c r="J35" s="5">
        <v>244</v>
      </c>
      <c r="K35" s="5">
        <v>2.2000000000000002</v>
      </c>
      <c r="L35" s="5">
        <v>11</v>
      </c>
      <c r="M35" s="5">
        <v>1.6</v>
      </c>
    </row>
    <row r="36" spans="1:18">
      <c r="A36" s="22">
        <v>44749</v>
      </c>
      <c r="B36" s="22" t="s">
        <v>90</v>
      </c>
      <c r="C36" s="21" t="s">
        <v>2</v>
      </c>
      <c r="D36" s="5">
        <v>12</v>
      </c>
      <c r="E36" s="5">
        <v>12</v>
      </c>
      <c r="F36" s="5">
        <v>24</v>
      </c>
      <c r="G36" s="5">
        <v>463</v>
      </c>
    </row>
    <row r="37" spans="1:18" hidden="1">
      <c r="A37" s="22">
        <v>44749</v>
      </c>
      <c r="B37" s="22" t="s">
        <v>90</v>
      </c>
      <c r="C37" s="21" t="s">
        <v>1</v>
      </c>
      <c r="D37" s="5">
        <v>12</v>
      </c>
      <c r="E37" s="5">
        <v>6</v>
      </c>
      <c r="F37" s="5">
        <v>12</v>
      </c>
    </row>
    <row r="38" spans="1:18">
      <c r="A38" s="22">
        <v>44751</v>
      </c>
      <c r="B38" s="22" t="s">
        <v>70</v>
      </c>
      <c r="C38" s="21" t="s">
        <v>2</v>
      </c>
      <c r="D38" s="5">
        <v>12</v>
      </c>
      <c r="E38" s="5">
        <v>12</v>
      </c>
      <c r="F38" s="5">
        <v>24</v>
      </c>
      <c r="G38" s="5">
        <v>478</v>
      </c>
      <c r="H38" s="5">
        <f t="shared" si="0"/>
        <v>30.8</v>
      </c>
      <c r="I38" s="5">
        <f t="shared" si="1"/>
        <v>197.6</v>
      </c>
      <c r="J38" s="5">
        <v>214</v>
      </c>
      <c r="K38" s="17">
        <v>8.1999999999999993</v>
      </c>
      <c r="L38" s="5">
        <v>44</v>
      </c>
      <c r="M38" s="5">
        <v>6.6</v>
      </c>
      <c r="N38" s="26">
        <f t="shared" ref="N38:N60" si="8">(G38-L38)/G38*100</f>
        <v>90.794979079497907</v>
      </c>
      <c r="O38" s="26">
        <f>(G38-I38)/G38*100</f>
        <v>58.661087866108787</v>
      </c>
      <c r="P38" s="26">
        <f t="shared" si="6"/>
        <v>32.13389121338912</v>
      </c>
      <c r="Q38" s="5">
        <f>(G38/1000)*(N38/100)</f>
        <v>0.434</v>
      </c>
      <c r="R38" s="5">
        <f>Q38*F38</f>
        <v>10.416</v>
      </c>
    </row>
    <row r="39" spans="1:18" hidden="1">
      <c r="A39" s="22">
        <v>44751</v>
      </c>
      <c r="B39" s="22" t="s">
        <v>70</v>
      </c>
      <c r="C39" s="21" t="s">
        <v>1</v>
      </c>
      <c r="D39" s="5">
        <v>12</v>
      </c>
      <c r="E39" s="5">
        <v>6</v>
      </c>
      <c r="F39" s="5">
        <v>12</v>
      </c>
      <c r="H39" s="5">
        <f t="shared" si="0"/>
        <v>10.8</v>
      </c>
      <c r="I39" s="5">
        <f t="shared" si="1"/>
        <v>221.6</v>
      </c>
      <c r="J39" s="5">
        <v>226</v>
      </c>
      <c r="K39" s="5">
        <v>2.2000000000000002</v>
      </c>
      <c r="L39" s="5">
        <v>14</v>
      </c>
      <c r="M39" s="5">
        <v>1.6</v>
      </c>
    </row>
    <row r="40" spans="1:18">
      <c r="A40" s="22">
        <v>44753</v>
      </c>
      <c r="B40" s="22" t="s">
        <v>71</v>
      </c>
      <c r="C40" s="21" t="s">
        <v>2</v>
      </c>
      <c r="D40" s="5">
        <v>12</v>
      </c>
      <c r="E40" s="5">
        <v>12</v>
      </c>
      <c r="F40" s="5">
        <v>24</v>
      </c>
      <c r="G40" s="5">
        <v>471</v>
      </c>
      <c r="H40" s="5">
        <f t="shared" si="0"/>
        <v>39.799999999999997</v>
      </c>
      <c r="I40" s="5">
        <f t="shared" si="1"/>
        <v>217.6</v>
      </c>
      <c r="J40" s="5">
        <v>234</v>
      </c>
      <c r="K40" s="17">
        <v>8.1999999999999993</v>
      </c>
      <c r="L40" s="5">
        <v>53</v>
      </c>
      <c r="M40" s="5">
        <v>6.6</v>
      </c>
      <c r="N40" s="26">
        <f t="shared" si="8"/>
        <v>88.747346072186843</v>
      </c>
      <c r="O40" s="26">
        <f>(G40-I40)/G40*100</f>
        <v>53.800424628450102</v>
      </c>
      <c r="P40" s="26">
        <f t="shared" si="6"/>
        <v>34.946921443736741</v>
      </c>
      <c r="Q40" s="5">
        <f>(G40/1000)*(N40/100)</f>
        <v>0.41799999999999998</v>
      </c>
      <c r="R40" s="5">
        <f t="shared" ref="R40" si="9">Q40*F40</f>
        <v>10.032</v>
      </c>
    </row>
    <row r="41" spans="1:18" hidden="1">
      <c r="A41" s="22">
        <v>44753</v>
      </c>
      <c r="B41" s="22" t="s">
        <v>71</v>
      </c>
      <c r="C41" s="21" t="s">
        <v>1</v>
      </c>
      <c r="D41" s="5">
        <v>12</v>
      </c>
      <c r="E41" s="5">
        <v>6</v>
      </c>
      <c r="F41" s="5">
        <v>12</v>
      </c>
      <c r="H41" s="5">
        <f t="shared" si="0"/>
        <v>9.8000000000000007</v>
      </c>
      <c r="I41" s="5">
        <f t="shared" si="1"/>
        <v>221.6</v>
      </c>
      <c r="J41" s="5">
        <v>226</v>
      </c>
      <c r="K41" s="5">
        <v>2.2000000000000002</v>
      </c>
      <c r="L41" s="5">
        <v>13</v>
      </c>
      <c r="M41" s="5">
        <v>1.6</v>
      </c>
    </row>
    <row r="42" spans="1:18">
      <c r="A42" s="22">
        <v>44755</v>
      </c>
      <c r="B42" s="22" t="s">
        <v>72</v>
      </c>
      <c r="C42" s="21" t="s">
        <v>2</v>
      </c>
      <c r="D42" s="5">
        <v>12</v>
      </c>
      <c r="E42" s="5">
        <v>12</v>
      </c>
      <c r="F42" s="5">
        <v>24</v>
      </c>
      <c r="G42" s="5">
        <v>450</v>
      </c>
      <c r="H42" s="5">
        <f t="shared" si="0"/>
        <v>74.8</v>
      </c>
      <c r="I42" s="5">
        <f t="shared" si="1"/>
        <v>149.6</v>
      </c>
      <c r="J42" s="5">
        <v>166</v>
      </c>
      <c r="K42" s="17">
        <v>8.1999999999999993</v>
      </c>
      <c r="L42" s="5">
        <v>88</v>
      </c>
      <c r="M42" s="5">
        <v>6.6</v>
      </c>
      <c r="N42" s="26">
        <f t="shared" si="8"/>
        <v>80.444444444444443</v>
      </c>
      <c r="O42" s="26">
        <f>(G42-I42)/G42*100</f>
        <v>66.755555555555546</v>
      </c>
      <c r="P42" s="26">
        <f t="shared" si="6"/>
        <v>13.688888888888897</v>
      </c>
      <c r="Q42" s="5">
        <f>(G42/1000)*(N42/100)</f>
        <v>0.36199999999999999</v>
      </c>
      <c r="R42" s="5">
        <f t="shared" ref="R42" si="10">Q42*F42</f>
        <v>8.6879999999999988</v>
      </c>
    </row>
    <row r="43" spans="1:18" s="7" customFormat="1" hidden="1">
      <c r="A43" s="22">
        <v>44755</v>
      </c>
      <c r="B43" s="22" t="s">
        <v>72</v>
      </c>
      <c r="C43" s="21" t="s">
        <v>1</v>
      </c>
      <c r="D43" s="5">
        <v>12</v>
      </c>
      <c r="E43" s="5">
        <v>6</v>
      </c>
      <c r="F43" s="5">
        <v>12</v>
      </c>
      <c r="G43" s="5"/>
      <c r="H43" s="5">
        <f t="shared" si="0"/>
        <v>0</v>
      </c>
      <c r="I43" s="5">
        <f t="shared" si="1"/>
        <v>0</v>
      </c>
      <c r="J43" s="12"/>
      <c r="K43" s="12"/>
      <c r="L43" s="12"/>
      <c r="M43" s="12"/>
      <c r="N43" s="27"/>
      <c r="O43" s="26"/>
      <c r="P43" s="27"/>
      <c r="Q43" s="5"/>
      <c r="R43" s="5"/>
    </row>
    <row r="44" spans="1:18">
      <c r="A44" s="22">
        <v>44760</v>
      </c>
      <c r="B44" s="22" t="s">
        <v>73</v>
      </c>
      <c r="C44" s="21" t="s">
        <v>2</v>
      </c>
      <c r="D44" s="5">
        <v>12</v>
      </c>
      <c r="E44" s="5">
        <v>12</v>
      </c>
      <c r="F44" s="5">
        <v>24</v>
      </c>
      <c r="G44" s="44">
        <v>400</v>
      </c>
      <c r="H44" s="5">
        <f>L44-M44*2</f>
        <v>5.8000000000000007</v>
      </c>
      <c r="I44" s="5">
        <f t="shared" si="1"/>
        <v>171.6</v>
      </c>
      <c r="J44" s="5">
        <v>188</v>
      </c>
      <c r="K44" s="17">
        <v>8.1999999999999993</v>
      </c>
      <c r="L44" s="5">
        <v>19</v>
      </c>
      <c r="M44" s="5">
        <v>6.6</v>
      </c>
      <c r="N44" s="26">
        <f t="shared" si="8"/>
        <v>95.25</v>
      </c>
      <c r="O44" s="26">
        <f>(G44-I44)/G44*100</f>
        <v>57.100000000000009</v>
      </c>
      <c r="P44" s="26">
        <f t="shared" si="6"/>
        <v>38.149999999999991</v>
      </c>
      <c r="Q44" s="5">
        <f>(G44/1000)*(N44/100)</f>
        <v>0.38100000000000001</v>
      </c>
      <c r="R44" s="5">
        <f t="shared" ref="R44" si="11">Q44*F44</f>
        <v>9.1440000000000001</v>
      </c>
    </row>
    <row r="45" spans="1:18" hidden="1">
      <c r="A45" s="22">
        <v>44760</v>
      </c>
      <c r="B45" s="22" t="s">
        <v>73</v>
      </c>
      <c r="C45" s="21" t="s">
        <v>1</v>
      </c>
      <c r="D45" s="5">
        <v>12</v>
      </c>
      <c r="E45" s="5">
        <v>6</v>
      </c>
      <c r="F45" s="5">
        <v>12</v>
      </c>
      <c r="H45" s="5">
        <f t="shared" si="0"/>
        <v>-0.20000000000000018</v>
      </c>
      <c r="I45" s="5">
        <f t="shared" si="1"/>
        <v>219.6</v>
      </c>
      <c r="J45" s="5">
        <v>224</v>
      </c>
      <c r="K45" s="5">
        <v>2.2000000000000002</v>
      </c>
      <c r="L45" s="5">
        <v>3</v>
      </c>
      <c r="M45" s="5">
        <v>1.6</v>
      </c>
      <c r="N45" s="26" t="e">
        <f t="shared" si="8"/>
        <v>#DIV/0!</v>
      </c>
      <c r="O45" s="26" t="e">
        <f>(#REF!-I45)/#REF!*100</f>
        <v>#REF!</v>
      </c>
      <c r="P45" s="26" t="e">
        <f>N45-O45</f>
        <v>#DIV/0!</v>
      </c>
      <c r="Q45" s="5" t="e">
        <f>#REF!/1000*N45/100</f>
        <v>#REF!</v>
      </c>
      <c r="R45" s="5" t="e">
        <f>#REF!*F45/E45</f>
        <v>#REF!</v>
      </c>
    </row>
    <row r="46" spans="1:18">
      <c r="A46" s="22">
        <v>44762</v>
      </c>
      <c r="B46" s="22" t="s">
        <v>74</v>
      </c>
      <c r="C46" s="21" t="s">
        <v>2</v>
      </c>
      <c r="D46" s="5">
        <v>12</v>
      </c>
      <c r="E46" s="5">
        <v>12</v>
      </c>
      <c r="F46" s="5">
        <v>24</v>
      </c>
      <c r="G46" s="5">
        <v>429</v>
      </c>
      <c r="H46" s="5">
        <f t="shared" si="0"/>
        <v>28.8</v>
      </c>
      <c r="I46" s="5">
        <f t="shared" si="1"/>
        <v>185.6</v>
      </c>
      <c r="J46" s="5">
        <v>202</v>
      </c>
      <c r="K46" s="17">
        <v>8.1999999999999993</v>
      </c>
      <c r="L46" s="5">
        <v>42</v>
      </c>
      <c r="M46" s="5">
        <v>6.6</v>
      </c>
      <c r="N46" s="26">
        <f t="shared" si="8"/>
        <v>90.209790209790214</v>
      </c>
      <c r="O46" s="26">
        <f>(G46-I46)/G46*100</f>
        <v>56.736596736596731</v>
      </c>
      <c r="P46" s="26">
        <f t="shared" si="6"/>
        <v>33.473193473193483</v>
      </c>
      <c r="Q46" s="5">
        <f>(G46/1000)*(N46/100)</f>
        <v>0.38700000000000001</v>
      </c>
      <c r="R46" s="5">
        <f t="shared" ref="R46" si="12">Q46*F46</f>
        <v>9.2880000000000003</v>
      </c>
    </row>
    <row r="47" spans="1:18" hidden="1">
      <c r="A47" s="22">
        <v>44762</v>
      </c>
      <c r="B47" s="22" t="s">
        <v>74</v>
      </c>
      <c r="C47" s="21" t="s">
        <v>1</v>
      </c>
      <c r="D47" s="5">
        <v>12</v>
      </c>
      <c r="E47" s="5">
        <v>6</v>
      </c>
      <c r="F47" s="5">
        <v>12</v>
      </c>
      <c r="H47" s="5">
        <f t="shared" si="0"/>
        <v>16.8</v>
      </c>
      <c r="I47" s="5">
        <f t="shared" si="1"/>
        <v>225.6</v>
      </c>
      <c r="J47" s="5">
        <v>230</v>
      </c>
      <c r="K47" s="5">
        <v>2.2000000000000002</v>
      </c>
      <c r="L47" s="5">
        <v>20</v>
      </c>
      <c r="M47" s="5">
        <v>1.6</v>
      </c>
      <c r="N47" s="26" t="e">
        <f t="shared" si="8"/>
        <v>#DIV/0!</v>
      </c>
      <c r="O47" s="26" t="e">
        <f>(#REF!-I47)/#REF!*100</f>
        <v>#REF!</v>
      </c>
      <c r="P47" s="26" t="e">
        <f>N47-O47</f>
        <v>#DIV/0!</v>
      </c>
      <c r="Q47" s="5" t="e">
        <f>#REF!/1000*N47/100</f>
        <v>#REF!</v>
      </c>
      <c r="R47" s="5" t="e">
        <f>#REF!*F47/E47</f>
        <v>#REF!</v>
      </c>
    </row>
    <row r="48" spans="1:18">
      <c r="A48" s="22">
        <v>44764</v>
      </c>
      <c r="B48" s="22" t="s">
        <v>75</v>
      </c>
      <c r="C48" s="21" t="s">
        <v>2</v>
      </c>
      <c r="D48" s="5">
        <v>12</v>
      </c>
      <c r="E48" s="5">
        <v>12</v>
      </c>
      <c r="F48" s="5">
        <v>24</v>
      </c>
      <c r="G48" s="5">
        <f>(353+512)/2</f>
        <v>432.5</v>
      </c>
      <c r="H48" s="5">
        <f t="shared" si="0"/>
        <v>60.8</v>
      </c>
      <c r="I48" s="5">
        <f t="shared" si="1"/>
        <v>203.6</v>
      </c>
      <c r="J48" s="5">
        <v>220</v>
      </c>
      <c r="K48" s="17">
        <v>8.1999999999999993</v>
      </c>
      <c r="L48" s="5">
        <v>74</v>
      </c>
      <c r="M48" s="5">
        <v>6.6</v>
      </c>
      <c r="N48" s="26">
        <f t="shared" si="8"/>
        <v>82.890173410404628</v>
      </c>
      <c r="O48" s="26">
        <f>(G48-I48)/G48*100</f>
        <v>52.924855491329481</v>
      </c>
      <c r="P48" s="26">
        <f t="shared" si="6"/>
        <v>29.965317919075147</v>
      </c>
      <c r="Q48" s="5">
        <f>(G48/1000)*(N48/100)</f>
        <v>0.35850000000000004</v>
      </c>
      <c r="R48" s="5">
        <f t="shared" ref="R48" si="13">Q48*F48</f>
        <v>8.604000000000001</v>
      </c>
    </row>
    <row r="49" spans="1:19" hidden="1">
      <c r="A49" s="22">
        <v>44764</v>
      </c>
      <c r="B49" s="22" t="s">
        <v>75</v>
      </c>
      <c r="C49" s="21" t="s">
        <v>1</v>
      </c>
      <c r="D49" s="5">
        <v>12</v>
      </c>
      <c r="E49" s="5">
        <v>6</v>
      </c>
      <c r="F49" s="5">
        <v>12</v>
      </c>
      <c r="H49" s="5">
        <f t="shared" si="0"/>
        <v>14.8</v>
      </c>
      <c r="I49" s="5">
        <f t="shared" si="1"/>
        <v>257.60000000000002</v>
      </c>
      <c r="J49" s="5">
        <v>262</v>
      </c>
      <c r="K49" s="5">
        <v>2.2000000000000002</v>
      </c>
      <c r="L49" s="5">
        <v>18</v>
      </c>
      <c r="M49" s="5">
        <v>1.6</v>
      </c>
      <c r="N49" s="26" t="e">
        <f t="shared" si="8"/>
        <v>#DIV/0!</v>
      </c>
      <c r="O49" s="26" t="e">
        <f>(#REF!-I49)/#REF!*100</f>
        <v>#REF!</v>
      </c>
      <c r="P49" s="26" t="e">
        <f>N49-O49</f>
        <v>#DIV/0!</v>
      </c>
      <c r="Q49" s="5" t="e">
        <f>#REF!/1000*N49/100</f>
        <v>#REF!</v>
      </c>
      <c r="R49" s="5" t="e">
        <f>#REF!*F49/E49</f>
        <v>#REF!</v>
      </c>
    </row>
    <row r="50" spans="1:19">
      <c r="A50" s="22">
        <v>44767</v>
      </c>
      <c r="B50" s="22" t="s">
        <v>76</v>
      </c>
      <c r="C50" s="21" t="s">
        <v>2</v>
      </c>
      <c r="D50" s="5">
        <v>12</v>
      </c>
      <c r="E50" s="5">
        <v>12</v>
      </c>
      <c r="F50" s="5">
        <v>24</v>
      </c>
      <c r="G50" s="5">
        <v>454</v>
      </c>
      <c r="H50" s="5">
        <f t="shared" si="0"/>
        <v>163.80000000000001</v>
      </c>
      <c r="I50" s="5">
        <f t="shared" si="1"/>
        <v>101.6</v>
      </c>
      <c r="J50" s="5">
        <v>118</v>
      </c>
      <c r="K50" s="17">
        <v>8.1999999999999993</v>
      </c>
      <c r="L50" s="5">
        <v>177</v>
      </c>
      <c r="M50" s="5">
        <v>6.6</v>
      </c>
      <c r="N50" s="26">
        <f t="shared" si="8"/>
        <v>61.013215859030836</v>
      </c>
      <c r="O50" s="26">
        <f>(G50-I50)/G50*100</f>
        <v>77.621145374449327</v>
      </c>
      <c r="P50" s="27"/>
      <c r="Q50" s="5">
        <f>(G50/1000)*(N50/100)</f>
        <v>0.27699999999999997</v>
      </c>
      <c r="R50" s="5">
        <f t="shared" ref="R50" si="14">Q50*F50</f>
        <v>6.6479999999999997</v>
      </c>
    </row>
    <row r="51" spans="1:19" hidden="1">
      <c r="A51" s="22">
        <v>44767</v>
      </c>
      <c r="B51" s="22" t="s">
        <v>76</v>
      </c>
      <c r="C51" s="21" t="s">
        <v>1</v>
      </c>
      <c r="D51" s="5">
        <v>12</v>
      </c>
      <c r="E51" s="5">
        <v>6</v>
      </c>
      <c r="F51" s="5">
        <v>12</v>
      </c>
      <c r="H51" s="5">
        <f t="shared" si="0"/>
        <v>39.799999999999997</v>
      </c>
      <c r="I51" s="5">
        <f t="shared" si="1"/>
        <v>21.6</v>
      </c>
      <c r="J51" s="5">
        <v>26</v>
      </c>
      <c r="K51" s="5">
        <v>2.2000000000000002</v>
      </c>
      <c r="L51" s="5">
        <v>43</v>
      </c>
      <c r="M51" s="5">
        <v>1.6</v>
      </c>
      <c r="N51" s="26" t="e">
        <f t="shared" si="8"/>
        <v>#DIV/0!</v>
      </c>
      <c r="O51" s="26" t="e">
        <f>(#REF!-I51)/#REF!*100</f>
        <v>#REF!</v>
      </c>
      <c r="P51" s="27"/>
      <c r="Q51" s="5" t="e">
        <f>#REF!/1000*N51/100</f>
        <v>#REF!</v>
      </c>
      <c r="R51" s="5" t="e">
        <f>#REF!*F51/E51</f>
        <v>#REF!</v>
      </c>
    </row>
    <row r="52" spans="1:19">
      <c r="A52" s="22">
        <v>44771</v>
      </c>
      <c r="B52" s="22" t="s">
        <v>77</v>
      </c>
      <c r="C52" s="21" t="s">
        <v>2</v>
      </c>
      <c r="D52" s="5">
        <v>12</v>
      </c>
      <c r="E52" s="5">
        <v>12</v>
      </c>
      <c r="F52" s="5">
        <v>24</v>
      </c>
      <c r="G52" s="5">
        <v>503</v>
      </c>
      <c r="H52" s="5">
        <f t="shared" si="0"/>
        <v>84.8</v>
      </c>
      <c r="I52" s="5">
        <f t="shared" si="1"/>
        <v>91.6</v>
      </c>
      <c r="J52" s="5">
        <v>108</v>
      </c>
      <c r="K52" s="17">
        <v>8.1999999999999993</v>
      </c>
      <c r="L52" s="5">
        <v>98</v>
      </c>
      <c r="M52" s="5">
        <v>6.6</v>
      </c>
      <c r="N52" s="26">
        <f t="shared" si="8"/>
        <v>80.516898608349891</v>
      </c>
      <c r="O52" s="26">
        <f>(G52-I52)/G52*100</f>
        <v>81.789264413518879</v>
      </c>
      <c r="Q52" s="5">
        <f>(G52/1000)*(N52/100)</f>
        <v>0.40499999999999997</v>
      </c>
      <c r="R52" s="5">
        <f t="shared" ref="R52" si="15">Q52*F52</f>
        <v>9.7199999999999989</v>
      </c>
    </row>
    <row r="53" spans="1:19" hidden="1">
      <c r="A53" s="22">
        <v>44771</v>
      </c>
      <c r="B53" s="22" t="s">
        <v>77</v>
      </c>
      <c r="C53" s="21" t="s">
        <v>1</v>
      </c>
      <c r="D53" s="5">
        <v>12</v>
      </c>
      <c r="E53" s="5">
        <v>6</v>
      </c>
      <c r="F53" s="5">
        <v>12</v>
      </c>
      <c r="H53" s="5">
        <v>0</v>
      </c>
      <c r="I53" s="5">
        <f t="shared" si="1"/>
        <v>63.6</v>
      </c>
      <c r="J53" s="5">
        <v>68</v>
      </c>
      <c r="K53" s="5">
        <v>2.2000000000000002</v>
      </c>
      <c r="L53" s="5">
        <v>0</v>
      </c>
      <c r="M53" s="5">
        <v>1.6</v>
      </c>
      <c r="N53" s="26" t="e">
        <f t="shared" si="8"/>
        <v>#DIV/0!</v>
      </c>
      <c r="O53" s="26" t="e">
        <f>(#REF!-I53)/#REF!*100</f>
        <v>#REF!</v>
      </c>
      <c r="P53" s="26" t="e">
        <f>N53-O53</f>
        <v>#DIV/0!</v>
      </c>
      <c r="Q53" s="5" t="e">
        <f>#REF!/1000*N53/100</f>
        <v>#REF!</v>
      </c>
      <c r="R53" s="5" t="e">
        <f>#REF!*F53/E53</f>
        <v>#REF!</v>
      </c>
    </row>
    <row r="54" spans="1:19">
      <c r="A54" s="22">
        <v>44773</v>
      </c>
      <c r="B54" s="22" t="s">
        <v>78</v>
      </c>
      <c r="C54" s="21" t="s">
        <v>2</v>
      </c>
      <c r="D54" s="5">
        <v>12</v>
      </c>
      <c r="E54" s="5">
        <v>12</v>
      </c>
      <c r="F54" s="5">
        <v>24</v>
      </c>
      <c r="G54" s="5">
        <v>440</v>
      </c>
      <c r="H54" s="5">
        <f t="shared" si="0"/>
        <v>93.8</v>
      </c>
      <c r="I54" s="5">
        <f t="shared" si="1"/>
        <v>113.6</v>
      </c>
      <c r="J54" s="5">
        <v>130</v>
      </c>
      <c r="K54" s="17">
        <v>8.1999999999999993</v>
      </c>
      <c r="L54" s="5">
        <v>107</v>
      </c>
      <c r="M54" s="5">
        <v>6.6</v>
      </c>
      <c r="N54" s="26">
        <f t="shared" si="8"/>
        <v>75.681818181818187</v>
      </c>
      <c r="O54" s="26">
        <f>(G54-I54)/G54*100</f>
        <v>74.181818181818187</v>
      </c>
      <c r="P54" s="26">
        <f t="shared" si="6"/>
        <v>1.5</v>
      </c>
      <c r="Q54" s="5">
        <f>(G54/1000)*(N54/100)</f>
        <v>0.33300000000000002</v>
      </c>
      <c r="R54" s="5">
        <f t="shared" ref="R54" si="16">Q54*F54</f>
        <v>7.9920000000000009</v>
      </c>
    </row>
    <row r="55" spans="1:19" hidden="1">
      <c r="A55" s="22">
        <v>44773</v>
      </c>
      <c r="B55" s="22" t="s">
        <v>78</v>
      </c>
      <c r="C55" s="21" t="s">
        <v>1</v>
      </c>
      <c r="D55" s="5">
        <v>12</v>
      </c>
      <c r="E55" s="5">
        <v>6</v>
      </c>
      <c r="F55" s="5">
        <v>12</v>
      </c>
      <c r="H55" s="5">
        <v>0</v>
      </c>
      <c r="I55" s="5">
        <f t="shared" si="1"/>
        <v>179.6</v>
      </c>
      <c r="J55" s="5">
        <v>184</v>
      </c>
      <c r="K55" s="5">
        <v>2.2000000000000002</v>
      </c>
      <c r="L55" s="5">
        <v>0</v>
      </c>
      <c r="M55" s="5">
        <v>1.6</v>
      </c>
      <c r="N55" s="26" t="e">
        <f t="shared" si="8"/>
        <v>#DIV/0!</v>
      </c>
      <c r="O55" s="26" t="e">
        <f>(#REF!-I55)/#REF!*100</f>
        <v>#REF!</v>
      </c>
      <c r="P55" s="26" t="e">
        <f>N55-O55</f>
        <v>#DIV/0!</v>
      </c>
      <c r="Q55" s="5" t="e">
        <f>#REF!/1000*N55/100</f>
        <v>#REF!</v>
      </c>
      <c r="R55" s="5" t="e">
        <f>#REF!*F55/E55</f>
        <v>#REF!</v>
      </c>
    </row>
    <row r="56" spans="1:19">
      <c r="A56" s="22">
        <v>44775</v>
      </c>
      <c r="B56" s="22" t="s">
        <v>79</v>
      </c>
      <c r="C56" s="21" t="s">
        <v>2</v>
      </c>
      <c r="D56" s="5">
        <v>12</v>
      </c>
      <c r="E56" s="5">
        <v>12</v>
      </c>
      <c r="F56" s="5">
        <v>24</v>
      </c>
      <c r="G56" s="5">
        <v>487</v>
      </c>
      <c r="H56" s="5">
        <f t="shared" si="0"/>
        <v>143.80000000000001</v>
      </c>
      <c r="I56" s="5">
        <f t="shared" si="1"/>
        <v>97.6</v>
      </c>
      <c r="J56" s="5">
        <v>114</v>
      </c>
      <c r="K56" s="17">
        <v>8.1999999999999993</v>
      </c>
      <c r="L56" s="5">
        <v>157</v>
      </c>
      <c r="M56" s="5">
        <v>6.6</v>
      </c>
      <c r="N56" s="26">
        <f t="shared" si="8"/>
        <v>67.761806981519513</v>
      </c>
      <c r="O56" s="26">
        <f>(G56-I56)/G56*100</f>
        <v>79.958932238193015</v>
      </c>
      <c r="P56" s="27"/>
      <c r="Q56" s="5">
        <f>(G56/1000)*(N56/100)</f>
        <v>0.33</v>
      </c>
      <c r="R56" s="5">
        <f t="shared" ref="R56" si="17">Q56*F56</f>
        <v>7.92</v>
      </c>
    </row>
    <row r="57" spans="1:19" hidden="1">
      <c r="A57" s="22">
        <v>44775</v>
      </c>
      <c r="B57" s="22" t="s">
        <v>79</v>
      </c>
      <c r="C57" s="21" t="s">
        <v>1</v>
      </c>
      <c r="D57" s="5">
        <v>12</v>
      </c>
      <c r="E57" s="5">
        <v>6</v>
      </c>
      <c r="F57" s="5">
        <v>12</v>
      </c>
      <c r="H57" s="5">
        <f t="shared" si="0"/>
        <v>7.8</v>
      </c>
      <c r="I57" s="5">
        <f t="shared" si="1"/>
        <v>123.6</v>
      </c>
      <c r="J57" s="5">
        <v>128</v>
      </c>
      <c r="K57" s="5">
        <v>2.2000000000000002</v>
      </c>
      <c r="L57" s="5">
        <v>11</v>
      </c>
      <c r="M57" s="5">
        <v>1.6</v>
      </c>
      <c r="N57" s="26" t="e">
        <f t="shared" si="8"/>
        <v>#DIV/0!</v>
      </c>
      <c r="O57" s="26" t="e">
        <f>(#REF!-I57)/#REF!*100</f>
        <v>#REF!</v>
      </c>
      <c r="P57" s="26" t="e">
        <f>N57-O57</f>
        <v>#DIV/0!</v>
      </c>
      <c r="Q57" s="5" t="e">
        <f>#REF!/1000*N57/100</f>
        <v>#REF!</v>
      </c>
      <c r="R57" s="5" t="e">
        <f>#REF!*F57/E57</f>
        <v>#REF!</v>
      </c>
    </row>
    <row r="58" spans="1:19">
      <c r="A58" s="22">
        <v>44777</v>
      </c>
      <c r="B58" s="22" t="s">
        <v>80</v>
      </c>
      <c r="C58" s="21" t="s">
        <v>2</v>
      </c>
      <c r="D58" s="5">
        <v>12</v>
      </c>
      <c r="E58" s="5">
        <v>12</v>
      </c>
      <c r="F58" s="5">
        <v>24</v>
      </c>
      <c r="G58" s="5">
        <v>463</v>
      </c>
      <c r="H58" s="5">
        <f t="shared" si="0"/>
        <v>257.8</v>
      </c>
      <c r="I58" s="5">
        <f t="shared" si="1"/>
        <v>99.6</v>
      </c>
      <c r="J58" s="5">
        <v>116</v>
      </c>
      <c r="K58" s="17">
        <v>8.1999999999999993</v>
      </c>
      <c r="L58" s="5">
        <v>271</v>
      </c>
      <c r="M58" s="5">
        <v>6.6</v>
      </c>
      <c r="N58" s="26">
        <f t="shared" si="8"/>
        <v>41.46868250539957</v>
      </c>
      <c r="O58" s="26">
        <f>(G58-I58)/G58*100</f>
        <v>78.488120950323975</v>
      </c>
      <c r="P58" s="27"/>
      <c r="Q58" s="5">
        <f>(G58/1000)*(N58/100)</f>
        <v>0.192</v>
      </c>
      <c r="R58" s="5">
        <f t="shared" ref="R58" si="18">Q58*F58</f>
        <v>4.6080000000000005</v>
      </c>
    </row>
    <row r="59" spans="1:19" hidden="1">
      <c r="A59" s="22">
        <v>44777</v>
      </c>
      <c r="B59" s="22" t="s">
        <v>80</v>
      </c>
      <c r="C59" s="21" t="s">
        <v>1</v>
      </c>
      <c r="D59" s="5">
        <v>12</v>
      </c>
      <c r="E59" s="5">
        <v>6</v>
      </c>
      <c r="F59" s="5">
        <v>12</v>
      </c>
      <c r="H59" s="5">
        <f t="shared" si="0"/>
        <v>4.8</v>
      </c>
      <c r="I59" s="5">
        <f t="shared" si="1"/>
        <v>29.6</v>
      </c>
      <c r="J59" s="5">
        <v>34</v>
      </c>
      <c r="K59" s="5">
        <v>2.2000000000000002</v>
      </c>
      <c r="L59" s="5">
        <v>8</v>
      </c>
      <c r="M59" s="5">
        <v>1.6</v>
      </c>
      <c r="N59" s="26" t="e">
        <f>(G59-L59)/G59*100</f>
        <v>#DIV/0!</v>
      </c>
      <c r="O59" s="26" t="e">
        <f>(#REF!-I59)/#REF!*100</f>
        <v>#REF!</v>
      </c>
      <c r="P59" s="26" t="e">
        <f>N59-O59</f>
        <v>#DIV/0!</v>
      </c>
      <c r="Q59" s="5" t="e">
        <f>#REF!/1000*N59/100</f>
        <v>#REF!</v>
      </c>
      <c r="R59" s="5" t="e">
        <f>#REF!*F59/E59</f>
        <v>#REF!</v>
      </c>
    </row>
    <row r="60" spans="1:19">
      <c r="A60" s="22">
        <v>44780</v>
      </c>
      <c r="B60" s="22" t="s">
        <v>81</v>
      </c>
      <c r="C60" s="21" t="s">
        <v>2</v>
      </c>
      <c r="D60" s="5">
        <v>12</v>
      </c>
      <c r="E60" s="5">
        <v>12</v>
      </c>
      <c r="F60" s="5">
        <v>24</v>
      </c>
      <c r="G60" s="5">
        <v>575</v>
      </c>
      <c r="H60" s="5">
        <f t="shared" si="0"/>
        <v>73.8</v>
      </c>
      <c r="I60" s="5">
        <f t="shared" si="1"/>
        <v>93.6</v>
      </c>
      <c r="J60" s="5">
        <v>110</v>
      </c>
      <c r="K60" s="17">
        <v>8.1999999999999993</v>
      </c>
      <c r="L60" s="5">
        <v>87</v>
      </c>
      <c r="M60" s="5">
        <v>6.6</v>
      </c>
      <c r="N60" s="26">
        <f t="shared" si="8"/>
        <v>84.869565217391312</v>
      </c>
      <c r="O60" s="26">
        <f>(G60-I60)/G60*100</f>
        <v>83.721739130434784</v>
      </c>
      <c r="P60" s="26">
        <f t="shared" ref="P60" si="19">N60-O60</f>
        <v>1.1478260869565275</v>
      </c>
      <c r="Q60" s="5">
        <f>(G60/1000)*(N60/100)</f>
        <v>0.48799999999999999</v>
      </c>
      <c r="R60" s="5">
        <f t="shared" ref="R60" si="20">Q60*F60</f>
        <v>11.712</v>
      </c>
    </row>
    <row r="61" spans="1:19" hidden="1">
      <c r="A61" s="22">
        <v>44780</v>
      </c>
      <c r="B61" s="22" t="s">
        <v>81</v>
      </c>
      <c r="C61" s="21" t="s">
        <v>1</v>
      </c>
      <c r="D61" s="5">
        <v>6</v>
      </c>
      <c r="E61" s="5">
        <v>12</v>
      </c>
      <c r="F61" s="5">
        <v>24</v>
      </c>
      <c r="H61" s="5">
        <f t="shared" si="0"/>
        <v>5.8</v>
      </c>
      <c r="I61" s="5">
        <f t="shared" si="1"/>
        <v>49.6</v>
      </c>
      <c r="J61" s="5">
        <v>54</v>
      </c>
      <c r="K61" s="5">
        <v>2.2000000000000002</v>
      </c>
      <c r="L61" s="5">
        <v>9</v>
      </c>
      <c r="M61" s="5">
        <v>1.6</v>
      </c>
      <c r="N61" s="26" t="e">
        <f>(G61-L61)/G61*100</f>
        <v>#DIV/0!</v>
      </c>
      <c r="O61" s="26" t="e">
        <f>(#REF!-I61)/#REF!*100</f>
        <v>#REF!</v>
      </c>
      <c r="P61" s="26" t="e">
        <f>N61-O61</f>
        <v>#DIV/0!</v>
      </c>
      <c r="Q61" s="5" t="e">
        <f>#REF!/1000*N61/100</f>
        <v>#REF!</v>
      </c>
      <c r="R61" s="5" t="e">
        <f>#REF!*F61/E61</f>
        <v>#REF!</v>
      </c>
    </row>
    <row r="62" spans="1:19" ht="15.75">
      <c r="A62" s="36">
        <v>44782</v>
      </c>
      <c r="B62" s="22" t="s">
        <v>82</v>
      </c>
      <c r="C62" s="21" t="s">
        <v>2</v>
      </c>
      <c r="D62" s="5">
        <v>12</v>
      </c>
      <c r="E62" s="5">
        <v>12</v>
      </c>
      <c r="F62" s="5">
        <v>24</v>
      </c>
      <c r="G62" s="5">
        <v>457</v>
      </c>
      <c r="H62" s="5">
        <v>13.2165</v>
      </c>
      <c r="I62" s="5">
        <v>70.434599999999989</v>
      </c>
      <c r="N62" s="26">
        <f>(G62-H62)/G62*100</f>
        <v>97.10798687089715</v>
      </c>
      <c r="O62" s="26">
        <f>(G62-I62)/G62*100</f>
        <v>84.587614879649891</v>
      </c>
      <c r="P62" s="26">
        <f>N62-O62</f>
        <v>12.520371991247259</v>
      </c>
      <c r="Q62" s="5">
        <f>(G62/1000)*(N62/100)</f>
        <v>0.44378349999999994</v>
      </c>
      <c r="R62" s="5">
        <f>Q62*F62</f>
        <v>10.650803999999999</v>
      </c>
      <c r="S62" s="3" t="s">
        <v>44</v>
      </c>
    </row>
    <row r="63" spans="1:19" hidden="1">
      <c r="A63" s="22">
        <v>44782</v>
      </c>
      <c r="B63" s="22" t="s">
        <v>82</v>
      </c>
      <c r="C63" s="21" t="s">
        <v>1</v>
      </c>
      <c r="D63" s="5">
        <v>6</v>
      </c>
      <c r="E63" s="5">
        <v>12</v>
      </c>
      <c r="F63" s="5">
        <v>24</v>
      </c>
      <c r="H63" s="5">
        <v>12.93615</v>
      </c>
      <c r="I63" s="5">
        <v>90.512999999999991</v>
      </c>
      <c r="N63" s="26" t="e">
        <f>(G63-H63)/G63*100</f>
        <v>#DIV/0!</v>
      </c>
      <c r="O63" s="26" t="e">
        <f>(#REF!-I63)/#REF!*100</f>
        <v>#REF!</v>
      </c>
      <c r="P63" s="26" t="e">
        <f t="shared" ref="P63:P66" si="21">N63-O63</f>
        <v>#DIV/0!</v>
      </c>
      <c r="Q63" s="5" t="e">
        <f>#REF!/1000*N63/100</f>
        <v>#REF!</v>
      </c>
      <c r="R63" s="5" t="e">
        <f>#REF!*F63/E63</f>
        <v>#REF!</v>
      </c>
    </row>
    <row r="64" spans="1:19">
      <c r="A64" s="22">
        <v>44783</v>
      </c>
      <c r="B64" s="22" t="s">
        <v>83</v>
      </c>
      <c r="C64" s="21" t="s">
        <v>2</v>
      </c>
      <c r="D64" s="5">
        <v>12</v>
      </c>
      <c r="E64" s="5">
        <v>12</v>
      </c>
      <c r="F64" s="5">
        <v>24</v>
      </c>
      <c r="G64" s="5">
        <v>500</v>
      </c>
      <c r="H64" s="5">
        <v>14.0175</v>
      </c>
      <c r="I64" s="5">
        <v>155.2071</v>
      </c>
      <c r="N64" s="26">
        <f>(G64-H64)/G64*100</f>
        <v>97.196500000000015</v>
      </c>
      <c r="O64" s="26">
        <f>(G64-I64)/G64*100</f>
        <v>68.958579999999998</v>
      </c>
      <c r="P64" s="26">
        <f t="shared" si="21"/>
        <v>28.237920000000017</v>
      </c>
      <c r="Q64" s="5">
        <f>(G64/1000)*(N64/100)</f>
        <v>0.48598250000000009</v>
      </c>
      <c r="R64" s="5">
        <f t="shared" ref="R64" si="22">Q64*F64</f>
        <v>11.663580000000003</v>
      </c>
    </row>
    <row r="65" spans="1:18" hidden="1">
      <c r="A65" s="22">
        <v>44783</v>
      </c>
      <c r="B65" s="22" t="s">
        <v>83</v>
      </c>
      <c r="C65" s="21" t="s">
        <v>1</v>
      </c>
      <c r="D65" s="5">
        <v>6</v>
      </c>
      <c r="E65" s="5">
        <v>12</v>
      </c>
      <c r="F65" s="5">
        <v>24</v>
      </c>
      <c r="H65" s="5">
        <v>11.5344</v>
      </c>
      <c r="I65" s="5">
        <v>143.5659</v>
      </c>
      <c r="N65" s="26" t="e">
        <f t="shared" ref="N65:N77" si="23">(G65-H65)/G65*100</f>
        <v>#DIV/0!</v>
      </c>
      <c r="O65" s="26" t="e">
        <f>(#REF!-I65)/#REF!*100</f>
        <v>#REF!</v>
      </c>
      <c r="P65" s="26" t="e">
        <f t="shared" si="21"/>
        <v>#DIV/0!</v>
      </c>
      <c r="Q65" s="5" t="e">
        <f>#REF!/1000*N65/100</f>
        <v>#REF!</v>
      </c>
      <c r="R65" s="5" t="e">
        <f>#REF!*F65/E65</f>
        <v>#REF!</v>
      </c>
    </row>
    <row r="66" spans="1:18">
      <c r="A66" s="22">
        <v>44787</v>
      </c>
      <c r="B66" s="22" t="s">
        <v>84</v>
      </c>
      <c r="C66" s="21" t="s">
        <v>2</v>
      </c>
      <c r="D66" s="5">
        <v>12</v>
      </c>
      <c r="E66" s="5">
        <v>12</v>
      </c>
      <c r="F66" s="5">
        <v>24</v>
      </c>
      <c r="G66" s="5">
        <v>355</v>
      </c>
      <c r="H66" s="5">
        <v>17.229510000000001</v>
      </c>
      <c r="I66" s="5">
        <v>74.97359999999999</v>
      </c>
      <c r="N66" s="26">
        <f>(G66-H66)/G66*100</f>
        <v>95.14661690140845</v>
      </c>
      <c r="O66" s="26">
        <f>(G66-I66)/G66*100</f>
        <v>78.880676056338046</v>
      </c>
      <c r="P66" s="26">
        <f t="shared" si="21"/>
        <v>16.265940845070403</v>
      </c>
      <c r="Q66" s="5">
        <f>(G66/1000)*(N66/100)</f>
        <v>0.33777048999999998</v>
      </c>
      <c r="R66" s="5">
        <f t="shared" ref="R66" si="24">Q66*F66</f>
        <v>8.106491759999999</v>
      </c>
    </row>
    <row r="67" spans="1:18" hidden="1">
      <c r="A67" s="22">
        <v>44787</v>
      </c>
      <c r="B67" s="22" t="s">
        <v>84</v>
      </c>
      <c r="C67" s="21" t="s">
        <v>1</v>
      </c>
      <c r="D67" s="5">
        <v>6</v>
      </c>
      <c r="E67" s="5">
        <v>12</v>
      </c>
      <c r="F67" s="5">
        <v>24</v>
      </c>
      <c r="H67" s="5">
        <v>15.619499999999999</v>
      </c>
      <c r="I67" s="5">
        <v>57.084599999999995</v>
      </c>
      <c r="N67" s="26" t="e">
        <f t="shared" si="23"/>
        <v>#DIV/0!</v>
      </c>
      <c r="O67" s="26" t="e">
        <f>(#REF!-I67)/#REF!*100</f>
        <v>#REF!</v>
      </c>
      <c r="P67" s="26" t="e">
        <f>N67-O67</f>
        <v>#DIV/0!</v>
      </c>
      <c r="Q67" s="5" t="e">
        <f>#REF!/1000*N67/100</f>
        <v>#REF!</v>
      </c>
      <c r="R67" s="5" t="e">
        <f>#REF!*F67/E67</f>
        <v>#REF!</v>
      </c>
    </row>
    <row r="68" spans="1:18">
      <c r="A68" s="22">
        <v>44789</v>
      </c>
      <c r="B68" s="22" t="s">
        <v>85</v>
      </c>
      <c r="C68" s="21" t="s">
        <v>2</v>
      </c>
      <c r="D68" s="5">
        <v>12</v>
      </c>
      <c r="E68" s="5">
        <v>12</v>
      </c>
      <c r="F68" s="5">
        <v>24</v>
      </c>
      <c r="G68" s="5">
        <v>489</v>
      </c>
      <c r="H68" s="5">
        <v>14.471399999999999</v>
      </c>
      <c r="I68" s="5">
        <v>98.4696</v>
      </c>
      <c r="N68" s="26">
        <f>(G68-H68)/G68*100</f>
        <v>97.040613496932508</v>
      </c>
      <c r="O68" s="26">
        <f>(G68-I68)/G68*100</f>
        <v>79.863067484662579</v>
      </c>
      <c r="P68" s="26">
        <f t="shared" ref="P68:P88" si="25">N68-O68</f>
        <v>17.177546012269929</v>
      </c>
      <c r="Q68" s="5">
        <f>(G68/1000)*(N68/100)</f>
        <v>0.47452859999999991</v>
      </c>
      <c r="R68" s="5">
        <f t="shared" ref="R68" si="26">Q68*F68</f>
        <v>11.388686399999997</v>
      </c>
    </row>
    <row r="69" spans="1:18" hidden="1">
      <c r="A69" s="22">
        <v>44789</v>
      </c>
      <c r="B69" s="22" t="s">
        <v>85</v>
      </c>
      <c r="C69" s="21" t="s">
        <v>1</v>
      </c>
      <c r="D69" s="5">
        <v>6</v>
      </c>
      <c r="E69" s="5">
        <v>12</v>
      </c>
      <c r="F69" s="5">
        <v>24</v>
      </c>
      <c r="H69" s="5">
        <v>9.0806699999999996</v>
      </c>
      <c r="I69" s="5">
        <v>95.879699999999985</v>
      </c>
      <c r="N69" s="26" t="e">
        <f t="shared" si="23"/>
        <v>#DIV/0!</v>
      </c>
      <c r="O69" s="26" t="e">
        <f>(#REF!-I69)/#REF!*100</f>
        <v>#REF!</v>
      </c>
      <c r="P69" s="26" t="e">
        <f t="shared" si="25"/>
        <v>#DIV/0!</v>
      </c>
      <c r="Q69" s="5" t="e">
        <f>#REF!/1000*N69/100</f>
        <v>#REF!</v>
      </c>
      <c r="R69" s="5" t="e">
        <f>#REF!*F69/E69</f>
        <v>#REF!</v>
      </c>
    </row>
    <row r="70" spans="1:18">
      <c r="A70" s="22">
        <v>44791</v>
      </c>
      <c r="B70" s="22" t="s">
        <v>86</v>
      </c>
      <c r="C70" s="21" t="s">
        <v>2</v>
      </c>
      <c r="D70" s="5">
        <v>12</v>
      </c>
      <c r="E70" s="5">
        <v>12</v>
      </c>
      <c r="F70" s="5">
        <v>24</v>
      </c>
      <c r="G70" s="5">
        <v>451</v>
      </c>
      <c r="H70" s="5">
        <v>16.465889999999998</v>
      </c>
      <c r="I70" s="5">
        <v>116.3853</v>
      </c>
      <c r="N70" s="26">
        <f>(G70-H70)/G70*100</f>
        <v>96.349026607538804</v>
      </c>
      <c r="O70" s="26">
        <f>(G70-I70)/G70*100</f>
        <v>74.193946784922389</v>
      </c>
      <c r="P70" s="26">
        <f t="shared" si="25"/>
        <v>22.155079822616415</v>
      </c>
      <c r="Q70" s="5">
        <f>(G70/1000)*(N70/100)</f>
        <v>0.43453411000000003</v>
      </c>
      <c r="R70" s="5">
        <f t="shared" ref="R70" si="27">Q70*F70</f>
        <v>10.428818640000001</v>
      </c>
    </row>
    <row r="71" spans="1:18" hidden="1">
      <c r="A71" s="22">
        <v>44791</v>
      </c>
      <c r="B71" s="22" t="s">
        <v>86</v>
      </c>
      <c r="C71" s="21" t="s">
        <v>1</v>
      </c>
      <c r="D71" s="5">
        <v>6</v>
      </c>
      <c r="E71" s="5">
        <v>12</v>
      </c>
      <c r="F71" s="5">
        <v>24</v>
      </c>
      <c r="H71" s="5">
        <v>17.549910000000001</v>
      </c>
      <c r="I71" s="5">
        <v>83.731200000000001</v>
      </c>
      <c r="N71" s="26" t="e">
        <f t="shared" si="23"/>
        <v>#DIV/0!</v>
      </c>
      <c r="O71" s="26" t="e">
        <f>(#REF!-I71)/#REF!*100</f>
        <v>#REF!</v>
      </c>
      <c r="P71" s="26" t="e">
        <f t="shared" si="25"/>
        <v>#DIV/0!</v>
      </c>
      <c r="Q71" s="5" t="e">
        <f>#REF!/1000*N71/100</f>
        <v>#REF!</v>
      </c>
      <c r="R71" s="5" t="e">
        <f>#REF!*F71/E71</f>
        <v>#REF!</v>
      </c>
    </row>
    <row r="72" spans="1:18">
      <c r="A72" s="22">
        <v>44798</v>
      </c>
      <c r="B72" s="22" t="s">
        <v>87</v>
      </c>
      <c r="C72" s="21" t="s">
        <v>2</v>
      </c>
      <c r="D72" s="5">
        <v>12</v>
      </c>
      <c r="E72" s="5">
        <v>12</v>
      </c>
      <c r="F72" s="5">
        <v>24</v>
      </c>
      <c r="G72" s="5">
        <v>489</v>
      </c>
      <c r="H72" s="5">
        <v>15.89451</v>
      </c>
      <c r="I72" s="5">
        <v>89.07119999999999</v>
      </c>
      <c r="N72" s="26">
        <f>(G72-H72)/G72*100</f>
        <v>96.749588957055209</v>
      </c>
      <c r="O72" s="26">
        <f>(G72-I72)/G72*100</f>
        <v>81.785030674846624</v>
      </c>
      <c r="P72" s="26">
        <f t="shared" si="25"/>
        <v>14.964558282208586</v>
      </c>
      <c r="Q72" s="5">
        <f>(G72/1000)*(N72/100)</f>
        <v>0.47310548999999996</v>
      </c>
      <c r="R72" s="5">
        <f t="shared" ref="R72" si="28">Q72*F72</f>
        <v>11.354531759999999</v>
      </c>
    </row>
    <row r="73" spans="1:18" hidden="1">
      <c r="A73" s="22">
        <v>44798</v>
      </c>
      <c r="B73" s="22" t="s">
        <v>87</v>
      </c>
      <c r="C73" s="21" t="s">
        <v>1</v>
      </c>
      <c r="D73" s="5">
        <v>6</v>
      </c>
      <c r="E73" s="5">
        <v>12</v>
      </c>
      <c r="F73" s="5">
        <v>24</v>
      </c>
      <c r="H73" s="5">
        <v>12.97353</v>
      </c>
      <c r="I73" s="5">
        <v>81.621899999999997</v>
      </c>
      <c r="N73" s="26" t="e">
        <f t="shared" si="23"/>
        <v>#DIV/0!</v>
      </c>
      <c r="O73" s="26" t="e">
        <f>(#REF!-I73)/#REF!*100</f>
        <v>#REF!</v>
      </c>
      <c r="P73" s="26" t="e">
        <f t="shared" si="25"/>
        <v>#DIV/0!</v>
      </c>
      <c r="Q73" s="5" t="e">
        <f>#REF!/1000*N73/100</f>
        <v>#REF!</v>
      </c>
      <c r="R73" s="5" t="e">
        <f>#REF!*F73/E73</f>
        <v>#REF!</v>
      </c>
    </row>
    <row r="74" spans="1:18">
      <c r="A74" s="22">
        <v>44800</v>
      </c>
      <c r="B74" s="22" t="s">
        <v>92</v>
      </c>
      <c r="C74" s="21" t="s">
        <v>2</v>
      </c>
      <c r="D74" s="5">
        <v>12</v>
      </c>
      <c r="E74" s="5">
        <v>12</v>
      </c>
      <c r="F74" s="5">
        <v>24</v>
      </c>
      <c r="G74" s="5">
        <v>381</v>
      </c>
      <c r="H74" s="5">
        <v>12.00966</v>
      </c>
      <c r="I74" s="5">
        <v>73.451700000000002</v>
      </c>
      <c r="N74" s="26">
        <f>(G74-H74)/G74*100</f>
        <v>96.847858267716532</v>
      </c>
      <c r="O74" s="26">
        <f>(G74-I74)/G74*100</f>
        <v>80.721338582677163</v>
      </c>
      <c r="P74" s="26">
        <f t="shared" si="25"/>
        <v>16.126519685039369</v>
      </c>
      <c r="Q74" s="5">
        <f>(G74/1000)*(N74/100)</f>
        <v>0.36899034000000003</v>
      </c>
      <c r="R74" s="5">
        <f t="shared" ref="R74" si="29">Q74*F74</f>
        <v>8.8557681600000002</v>
      </c>
    </row>
    <row r="75" spans="1:18" hidden="1">
      <c r="A75" s="22">
        <v>44800</v>
      </c>
      <c r="B75" s="22" t="s">
        <v>92</v>
      </c>
      <c r="C75" s="21" t="s">
        <v>1</v>
      </c>
      <c r="D75" s="5">
        <v>6</v>
      </c>
      <c r="E75" s="5">
        <v>12</v>
      </c>
      <c r="F75" s="5">
        <v>24</v>
      </c>
      <c r="H75" s="5">
        <v>10.447709999999999</v>
      </c>
      <c r="I75" s="5">
        <v>61.41</v>
      </c>
      <c r="N75" s="26" t="e">
        <f t="shared" si="23"/>
        <v>#DIV/0!</v>
      </c>
      <c r="O75" s="26" t="e">
        <f>(#REF!-I75)/#REF!*100</f>
        <v>#REF!</v>
      </c>
      <c r="P75" s="26" t="e">
        <f t="shared" si="25"/>
        <v>#DIV/0!</v>
      </c>
      <c r="Q75" s="5" t="e">
        <f>#REF!/1000*N75/100</f>
        <v>#REF!</v>
      </c>
      <c r="R75" s="5" t="e">
        <f>#REF!*F75/E75</f>
        <v>#REF!</v>
      </c>
    </row>
    <row r="76" spans="1:18">
      <c r="A76" s="22">
        <v>44802</v>
      </c>
      <c r="B76" s="22" t="s">
        <v>91</v>
      </c>
      <c r="C76" s="21" t="s">
        <v>2</v>
      </c>
      <c r="D76" s="5">
        <v>12</v>
      </c>
      <c r="E76" s="5">
        <v>12</v>
      </c>
      <c r="F76" s="5">
        <v>24</v>
      </c>
      <c r="G76" s="5">
        <v>363</v>
      </c>
      <c r="H76" s="5">
        <v>12.327389999999999</v>
      </c>
      <c r="I76" s="5">
        <v>84.959400000000002</v>
      </c>
      <c r="N76" s="26">
        <f>(G76-H76)/G76*100</f>
        <v>96.604024793388433</v>
      </c>
      <c r="O76" s="26">
        <f>(G76-I76)/G76*100</f>
        <v>76.595206611570248</v>
      </c>
      <c r="P76" s="26">
        <f t="shared" si="25"/>
        <v>20.008818181818185</v>
      </c>
      <c r="Q76" s="5">
        <f>(G76/1000)*(N76/100)</f>
        <v>0.35067261</v>
      </c>
      <c r="R76" s="5">
        <f t="shared" ref="R76" si="30">Q76*F76</f>
        <v>8.4161426400000003</v>
      </c>
    </row>
    <row r="77" spans="1:18" hidden="1">
      <c r="A77" s="22">
        <v>44802</v>
      </c>
      <c r="B77" s="22" t="s">
        <v>91</v>
      </c>
      <c r="C77" s="21" t="s">
        <v>1</v>
      </c>
      <c r="D77" s="5">
        <v>6</v>
      </c>
      <c r="E77" s="5">
        <v>12</v>
      </c>
      <c r="F77" s="5">
        <v>24</v>
      </c>
      <c r="H77" s="5">
        <v>11.83878</v>
      </c>
      <c r="I77" s="5">
        <v>69.42</v>
      </c>
      <c r="N77" s="26" t="e">
        <f t="shared" si="23"/>
        <v>#DIV/0!</v>
      </c>
      <c r="O77" s="26" t="e">
        <f>(#REF!-I77)/#REF!*100</f>
        <v>#REF!</v>
      </c>
      <c r="P77" s="26" t="e">
        <f t="shared" si="25"/>
        <v>#DIV/0!</v>
      </c>
      <c r="Q77" s="5" t="e">
        <f>#REF!/1000*N77/100</f>
        <v>#REF!</v>
      </c>
      <c r="R77" s="5" t="e">
        <f>#REF!*F77/E77</f>
        <v>#REF!</v>
      </c>
    </row>
    <row r="78" spans="1:18">
      <c r="A78" s="22">
        <v>44804</v>
      </c>
      <c r="B78" s="34" t="s">
        <v>126</v>
      </c>
      <c r="C78" s="21" t="s">
        <v>2</v>
      </c>
      <c r="D78" s="5">
        <v>12</v>
      </c>
      <c r="E78" s="5">
        <v>12</v>
      </c>
      <c r="F78" s="5">
        <v>24</v>
      </c>
      <c r="G78" s="5">
        <v>521</v>
      </c>
      <c r="H78" s="5">
        <v>13.969440000000001</v>
      </c>
      <c r="I78" s="5">
        <v>104.90429999999999</v>
      </c>
      <c r="N78" s="26">
        <f>(G78-H78)/G78*100</f>
        <v>97.318725527831091</v>
      </c>
      <c r="O78" s="26">
        <f>(G78-I78)/G78*100</f>
        <v>79.864817658349324</v>
      </c>
      <c r="P78" s="26">
        <f t="shared" si="25"/>
        <v>17.453907869481768</v>
      </c>
      <c r="Q78" s="5">
        <f>(G78/1000)*(N78/100)</f>
        <v>0.50703056000000002</v>
      </c>
      <c r="R78" s="5">
        <f t="shared" ref="R78" si="31">Q78*F78</f>
        <v>12.16873344</v>
      </c>
    </row>
    <row r="79" spans="1:18" hidden="1">
      <c r="A79" s="22">
        <v>44804</v>
      </c>
      <c r="B79" s="34" t="s">
        <v>126</v>
      </c>
      <c r="C79" s="21" t="s">
        <v>1</v>
      </c>
      <c r="D79" s="5">
        <v>6</v>
      </c>
      <c r="E79" s="5">
        <v>12</v>
      </c>
      <c r="F79" s="5">
        <v>24</v>
      </c>
    </row>
    <row r="80" spans="1:18">
      <c r="A80" s="22">
        <v>44806</v>
      </c>
      <c r="B80" s="34" t="s">
        <v>127</v>
      </c>
      <c r="C80" s="21" t="s">
        <v>2</v>
      </c>
      <c r="D80" s="5">
        <v>12</v>
      </c>
      <c r="E80" s="5">
        <v>12</v>
      </c>
      <c r="F80" s="5">
        <v>24</v>
      </c>
      <c r="G80" s="5">
        <v>496</v>
      </c>
      <c r="H80" s="5">
        <v>15.12021</v>
      </c>
      <c r="I80" s="5">
        <v>85.146299999999997</v>
      </c>
      <c r="N80" s="26">
        <f>(G80-H80)/G80*100</f>
        <v>96.951570564516132</v>
      </c>
      <c r="O80" s="26">
        <f>(G80-I80)/G80*100</f>
        <v>82.833407258064511</v>
      </c>
      <c r="P80" s="26">
        <f t="shared" si="25"/>
        <v>14.118163306451621</v>
      </c>
      <c r="Q80" s="5">
        <f>(G80/1000)*(N80/100)</f>
        <v>0.48087979000000003</v>
      </c>
      <c r="R80" s="5">
        <f t="shared" ref="R80" si="32">Q80*F80</f>
        <v>11.541114960000002</v>
      </c>
    </row>
    <row r="81" spans="1:18" hidden="1">
      <c r="A81" s="22">
        <v>44806</v>
      </c>
      <c r="B81" s="34" t="s">
        <v>127</v>
      </c>
      <c r="C81" s="21" t="s">
        <v>1</v>
      </c>
      <c r="D81" s="5">
        <v>6</v>
      </c>
      <c r="E81" s="5">
        <v>12</v>
      </c>
      <c r="F81" s="5">
        <v>24</v>
      </c>
    </row>
    <row r="82" spans="1:18">
      <c r="A82" s="22">
        <v>44808</v>
      </c>
      <c r="B82" s="34" t="s">
        <v>128</v>
      </c>
      <c r="C82" s="21" t="s">
        <v>2</v>
      </c>
      <c r="D82" s="5">
        <v>12</v>
      </c>
      <c r="E82" s="5">
        <v>12</v>
      </c>
      <c r="F82" s="5">
        <v>24</v>
      </c>
      <c r="G82" s="5">
        <v>531.33000000000004</v>
      </c>
      <c r="H82" s="5">
        <v>23.920529999999999</v>
      </c>
      <c r="I82" s="5">
        <v>135.42239999999998</v>
      </c>
      <c r="N82" s="26">
        <f>(G82-H82)/G82*100</f>
        <v>95.497989949748757</v>
      </c>
      <c r="O82" s="26">
        <f>(G82-I82)/G82*100</f>
        <v>74.512562814070364</v>
      </c>
      <c r="P82" s="26">
        <f t="shared" si="25"/>
        <v>20.985427135678393</v>
      </c>
      <c r="Q82" s="5">
        <f>(G82/1000)*(N82/100)</f>
        <v>0.50740947000000014</v>
      </c>
      <c r="R82" s="5">
        <f t="shared" ref="R82" si="33">Q82*F82</f>
        <v>12.177827280000002</v>
      </c>
    </row>
    <row r="83" spans="1:18" hidden="1">
      <c r="A83" s="22">
        <v>44808</v>
      </c>
      <c r="B83" s="34" t="s">
        <v>128</v>
      </c>
      <c r="C83" s="21" t="s">
        <v>1</v>
      </c>
      <c r="D83" s="5">
        <v>6</v>
      </c>
      <c r="E83" s="5">
        <v>12</v>
      </c>
      <c r="F83" s="5">
        <v>24</v>
      </c>
    </row>
    <row r="84" spans="1:18">
      <c r="A84" s="22">
        <v>44811</v>
      </c>
      <c r="B84" s="34" t="s">
        <v>129</v>
      </c>
      <c r="C84" s="21" t="s">
        <v>2</v>
      </c>
      <c r="D84" s="5">
        <v>12</v>
      </c>
      <c r="E84" s="5">
        <v>12</v>
      </c>
      <c r="F84" s="5">
        <v>24</v>
      </c>
      <c r="G84" s="5">
        <v>486</v>
      </c>
      <c r="H84" s="5">
        <v>15.619499999999999</v>
      </c>
      <c r="I84" s="5">
        <v>144.98099999999999</v>
      </c>
      <c r="N84" s="26">
        <f>(G84-H84)/G84*100</f>
        <v>96.786111111111111</v>
      </c>
      <c r="O84" s="26">
        <f>(G84-I84)/G84*100</f>
        <v>70.168518518518525</v>
      </c>
      <c r="P84" s="26">
        <f t="shared" si="25"/>
        <v>26.617592592592587</v>
      </c>
      <c r="Q84" s="5">
        <f>(G84/1000)*(N84/100)</f>
        <v>0.47038049999999998</v>
      </c>
      <c r="R84" s="5">
        <f t="shared" ref="R84" si="34">Q84*F84</f>
        <v>11.289131999999999</v>
      </c>
    </row>
    <row r="85" spans="1:18" hidden="1">
      <c r="A85" s="22">
        <v>44811</v>
      </c>
      <c r="B85" s="34" t="s">
        <v>129</v>
      </c>
      <c r="C85" s="21" t="s">
        <v>1</v>
      </c>
      <c r="D85" s="5">
        <v>6</v>
      </c>
      <c r="E85" s="5">
        <v>12</v>
      </c>
      <c r="F85" s="5">
        <v>24</v>
      </c>
    </row>
    <row r="86" spans="1:18">
      <c r="A86" s="22">
        <v>44813</v>
      </c>
      <c r="B86" s="34" t="s">
        <v>130</v>
      </c>
      <c r="C86" s="21" t="s">
        <v>2</v>
      </c>
      <c r="D86" s="5">
        <v>12</v>
      </c>
      <c r="E86" s="5">
        <v>12</v>
      </c>
      <c r="F86" s="5">
        <v>24</v>
      </c>
      <c r="G86" s="5">
        <v>477.91300000000001</v>
      </c>
      <c r="H86" s="5">
        <v>10.18338</v>
      </c>
      <c r="I86" s="5">
        <v>110.96520000000001</v>
      </c>
      <c r="N86" s="26">
        <f>(G86-H86)/G86*100</f>
        <v>97.869197950254545</v>
      </c>
      <c r="O86" s="26">
        <f>(G86-I86)/G86*100</f>
        <v>76.781297014310141</v>
      </c>
      <c r="P86" s="26">
        <f t="shared" si="25"/>
        <v>21.087900935944404</v>
      </c>
      <c r="Q86" s="5">
        <f>(G86/1000)*(N86/100)</f>
        <v>0.46772962000000007</v>
      </c>
      <c r="R86" s="5">
        <f t="shared" ref="R86" si="35">Q86*F86</f>
        <v>11.225510880000002</v>
      </c>
    </row>
    <row r="87" spans="1:18" hidden="1">
      <c r="A87" s="22">
        <v>44813</v>
      </c>
      <c r="B87" s="34" t="s">
        <v>130</v>
      </c>
      <c r="C87" s="21" t="s">
        <v>1</v>
      </c>
      <c r="D87" s="5">
        <v>6</v>
      </c>
      <c r="E87" s="5">
        <v>12</v>
      </c>
      <c r="F87" s="5">
        <v>24</v>
      </c>
    </row>
    <row r="88" spans="1:18">
      <c r="A88" s="22">
        <v>44815</v>
      </c>
      <c r="B88" s="34" t="s">
        <v>131</v>
      </c>
      <c r="C88" s="21" t="s">
        <v>2</v>
      </c>
      <c r="D88" s="5">
        <v>12</v>
      </c>
      <c r="E88" s="5">
        <v>12</v>
      </c>
      <c r="F88" s="5">
        <v>24</v>
      </c>
      <c r="G88" s="5">
        <v>463</v>
      </c>
      <c r="H88" s="5">
        <v>9.1394099999999998</v>
      </c>
      <c r="I88" s="5">
        <v>97.855499999999992</v>
      </c>
      <c r="N88" s="26">
        <f>(G88-H88)/G88*100</f>
        <v>98.026045356371498</v>
      </c>
      <c r="O88" s="26">
        <f>(G88-I88)/G88*100</f>
        <v>78.864902807775366</v>
      </c>
      <c r="P88" s="26">
        <f t="shared" si="25"/>
        <v>19.161142548596132</v>
      </c>
      <c r="Q88" s="5">
        <f>(G88/1000)*(N88/100)</f>
        <v>0.45386059000000006</v>
      </c>
      <c r="R88" s="5">
        <f t="shared" ref="R88" si="36">Q88*F88</f>
        <v>10.892654160000001</v>
      </c>
    </row>
    <row r="89" spans="1:18" hidden="1">
      <c r="A89" s="22">
        <v>44815</v>
      </c>
      <c r="B89" s="34" t="s">
        <v>131</v>
      </c>
      <c r="C89" s="21" t="s">
        <v>1</v>
      </c>
      <c r="D89" s="5">
        <v>6</v>
      </c>
      <c r="E89" s="5">
        <v>12</v>
      </c>
      <c r="F89" s="5">
        <v>24</v>
      </c>
      <c r="G89" s="5">
        <v>467</v>
      </c>
      <c r="H89" s="5">
        <v>10.35</v>
      </c>
      <c r="N89" s="26" t="e">
        <f>(#REF!-H89)/#REF!*100</f>
        <v>#REF!</v>
      </c>
      <c r="O89" s="6"/>
      <c r="P89" s="6"/>
      <c r="Q89" s="5" t="e">
        <f>#REF!/1000*N89/100</f>
        <v>#REF!</v>
      </c>
      <c r="R89" s="5" t="e">
        <f>#REF!*F89/E89</f>
        <v>#REF!</v>
      </c>
    </row>
    <row r="90" spans="1:18">
      <c r="A90" s="23">
        <v>44819</v>
      </c>
      <c r="B90" s="22" t="s">
        <v>178</v>
      </c>
      <c r="C90" s="21" t="s">
        <v>2</v>
      </c>
      <c r="D90" s="5">
        <v>6</v>
      </c>
      <c r="E90" s="5">
        <v>12</v>
      </c>
      <c r="F90" s="5">
        <v>24</v>
      </c>
      <c r="G90" s="5">
        <v>503</v>
      </c>
      <c r="H90" s="5">
        <v>216</v>
      </c>
      <c r="N90" s="26">
        <f t="shared" ref="N90:N128" si="37">(G90-H90)/G90*100</f>
        <v>57.057654075546715</v>
      </c>
      <c r="Q90" s="5">
        <f t="shared" ref="Q90:Q95" si="38">(G90/1000)*(N90/100)</f>
        <v>0.28699999999999998</v>
      </c>
      <c r="R90" s="5">
        <f t="shared" ref="R90:R115" si="39">Q90*F90</f>
        <v>6.8879999999999999</v>
      </c>
    </row>
    <row r="91" spans="1:18">
      <c r="A91" s="23">
        <v>44821</v>
      </c>
      <c r="B91" s="34" t="s">
        <v>177</v>
      </c>
      <c r="C91" s="21" t="s">
        <v>2</v>
      </c>
      <c r="D91" s="5">
        <v>6</v>
      </c>
      <c r="E91" s="5">
        <v>12</v>
      </c>
      <c r="F91" s="5">
        <v>24</v>
      </c>
      <c r="G91" s="5">
        <v>468</v>
      </c>
      <c r="H91" s="5">
        <v>213</v>
      </c>
      <c r="N91" s="26">
        <f t="shared" si="37"/>
        <v>54.487179487179482</v>
      </c>
      <c r="Q91" s="5">
        <f t="shared" si="38"/>
        <v>0.255</v>
      </c>
      <c r="R91" s="5">
        <f t="shared" si="39"/>
        <v>6.12</v>
      </c>
    </row>
    <row r="92" spans="1:18">
      <c r="A92" s="23">
        <v>44823</v>
      </c>
      <c r="B92" s="34" t="s">
        <v>176</v>
      </c>
      <c r="C92" s="21" t="s">
        <v>2</v>
      </c>
      <c r="D92" s="5">
        <v>6</v>
      </c>
      <c r="E92" s="5">
        <v>12</v>
      </c>
      <c r="F92" s="5">
        <v>24</v>
      </c>
      <c r="G92" s="5">
        <v>486</v>
      </c>
      <c r="H92" s="5">
        <v>207</v>
      </c>
      <c r="N92" s="26">
        <f t="shared" si="37"/>
        <v>57.407407407407405</v>
      </c>
      <c r="Q92" s="5">
        <f t="shared" si="38"/>
        <v>0.27899999999999997</v>
      </c>
      <c r="R92" s="5">
        <f t="shared" si="39"/>
        <v>6.6959999999999997</v>
      </c>
    </row>
    <row r="93" spans="1:18">
      <c r="A93" s="23">
        <v>44825</v>
      </c>
      <c r="B93" s="34" t="s">
        <v>175</v>
      </c>
      <c r="C93" s="21" t="s">
        <v>2</v>
      </c>
      <c r="D93" s="5">
        <v>6</v>
      </c>
      <c r="E93" s="5">
        <v>12</v>
      </c>
      <c r="F93" s="5">
        <v>24</v>
      </c>
      <c r="G93" s="5">
        <v>397</v>
      </c>
      <c r="H93" s="5">
        <v>186</v>
      </c>
      <c r="N93" s="26">
        <f t="shared" si="37"/>
        <v>53.148614609571787</v>
      </c>
      <c r="Q93" s="5">
        <f t="shared" si="38"/>
        <v>0.21099999999999999</v>
      </c>
      <c r="R93" s="5">
        <f t="shared" si="39"/>
        <v>5.0640000000000001</v>
      </c>
    </row>
    <row r="94" spans="1:18">
      <c r="A94" s="23">
        <v>44827</v>
      </c>
      <c r="B94" s="34" t="s">
        <v>173</v>
      </c>
      <c r="C94" s="21" t="s">
        <v>2</v>
      </c>
      <c r="D94" s="5">
        <v>6</v>
      </c>
      <c r="E94" s="5">
        <v>12</v>
      </c>
      <c r="F94" s="5">
        <v>24</v>
      </c>
      <c r="G94" s="5">
        <v>436</v>
      </c>
      <c r="H94" s="5">
        <v>197</v>
      </c>
      <c r="N94" s="26">
        <f t="shared" si="37"/>
        <v>54.816513761467888</v>
      </c>
      <c r="Q94" s="5">
        <f t="shared" si="38"/>
        <v>0.23899999999999999</v>
      </c>
      <c r="R94" s="5">
        <f t="shared" si="39"/>
        <v>5.7359999999999998</v>
      </c>
    </row>
    <row r="95" spans="1:18">
      <c r="A95" s="23">
        <v>44829</v>
      </c>
      <c r="B95" s="34" t="s">
        <v>174</v>
      </c>
      <c r="C95" s="21" t="s">
        <v>2</v>
      </c>
      <c r="D95" s="5">
        <v>6</v>
      </c>
      <c r="E95" s="5">
        <v>12</v>
      </c>
      <c r="F95" s="5">
        <v>24</v>
      </c>
      <c r="G95" s="5">
        <v>487</v>
      </c>
      <c r="H95" s="5">
        <v>203</v>
      </c>
      <c r="N95" s="26">
        <f t="shared" si="37"/>
        <v>58.316221765913753</v>
      </c>
      <c r="Q95" s="5">
        <f t="shared" si="38"/>
        <v>0.28399999999999997</v>
      </c>
      <c r="R95" s="5">
        <f t="shared" si="39"/>
        <v>6.8159999999999989</v>
      </c>
    </row>
    <row r="96" spans="1:18">
      <c r="A96" s="23">
        <v>44831</v>
      </c>
      <c r="B96" s="11" t="s">
        <v>172</v>
      </c>
      <c r="C96" s="12" t="s">
        <v>139</v>
      </c>
      <c r="D96" s="12">
        <v>6</v>
      </c>
      <c r="E96" s="5">
        <v>12</v>
      </c>
      <c r="F96" s="5">
        <v>24</v>
      </c>
      <c r="G96" s="5">
        <v>531</v>
      </c>
      <c r="H96" s="5">
        <v>209.56829999999999</v>
      </c>
      <c r="I96" s="5">
        <v>217.97880000000001</v>
      </c>
      <c r="N96" s="26">
        <f t="shared" si="37"/>
        <v>60.533276836158187</v>
      </c>
      <c r="O96" s="26">
        <f>(G96-I96)/G96*100</f>
        <v>58.949378531073449</v>
      </c>
      <c r="P96" s="26">
        <f>N96-O96</f>
        <v>1.5838983050847375</v>
      </c>
      <c r="Q96" s="5">
        <f>(G96/1000)*(N96/100)</f>
        <v>0.32143169999999999</v>
      </c>
      <c r="R96" s="5">
        <f t="shared" si="39"/>
        <v>7.7143607999999997</v>
      </c>
    </row>
    <row r="97" spans="1:18">
      <c r="A97" s="23">
        <v>44833</v>
      </c>
      <c r="B97" s="34" t="s">
        <v>171</v>
      </c>
      <c r="C97" s="21" t="s">
        <v>2</v>
      </c>
      <c r="D97" s="5">
        <v>6</v>
      </c>
      <c r="E97" s="5">
        <v>12</v>
      </c>
      <c r="F97" s="5">
        <v>24</v>
      </c>
      <c r="G97" s="5">
        <v>513</v>
      </c>
      <c r="H97" s="5">
        <v>156</v>
      </c>
      <c r="N97" s="26">
        <f t="shared" si="37"/>
        <v>69.590643274853804</v>
      </c>
      <c r="Q97" s="5">
        <f t="shared" ref="Q97:Q118" si="40">(G97/1000)*(N97/100)</f>
        <v>0.35700000000000004</v>
      </c>
      <c r="R97" s="5">
        <f t="shared" si="39"/>
        <v>8.5680000000000014</v>
      </c>
    </row>
    <row r="98" spans="1:18">
      <c r="A98" s="23">
        <v>44835</v>
      </c>
      <c r="B98" s="34" t="s">
        <v>170</v>
      </c>
      <c r="C98" s="21" t="s">
        <v>2</v>
      </c>
      <c r="D98" s="5">
        <v>6</v>
      </c>
      <c r="E98" s="5">
        <v>12</v>
      </c>
      <c r="F98" s="5">
        <v>24</v>
      </c>
      <c r="G98" s="5">
        <v>467</v>
      </c>
      <c r="H98" s="5">
        <v>176</v>
      </c>
      <c r="N98" s="26">
        <f t="shared" si="37"/>
        <v>62.312633832976452</v>
      </c>
      <c r="Q98" s="5">
        <f t="shared" si="40"/>
        <v>0.29100000000000004</v>
      </c>
      <c r="R98" s="5">
        <f t="shared" si="39"/>
        <v>6.9840000000000009</v>
      </c>
    </row>
    <row r="99" spans="1:18">
      <c r="A99" s="23">
        <v>44837</v>
      </c>
      <c r="B99" s="34" t="s">
        <v>169</v>
      </c>
      <c r="C99" s="21" t="s">
        <v>2</v>
      </c>
      <c r="D99" s="5">
        <v>6</v>
      </c>
      <c r="E99" s="5">
        <v>12</v>
      </c>
      <c r="F99" s="5">
        <v>24</v>
      </c>
      <c r="G99" s="5">
        <v>463</v>
      </c>
      <c r="H99" s="5">
        <v>134</v>
      </c>
      <c r="N99" s="26">
        <f t="shared" si="37"/>
        <v>71.058315334773212</v>
      </c>
      <c r="Q99" s="5">
        <f t="shared" si="40"/>
        <v>0.32900000000000001</v>
      </c>
      <c r="R99" s="5">
        <f t="shared" si="39"/>
        <v>7.8960000000000008</v>
      </c>
    </row>
    <row r="100" spans="1:18">
      <c r="A100" s="23">
        <v>44839</v>
      </c>
      <c r="B100" s="34" t="s">
        <v>168</v>
      </c>
      <c r="C100" s="21" t="s">
        <v>2</v>
      </c>
      <c r="D100" s="5">
        <v>6</v>
      </c>
      <c r="E100" s="5">
        <v>12</v>
      </c>
      <c r="F100" s="5">
        <v>24</v>
      </c>
      <c r="G100" s="5">
        <v>439</v>
      </c>
      <c r="H100" s="5">
        <v>105</v>
      </c>
      <c r="N100" s="26">
        <f t="shared" si="37"/>
        <v>76.082004555808652</v>
      </c>
      <c r="Q100" s="5">
        <f t="shared" si="40"/>
        <v>0.33399999999999996</v>
      </c>
      <c r="R100" s="5">
        <f t="shared" si="39"/>
        <v>8.0159999999999982</v>
      </c>
    </row>
    <row r="101" spans="1:18">
      <c r="A101" s="23">
        <v>44841</v>
      </c>
      <c r="B101" s="34" t="s">
        <v>167</v>
      </c>
      <c r="C101" s="21" t="s">
        <v>2</v>
      </c>
      <c r="D101" s="5">
        <v>6</v>
      </c>
      <c r="E101" s="5">
        <v>12</v>
      </c>
      <c r="F101" s="5">
        <v>24</v>
      </c>
      <c r="G101" s="5">
        <v>479</v>
      </c>
      <c r="H101" s="5">
        <v>87</v>
      </c>
      <c r="N101" s="26">
        <f t="shared" si="37"/>
        <v>81.837160751565762</v>
      </c>
      <c r="Q101" s="5">
        <f t="shared" si="40"/>
        <v>0.39200000000000002</v>
      </c>
      <c r="R101" s="5">
        <f t="shared" si="39"/>
        <v>9.4080000000000013</v>
      </c>
    </row>
    <row r="102" spans="1:18">
      <c r="A102" s="23">
        <v>44843</v>
      </c>
      <c r="B102" s="34" t="s">
        <v>157</v>
      </c>
      <c r="C102" s="21" t="s">
        <v>2</v>
      </c>
      <c r="D102" s="5">
        <v>6</v>
      </c>
      <c r="E102" s="5">
        <v>12</v>
      </c>
      <c r="F102" s="5">
        <v>24</v>
      </c>
      <c r="G102" s="5">
        <v>435</v>
      </c>
      <c r="H102" s="5">
        <v>46</v>
      </c>
      <c r="N102" s="26">
        <f t="shared" si="37"/>
        <v>89.425287356321832</v>
      </c>
      <c r="Q102" s="5">
        <f t="shared" si="40"/>
        <v>0.38900000000000001</v>
      </c>
      <c r="R102" s="5">
        <f t="shared" si="39"/>
        <v>9.3360000000000003</v>
      </c>
    </row>
    <row r="103" spans="1:18">
      <c r="A103" s="23">
        <v>44845</v>
      </c>
      <c r="B103" s="34" t="s">
        <v>156</v>
      </c>
      <c r="C103" s="21" t="s">
        <v>2</v>
      </c>
      <c r="D103" s="5">
        <v>6</v>
      </c>
      <c r="E103" s="5">
        <v>12</v>
      </c>
      <c r="F103" s="5">
        <v>24</v>
      </c>
      <c r="G103" s="5">
        <v>423</v>
      </c>
      <c r="H103" s="5">
        <v>37</v>
      </c>
      <c r="N103" s="26">
        <f t="shared" si="37"/>
        <v>91.252955082742318</v>
      </c>
      <c r="Q103" s="5">
        <f t="shared" si="40"/>
        <v>0.38599999999999995</v>
      </c>
      <c r="R103" s="5">
        <f t="shared" si="39"/>
        <v>9.2639999999999993</v>
      </c>
    </row>
    <row r="104" spans="1:18">
      <c r="A104" s="23">
        <v>44847</v>
      </c>
      <c r="B104" s="34" t="s">
        <v>155</v>
      </c>
      <c r="C104" s="21" t="s">
        <v>2</v>
      </c>
      <c r="D104" s="5">
        <v>6</v>
      </c>
      <c r="E104" s="5">
        <v>12</v>
      </c>
      <c r="F104" s="5">
        <v>24</v>
      </c>
      <c r="G104" s="5">
        <v>467</v>
      </c>
      <c r="H104" s="5">
        <v>26</v>
      </c>
      <c r="N104" s="26">
        <f t="shared" si="37"/>
        <v>94.432548179871517</v>
      </c>
      <c r="Q104" s="5">
        <f t="shared" si="40"/>
        <v>0.44100000000000006</v>
      </c>
      <c r="R104" s="5">
        <f t="shared" si="39"/>
        <v>10.584000000000001</v>
      </c>
    </row>
    <row r="105" spans="1:18">
      <c r="A105" s="23">
        <v>44849</v>
      </c>
      <c r="B105" s="34" t="s">
        <v>154</v>
      </c>
      <c r="C105" s="21" t="s">
        <v>2</v>
      </c>
      <c r="D105" s="21">
        <v>6</v>
      </c>
      <c r="E105" s="5">
        <v>12</v>
      </c>
      <c r="F105" s="5">
        <v>24</v>
      </c>
      <c r="G105" s="5">
        <v>489</v>
      </c>
      <c r="H105" s="5">
        <v>34</v>
      </c>
      <c r="N105" s="26">
        <f t="shared" si="37"/>
        <v>93.047034764826179</v>
      </c>
      <c r="Q105" s="5">
        <f t="shared" si="40"/>
        <v>0.45500000000000002</v>
      </c>
      <c r="R105" s="5">
        <f t="shared" si="39"/>
        <v>10.92</v>
      </c>
    </row>
    <row r="106" spans="1:18">
      <c r="A106" s="22">
        <v>44851</v>
      </c>
      <c r="B106" s="34" t="s">
        <v>153</v>
      </c>
      <c r="C106" s="21" t="s">
        <v>2</v>
      </c>
      <c r="D106" s="5">
        <v>6</v>
      </c>
      <c r="E106" s="5">
        <v>12</v>
      </c>
      <c r="F106" s="5">
        <v>24</v>
      </c>
      <c r="G106" s="5">
        <v>407.4</v>
      </c>
      <c r="H106" s="5">
        <v>19.3</v>
      </c>
      <c r="I106" s="5">
        <v>178.9</v>
      </c>
      <c r="N106" s="26">
        <f t="shared" si="37"/>
        <v>95.262641138929794</v>
      </c>
      <c r="O106" s="26">
        <f>(G106-I106)/G106*100</f>
        <v>56.087383406971036</v>
      </c>
      <c r="Q106" s="5">
        <f t="shared" si="40"/>
        <v>0.38809999999999995</v>
      </c>
      <c r="R106" s="5">
        <f t="shared" si="39"/>
        <v>9.3143999999999991</v>
      </c>
    </row>
    <row r="107" spans="1:18">
      <c r="A107" s="22">
        <v>44853</v>
      </c>
      <c r="B107" s="34" t="s">
        <v>152</v>
      </c>
      <c r="C107" s="21" t="s">
        <v>2</v>
      </c>
      <c r="D107" s="5">
        <v>6</v>
      </c>
      <c r="E107" s="5">
        <v>12</v>
      </c>
      <c r="F107" s="5">
        <v>24</v>
      </c>
      <c r="G107" s="5">
        <v>366.7</v>
      </c>
      <c r="H107" s="5">
        <v>43.4</v>
      </c>
      <c r="I107" s="5">
        <v>200.6</v>
      </c>
      <c r="N107" s="26">
        <f t="shared" si="37"/>
        <v>88.164712298881938</v>
      </c>
      <c r="O107" s="26">
        <f>(G107-I107)/G107*100</f>
        <v>45.295882192527955</v>
      </c>
      <c r="Q107" s="5">
        <f t="shared" si="40"/>
        <v>0.32330000000000003</v>
      </c>
      <c r="R107" s="5">
        <f t="shared" si="39"/>
        <v>7.7592000000000008</v>
      </c>
    </row>
    <row r="108" spans="1:18">
      <c r="A108" s="23">
        <v>44855</v>
      </c>
      <c r="B108" s="34" t="s">
        <v>158</v>
      </c>
      <c r="C108" s="21" t="s">
        <v>2</v>
      </c>
      <c r="D108" s="5">
        <v>6</v>
      </c>
      <c r="E108" s="5">
        <v>12</v>
      </c>
      <c r="F108" s="5">
        <v>24</v>
      </c>
      <c r="G108" s="5">
        <v>398.6</v>
      </c>
      <c r="H108" s="5">
        <v>39</v>
      </c>
      <c r="N108" s="26">
        <f t="shared" si="37"/>
        <v>90.215755143000493</v>
      </c>
      <c r="Q108" s="5">
        <f t="shared" si="40"/>
        <v>0.35959999999999998</v>
      </c>
      <c r="R108" s="5">
        <f t="shared" si="39"/>
        <v>8.6303999999999998</v>
      </c>
    </row>
    <row r="109" spans="1:18">
      <c r="A109" s="22">
        <v>44857</v>
      </c>
      <c r="B109" s="34" t="s">
        <v>151</v>
      </c>
      <c r="C109" s="21" t="s">
        <v>2</v>
      </c>
      <c r="D109" s="5">
        <v>6</v>
      </c>
      <c r="E109" s="5">
        <v>12</v>
      </c>
      <c r="F109" s="5">
        <v>24</v>
      </c>
      <c r="G109" s="5">
        <v>383.4</v>
      </c>
      <c r="H109" s="5">
        <v>42.8</v>
      </c>
      <c r="N109" s="26">
        <f t="shared" si="37"/>
        <v>88.836724047991652</v>
      </c>
      <c r="Q109" s="5">
        <f t="shared" si="40"/>
        <v>0.34059999999999996</v>
      </c>
      <c r="R109" s="5">
        <f t="shared" si="39"/>
        <v>8.1743999999999986</v>
      </c>
    </row>
    <row r="110" spans="1:18">
      <c r="A110" s="22">
        <v>44859</v>
      </c>
      <c r="B110" s="34" t="s">
        <v>159</v>
      </c>
      <c r="C110" s="21" t="s">
        <v>2</v>
      </c>
      <c r="D110" s="5">
        <v>6</v>
      </c>
      <c r="E110" s="5">
        <v>12</v>
      </c>
      <c r="F110" s="5">
        <v>24</v>
      </c>
      <c r="G110" s="5">
        <v>467</v>
      </c>
      <c r="H110" s="5">
        <v>35</v>
      </c>
      <c r="N110" s="26">
        <f t="shared" si="37"/>
        <v>92.505353319057818</v>
      </c>
      <c r="Q110" s="5">
        <f t="shared" si="40"/>
        <v>0.432</v>
      </c>
      <c r="R110" s="5">
        <f t="shared" si="39"/>
        <v>10.368</v>
      </c>
    </row>
    <row r="111" spans="1:18">
      <c r="A111" s="23">
        <v>44861</v>
      </c>
      <c r="B111" s="34" t="s">
        <v>160</v>
      </c>
      <c r="C111" s="21" t="s">
        <v>139</v>
      </c>
      <c r="D111" s="5">
        <v>6</v>
      </c>
      <c r="E111" s="5">
        <v>12</v>
      </c>
      <c r="F111" s="5">
        <v>24</v>
      </c>
      <c r="G111" s="5">
        <v>479</v>
      </c>
      <c r="H111" s="5">
        <v>26</v>
      </c>
      <c r="N111" s="26">
        <f t="shared" si="37"/>
        <v>94.57202505219206</v>
      </c>
      <c r="Q111" s="5">
        <f t="shared" si="40"/>
        <v>0.45299999999999996</v>
      </c>
      <c r="R111" s="5">
        <f t="shared" si="39"/>
        <v>10.872</v>
      </c>
    </row>
    <row r="112" spans="1:18">
      <c r="A112" s="23">
        <v>44863</v>
      </c>
      <c r="B112" s="34" t="s">
        <v>161</v>
      </c>
      <c r="C112" s="21" t="s">
        <v>139</v>
      </c>
      <c r="D112" s="5">
        <v>6</v>
      </c>
      <c r="E112" s="5">
        <v>12</v>
      </c>
      <c r="F112" s="5">
        <v>24</v>
      </c>
      <c r="G112" s="5">
        <v>467</v>
      </c>
      <c r="H112" s="5">
        <v>21</v>
      </c>
      <c r="N112" s="26">
        <f t="shared" si="37"/>
        <v>95.503211991434682</v>
      </c>
      <c r="Q112" s="5">
        <f t="shared" si="40"/>
        <v>0.44599999999999995</v>
      </c>
      <c r="R112" s="5">
        <f t="shared" si="39"/>
        <v>10.703999999999999</v>
      </c>
    </row>
    <row r="113" spans="1:18">
      <c r="A113" s="23">
        <v>44865</v>
      </c>
      <c r="B113" s="34" t="s">
        <v>162</v>
      </c>
      <c r="C113" s="21" t="s">
        <v>139</v>
      </c>
      <c r="D113" s="5">
        <v>6</v>
      </c>
      <c r="E113" s="5">
        <v>12</v>
      </c>
      <c r="F113" s="5">
        <v>24</v>
      </c>
      <c r="G113" s="5">
        <v>487</v>
      </c>
      <c r="H113" s="5">
        <v>16</v>
      </c>
      <c r="N113" s="26">
        <f t="shared" si="37"/>
        <v>96.714579055441476</v>
      </c>
      <c r="Q113" s="5">
        <f t="shared" si="40"/>
        <v>0.47099999999999997</v>
      </c>
      <c r="R113" s="5">
        <f t="shared" si="39"/>
        <v>11.303999999999998</v>
      </c>
    </row>
    <row r="114" spans="1:18">
      <c r="A114" s="23">
        <v>44867</v>
      </c>
      <c r="B114" s="34" t="s">
        <v>163</v>
      </c>
      <c r="C114" s="21" t="s">
        <v>139</v>
      </c>
      <c r="D114" s="5">
        <v>6</v>
      </c>
      <c r="E114" s="5">
        <v>12</v>
      </c>
      <c r="F114" s="5">
        <v>24</v>
      </c>
      <c r="G114" s="5">
        <v>428</v>
      </c>
      <c r="H114" s="5">
        <v>19</v>
      </c>
      <c r="N114" s="26">
        <f t="shared" si="37"/>
        <v>95.56074766355141</v>
      </c>
      <c r="Q114" s="5">
        <f t="shared" si="40"/>
        <v>0.40900000000000003</v>
      </c>
      <c r="R114" s="5">
        <f t="shared" si="39"/>
        <v>9.8160000000000007</v>
      </c>
    </row>
    <row r="115" spans="1:18">
      <c r="A115" s="23">
        <v>44869</v>
      </c>
      <c r="B115" s="34" t="s">
        <v>164</v>
      </c>
      <c r="C115" s="21" t="s">
        <v>139</v>
      </c>
      <c r="D115" s="5">
        <v>6</v>
      </c>
      <c r="E115" s="5">
        <v>12</v>
      </c>
      <c r="F115" s="5">
        <v>24</v>
      </c>
      <c r="G115" s="5">
        <v>466</v>
      </c>
      <c r="H115" s="5">
        <v>16</v>
      </c>
      <c r="I115" s="5">
        <v>197.6</v>
      </c>
      <c r="N115" s="26">
        <f t="shared" si="37"/>
        <v>96.566523605150209</v>
      </c>
      <c r="O115" s="26">
        <f t="shared" ref="O115:O117" si="41">(G115-I115)/G115*100</f>
        <v>57.596566523605141</v>
      </c>
      <c r="Q115" s="5">
        <f t="shared" si="40"/>
        <v>0.45</v>
      </c>
      <c r="R115" s="5">
        <f t="shared" si="39"/>
        <v>10.8</v>
      </c>
    </row>
    <row r="116" spans="1:18">
      <c r="A116" s="23">
        <v>44871</v>
      </c>
      <c r="B116" s="34" t="s">
        <v>165</v>
      </c>
      <c r="C116" s="21" t="s">
        <v>139</v>
      </c>
      <c r="D116" s="5">
        <v>6</v>
      </c>
      <c r="E116" s="5">
        <v>12</v>
      </c>
      <c r="F116" s="5">
        <v>24</v>
      </c>
      <c r="G116" s="5">
        <v>476</v>
      </c>
      <c r="H116" s="5">
        <v>14</v>
      </c>
      <c r="I116" s="5">
        <v>230.8</v>
      </c>
      <c r="N116" s="26">
        <f t="shared" si="37"/>
        <v>97.058823529411768</v>
      </c>
      <c r="O116" s="26">
        <f t="shared" si="41"/>
        <v>51.512605042016801</v>
      </c>
      <c r="Q116" s="5">
        <f t="shared" si="40"/>
        <v>0.46199999999999997</v>
      </c>
      <c r="R116" s="5">
        <f t="shared" ref="R116:R118" si="42">Q116*F116</f>
        <v>11.087999999999999</v>
      </c>
    </row>
    <row r="117" spans="1:18">
      <c r="A117" s="23">
        <v>44873</v>
      </c>
      <c r="B117" s="34" t="s">
        <v>166</v>
      </c>
      <c r="C117" s="21" t="s">
        <v>139</v>
      </c>
      <c r="D117" s="5">
        <v>6</v>
      </c>
      <c r="E117" s="5">
        <v>12</v>
      </c>
      <c r="F117" s="5">
        <v>24</v>
      </c>
      <c r="G117" s="5">
        <v>403</v>
      </c>
      <c r="H117" s="5">
        <v>20</v>
      </c>
      <c r="I117" s="5">
        <v>201.6</v>
      </c>
      <c r="N117" s="26">
        <f>(G117-H117)/G117*100</f>
        <v>95.037220843672458</v>
      </c>
      <c r="O117" s="26">
        <f t="shared" si="41"/>
        <v>49.975186104218359</v>
      </c>
      <c r="Q117" s="5">
        <f t="shared" si="40"/>
        <v>0.38300000000000001</v>
      </c>
      <c r="R117" s="5">
        <f>Q117*F117</f>
        <v>9.1920000000000002</v>
      </c>
    </row>
    <row r="118" spans="1:18">
      <c r="A118" s="22">
        <v>44875</v>
      </c>
      <c r="B118" s="34" t="s">
        <v>150</v>
      </c>
      <c r="C118" s="21" t="s">
        <v>2</v>
      </c>
      <c r="D118" s="5">
        <v>6</v>
      </c>
      <c r="E118" s="5">
        <v>12</v>
      </c>
      <c r="F118" s="5">
        <v>24</v>
      </c>
      <c r="G118" s="5">
        <v>406.8</v>
      </c>
      <c r="H118" s="5">
        <v>29.7</v>
      </c>
      <c r="I118" s="5">
        <v>250.1</v>
      </c>
      <c r="N118" s="26">
        <f t="shared" si="37"/>
        <v>92.69911504424779</v>
      </c>
      <c r="O118" s="26">
        <f>(G118-I118)/G118*100</f>
        <v>38.520157325467061</v>
      </c>
      <c r="Q118" s="5">
        <f t="shared" si="40"/>
        <v>0.37709999999999999</v>
      </c>
      <c r="R118" s="5">
        <f t="shared" si="42"/>
        <v>9.0503999999999998</v>
      </c>
    </row>
    <row r="119" spans="1:18" hidden="1">
      <c r="A119" s="22">
        <v>44875</v>
      </c>
      <c r="B119" s="34" t="s">
        <v>150</v>
      </c>
      <c r="C119" s="21" t="s">
        <v>1</v>
      </c>
      <c r="D119" s="5">
        <v>12</v>
      </c>
      <c r="E119" s="5">
        <v>12</v>
      </c>
      <c r="F119" s="5">
        <v>24</v>
      </c>
      <c r="G119" s="5">
        <v>394.8</v>
      </c>
      <c r="H119" s="5">
        <v>20.7</v>
      </c>
      <c r="I119" s="5">
        <v>305.10000000000002</v>
      </c>
      <c r="N119" s="26" t="e">
        <f>(#REF!-H119)/#REF!*100</f>
        <v>#REF!</v>
      </c>
      <c r="Q119" s="5" t="e">
        <f>#REF!/1000*N119/100</f>
        <v>#REF!</v>
      </c>
      <c r="R119" s="5" t="e">
        <f>#REF!*F119/E119</f>
        <v>#REF!</v>
      </c>
    </row>
    <row r="120" spans="1:18">
      <c r="A120" s="23">
        <v>44877</v>
      </c>
      <c r="B120" s="34" t="s">
        <v>149</v>
      </c>
      <c r="C120" s="21" t="s">
        <v>2</v>
      </c>
      <c r="D120" s="5">
        <v>6</v>
      </c>
      <c r="E120" s="5">
        <v>12</v>
      </c>
      <c r="F120" s="5">
        <v>24</v>
      </c>
      <c r="G120" s="5">
        <v>413.5</v>
      </c>
      <c r="H120" s="5">
        <v>13.8</v>
      </c>
      <c r="I120" s="5">
        <v>203.7</v>
      </c>
      <c r="N120" s="26">
        <f t="shared" si="37"/>
        <v>96.662636033857311</v>
      </c>
      <c r="O120" s="26">
        <f>(G120-I120)/G120*100</f>
        <v>50.737605804111254</v>
      </c>
      <c r="Q120" s="5">
        <f>(G120/1000)*(N120/100)</f>
        <v>0.39969999999999994</v>
      </c>
      <c r="R120" s="5">
        <f>Q120*F120</f>
        <v>9.5927999999999987</v>
      </c>
    </row>
    <row r="121" spans="1:18" hidden="1">
      <c r="A121" s="23">
        <v>44877</v>
      </c>
      <c r="B121" s="34" t="s">
        <v>149</v>
      </c>
      <c r="C121" s="21" t="s">
        <v>1</v>
      </c>
      <c r="D121" s="5">
        <v>12</v>
      </c>
      <c r="E121" s="5">
        <v>12</v>
      </c>
      <c r="F121" s="5">
        <v>24</v>
      </c>
      <c r="G121" s="5">
        <v>437.8</v>
      </c>
      <c r="H121" s="5">
        <v>23.9</v>
      </c>
      <c r="N121" s="26" t="e">
        <f>(#REF!-H121)/#REF!*100</f>
        <v>#REF!</v>
      </c>
      <c r="Q121" s="5" t="e">
        <f>#REF!/1000*N121/100</f>
        <v>#REF!</v>
      </c>
      <c r="R121" s="5" t="e">
        <f>#REF!*F121/E121</f>
        <v>#REF!</v>
      </c>
    </row>
    <row r="122" spans="1:18">
      <c r="A122" s="22">
        <v>44879</v>
      </c>
      <c r="B122" s="34" t="s">
        <v>148</v>
      </c>
      <c r="C122" s="21" t="s">
        <v>139</v>
      </c>
      <c r="D122" s="5">
        <v>6</v>
      </c>
      <c r="E122" s="5">
        <v>12</v>
      </c>
      <c r="F122" s="5">
        <v>24</v>
      </c>
      <c r="G122" s="5">
        <v>359.1</v>
      </c>
      <c r="H122" s="5">
        <v>10.9</v>
      </c>
      <c r="I122" s="5">
        <v>156.80000000000001</v>
      </c>
      <c r="N122" s="26">
        <f t="shared" si="37"/>
        <v>96.964633806739073</v>
      </c>
      <c r="O122" s="26">
        <f>(G122-I122)/G122*100</f>
        <v>56.335282651072127</v>
      </c>
      <c r="Q122" s="5">
        <f>(G122/1000)*(N122/100)</f>
        <v>0.34820000000000007</v>
      </c>
      <c r="R122" s="5">
        <f>Q122*F122</f>
        <v>8.3568000000000016</v>
      </c>
    </row>
    <row r="123" spans="1:18" hidden="1">
      <c r="A123" s="22">
        <v>44879</v>
      </c>
      <c r="B123" s="34" t="s">
        <v>148</v>
      </c>
      <c r="C123" s="21" t="s">
        <v>140</v>
      </c>
      <c r="D123" s="5">
        <v>12</v>
      </c>
      <c r="E123" s="5">
        <v>12</v>
      </c>
      <c r="F123" s="5">
        <v>24</v>
      </c>
      <c r="G123" s="5">
        <v>297.3</v>
      </c>
      <c r="H123" s="5">
        <v>17.100000000000001</v>
      </c>
      <c r="N123" s="26" t="e">
        <f>(#REF!-H123)/#REF!*100</f>
        <v>#REF!</v>
      </c>
      <c r="Q123" s="5" t="e">
        <f>#REF!/1000*N123/100</f>
        <v>#REF!</v>
      </c>
      <c r="R123" s="5" t="e">
        <f>#REF!*F123/E123</f>
        <v>#REF!</v>
      </c>
    </row>
    <row r="124" spans="1:18">
      <c r="A124" s="22">
        <v>44881</v>
      </c>
      <c r="B124" s="34" t="s">
        <v>147</v>
      </c>
      <c r="C124" s="21" t="s">
        <v>2</v>
      </c>
      <c r="D124" s="5">
        <v>6</v>
      </c>
      <c r="E124" s="5">
        <v>12</v>
      </c>
      <c r="F124" s="5">
        <v>24</v>
      </c>
      <c r="G124" s="5">
        <v>420.4</v>
      </c>
      <c r="H124" s="5">
        <v>11.6</v>
      </c>
      <c r="I124" s="5">
        <v>122.1</v>
      </c>
      <c r="N124" s="26">
        <f>(G124-H124)/G124*100</f>
        <v>97.240723120837288</v>
      </c>
      <c r="O124" s="26">
        <f>(G124-I124)/G124*100</f>
        <v>70.956232159847758</v>
      </c>
      <c r="Q124" s="5">
        <f>(G124/1000)*(N124/100)</f>
        <v>0.40879999999999994</v>
      </c>
      <c r="R124" s="5">
        <f>Q124*F124</f>
        <v>9.8111999999999995</v>
      </c>
    </row>
    <row r="125" spans="1:18" hidden="1">
      <c r="A125" s="22">
        <v>44881</v>
      </c>
      <c r="B125" s="34" t="s">
        <v>147</v>
      </c>
      <c r="C125" s="21" t="s">
        <v>1</v>
      </c>
      <c r="D125" s="5">
        <v>12</v>
      </c>
      <c r="E125" s="5">
        <v>12</v>
      </c>
      <c r="F125" s="5">
        <v>24</v>
      </c>
      <c r="G125" s="5">
        <v>207</v>
      </c>
      <c r="H125" s="5">
        <v>17.399999999999999</v>
      </c>
      <c r="I125" s="5">
        <v>133.4</v>
      </c>
      <c r="N125" s="26" t="e">
        <f>(#REF!-H125)/#REF!*100</f>
        <v>#REF!</v>
      </c>
      <c r="Q125" s="5" t="e">
        <f>#REF!/1000*N125/100</f>
        <v>#REF!</v>
      </c>
      <c r="R125" s="5" t="e">
        <f>#REF!*F125/E125</f>
        <v>#REF!</v>
      </c>
    </row>
    <row r="126" spans="1:18">
      <c r="A126" s="22">
        <v>44883</v>
      </c>
      <c r="B126" s="34" t="s">
        <v>146</v>
      </c>
      <c r="C126" s="21" t="s">
        <v>2</v>
      </c>
      <c r="D126" s="5">
        <v>6</v>
      </c>
      <c r="E126" s="5">
        <v>12</v>
      </c>
      <c r="F126" s="5">
        <v>24</v>
      </c>
      <c r="G126" s="5">
        <v>380.3</v>
      </c>
      <c r="H126" s="5">
        <v>32.4</v>
      </c>
      <c r="I126" s="5">
        <v>303.89999999999998</v>
      </c>
      <c r="N126" s="26">
        <f t="shared" si="37"/>
        <v>91.480410202471745</v>
      </c>
      <c r="O126" s="26">
        <f>(G126-I126)/G126*100</f>
        <v>20.089403102813577</v>
      </c>
      <c r="Q126" s="5">
        <f>(G126/1000)*(N126/100)</f>
        <v>0.34790000000000004</v>
      </c>
      <c r="R126" s="5">
        <f>Q126*F126</f>
        <v>8.3496000000000006</v>
      </c>
    </row>
    <row r="127" spans="1:18" hidden="1">
      <c r="A127" s="22">
        <v>44883</v>
      </c>
      <c r="B127" s="34" t="s">
        <v>146</v>
      </c>
      <c r="C127" s="21" t="s">
        <v>1</v>
      </c>
      <c r="D127" s="5">
        <v>12</v>
      </c>
      <c r="E127" s="5">
        <v>12</v>
      </c>
      <c r="F127" s="5">
        <v>24</v>
      </c>
      <c r="G127" s="5">
        <v>373.2</v>
      </c>
      <c r="H127" s="5">
        <v>30.9</v>
      </c>
      <c r="I127" s="5">
        <v>335.8</v>
      </c>
      <c r="N127" s="26" t="e">
        <f>(#REF!-H127)/#REF!*100</f>
        <v>#REF!</v>
      </c>
      <c r="Q127" s="5" t="e">
        <f>#REF!/1000*N127/100</f>
        <v>#REF!</v>
      </c>
      <c r="R127" s="5" t="e">
        <f>#REF!*F127/E127</f>
        <v>#REF!</v>
      </c>
    </row>
    <row r="128" spans="1:18">
      <c r="A128" s="22">
        <v>44885</v>
      </c>
      <c r="B128" s="34" t="s">
        <v>145</v>
      </c>
      <c r="C128" s="21" t="s">
        <v>2</v>
      </c>
      <c r="D128" s="5">
        <v>6</v>
      </c>
      <c r="E128" s="5">
        <v>12</v>
      </c>
      <c r="F128" s="5">
        <v>24</v>
      </c>
      <c r="G128" s="5">
        <v>438.6</v>
      </c>
      <c r="H128" s="5">
        <v>44.1</v>
      </c>
      <c r="I128" s="5">
        <v>376.8</v>
      </c>
      <c r="N128" s="26">
        <f t="shared" si="37"/>
        <v>89.945280437756495</v>
      </c>
      <c r="O128" s="26">
        <f>(G128-I128)/G128*100</f>
        <v>14.09028727770178</v>
      </c>
      <c r="Q128" s="5">
        <f>(G128/1000)*(N128/100)</f>
        <v>0.39450000000000002</v>
      </c>
      <c r="R128" s="5">
        <f>Q128*F128</f>
        <v>9.468</v>
      </c>
    </row>
    <row r="129" spans="1:18" hidden="1">
      <c r="A129" s="22">
        <v>44885</v>
      </c>
      <c r="B129" s="34" t="s">
        <v>145</v>
      </c>
      <c r="C129" s="21" t="s">
        <v>1</v>
      </c>
      <c r="D129" s="5">
        <v>12</v>
      </c>
      <c r="E129" s="5">
        <v>12</v>
      </c>
      <c r="F129" s="5">
        <v>24</v>
      </c>
      <c r="G129" s="5">
        <v>422.1</v>
      </c>
      <c r="H129" s="5">
        <v>26.8</v>
      </c>
      <c r="I129" s="5">
        <v>347.1</v>
      </c>
      <c r="N129" s="26" t="e">
        <f>(#REF!-H129)/#REF!*100</f>
        <v>#REF!</v>
      </c>
      <c r="Q129" s="5" t="e">
        <f>#REF!/1000*N129/100</f>
        <v>#REF!</v>
      </c>
      <c r="R129" s="5" t="e">
        <f>#REF!*F129/E129</f>
        <v>#REF!</v>
      </c>
    </row>
    <row r="130" spans="1:18">
      <c r="A130" s="22">
        <v>44887</v>
      </c>
      <c r="B130" s="34" t="s">
        <v>144</v>
      </c>
      <c r="C130" s="21" t="s">
        <v>2</v>
      </c>
      <c r="D130" s="5">
        <v>6</v>
      </c>
      <c r="E130" s="5">
        <v>12</v>
      </c>
      <c r="F130" s="5">
        <v>24</v>
      </c>
      <c r="G130" s="5">
        <v>473.7</v>
      </c>
      <c r="H130" s="5">
        <v>24.3</v>
      </c>
      <c r="I130" s="5">
        <v>300.60000000000002</v>
      </c>
      <c r="N130" s="26">
        <f>(G130-H130)/G130*100</f>
        <v>94.870170994300182</v>
      </c>
      <c r="O130" s="26">
        <f>(G130-I130)/G130*100</f>
        <v>36.542115262824566</v>
      </c>
      <c r="Q130" s="5">
        <f>(G130/1000)*(N130/100)</f>
        <v>0.44939999999999997</v>
      </c>
      <c r="R130" s="5">
        <f>Q130*F130</f>
        <v>10.785599999999999</v>
      </c>
    </row>
    <row r="131" spans="1:18" hidden="1">
      <c r="A131" s="22">
        <v>44887</v>
      </c>
      <c r="B131" s="34" t="s">
        <v>144</v>
      </c>
      <c r="C131" s="21" t="s">
        <v>1</v>
      </c>
      <c r="D131" s="5">
        <v>12</v>
      </c>
      <c r="E131" s="5">
        <v>12</v>
      </c>
      <c r="F131" s="5">
        <v>24</v>
      </c>
      <c r="G131" s="5">
        <v>483</v>
      </c>
      <c r="H131" s="5">
        <v>26.1</v>
      </c>
      <c r="I131" s="5">
        <v>334.8</v>
      </c>
      <c r="N131" s="26" t="e">
        <f>(#REF!-H131)/#REF!*100</f>
        <v>#REF!</v>
      </c>
      <c r="Q131" s="5" t="e">
        <f>#REF!/1000*N131/100</f>
        <v>#REF!</v>
      </c>
      <c r="R131" s="5" t="e">
        <f>#REF!*F131/E131</f>
        <v>#REF!</v>
      </c>
    </row>
    <row r="132" spans="1:18">
      <c r="A132" s="23">
        <v>44889</v>
      </c>
      <c r="B132" s="34" t="s">
        <v>143</v>
      </c>
      <c r="C132" s="21" t="s">
        <v>2</v>
      </c>
      <c r="D132" s="5">
        <v>6</v>
      </c>
      <c r="E132" s="5">
        <v>12</v>
      </c>
      <c r="F132" s="5">
        <v>24</v>
      </c>
      <c r="G132" s="5">
        <v>364.8</v>
      </c>
      <c r="H132" s="5">
        <v>11.8</v>
      </c>
      <c r="I132" s="5">
        <v>201.7</v>
      </c>
      <c r="N132" s="26">
        <f>(G132-H132)/G132*100</f>
        <v>96.765350877192986</v>
      </c>
      <c r="O132" s="26">
        <f>(G132-I132)/G132*100</f>
        <v>44.709429824561411</v>
      </c>
      <c r="Q132" s="5">
        <f>(G132/1000)*(N132/100)</f>
        <v>0.35300000000000004</v>
      </c>
      <c r="R132" s="5">
        <f>Q132*F132</f>
        <v>8.4720000000000013</v>
      </c>
    </row>
    <row r="133" spans="1:18" hidden="1">
      <c r="A133" s="23">
        <v>44889</v>
      </c>
      <c r="B133" s="34" t="s">
        <v>143</v>
      </c>
      <c r="C133" s="21" t="s">
        <v>1</v>
      </c>
      <c r="D133" s="5">
        <v>12</v>
      </c>
      <c r="E133" s="5">
        <v>12</v>
      </c>
      <c r="F133" s="5">
        <v>24</v>
      </c>
      <c r="G133" s="5">
        <v>334.6</v>
      </c>
      <c r="H133" s="5">
        <v>13.8</v>
      </c>
      <c r="N133" s="26" t="e">
        <f>(#REF!-H133)/#REF!*100</f>
        <v>#REF!</v>
      </c>
      <c r="Q133" s="5" t="e">
        <f>#REF!/1000*N133/100</f>
        <v>#REF!</v>
      </c>
      <c r="R133" s="5" t="e">
        <f>#REF!*F133/E133</f>
        <v>#REF!</v>
      </c>
    </row>
    <row r="134" spans="1:18">
      <c r="A134" s="22">
        <v>44891</v>
      </c>
      <c r="B134" s="34" t="s">
        <v>142</v>
      </c>
      <c r="C134" s="21" t="s">
        <v>2</v>
      </c>
      <c r="D134" s="5">
        <v>6</v>
      </c>
      <c r="E134" s="5">
        <v>12</v>
      </c>
      <c r="F134" s="5">
        <v>24</v>
      </c>
      <c r="G134" s="5">
        <v>387.8</v>
      </c>
      <c r="H134" s="5">
        <v>11.9</v>
      </c>
      <c r="I134" s="5">
        <v>176.4</v>
      </c>
      <c r="N134" s="26">
        <f>(G134-H134)/G134*100</f>
        <v>96.931407942238266</v>
      </c>
      <c r="O134" s="26">
        <f>(G134-I134)/G134*100</f>
        <v>54.512635379061372</v>
      </c>
      <c r="Q134" s="5">
        <f>(G134/1000)*(N134/100)</f>
        <v>0.37590000000000001</v>
      </c>
      <c r="R134" s="5">
        <f>Q134*F134</f>
        <v>9.0215999999999994</v>
      </c>
    </row>
    <row r="135" spans="1:18" hidden="1">
      <c r="A135" s="23">
        <v>44891</v>
      </c>
      <c r="B135" s="34" t="s">
        <v>142</v>
      </c>
      <c r="C135" s="21" t="s">
        <v>1</v>
      </c>
      <c r="D135" s="5">
        <v>12</v>
      </c>
      <c r="E135" s="5">
        <v>12</v>
      </c>
      <c r="F135" s="5">
        <v>24</v>
      </c>
      <c r="G135" s="5">
        <v>321</v>
      </c>
      <c r="H135" s="5">
        <v>13.4</v>
      </c>
      <c r="N135" s="26" t="e">
        <f>(#REF!-H135)/#REF!*100</f>
        <v>#REF!</v>
      </c>
      <c r="Q135" s="5" t="e">
        <f>#REF!/1000*N135/100</f>
        <v>#REF!</v>
      </c>
      <c r="R135" s="5" t="e">
        <f>#REF!*F135/E135</f>
        <v>#REF!</v>
      </c>
    </row>
    <row r="136" spans="1:18">
      <c r="A136" s="22">
        <v>44893</v>
      </c>
      <c r="B136" s="34" t="s">
        <v>141</v>
      </c>
      <c r="C136" s="21" t="s">
        <v>2</v>
      </c>
      <c r="D136" s="5">
        <v>6</v>
      </c>
      <c r="E136" s="5">
        <v>12</v>
      </c>
      <c r="F136" s="5">
        <v>24</v>
      </c>
      <c r="G136" s="5">
        <v>377.4</v>
      </c>
      <c r="H136" s="5">
        <v>13.7</v>
      </c>
      <c r="I136" s="5">
        <v>212.3</v>
      </c>
      <c r="N136" s="26">
        <f>(G136-H136)/G136*100</f>
        <v>96.369899311075784</v>
      </c>
      <c r="O136" s="26">
        <f>(G136-I136)/G136*100</f>
        <v>43.746687864334916</v>
      </c>
      <c r="Q136" s="5">
        <f>(G136/1000)*(N136/100)</f>
        <v>0.36369999999999997</v>
      </c>
      <c r="R136" s="5">
        <f>Q136*F136</f>
        <v>8.7287999999999997</v>
      </c>
    </row>
    <row r="137" spans="1:18" hidden="1">
      <c r="A137" s="22">
        <v>44893</v>
      </c>
      <c r="B137" s="34" t="s">
        <v>141</v>
      </c>
      <c r="C137" s="21" t="s">
        <v>1</v>
      </c>
      <c r="D137" s="5">
        <v>12</v>
      </c>
      <c r="E137" s="5">
        <v>12</v>
      </c>
      <c r="F137" s="5">
        <v>24</v>
      </c>
      <c r="G137" s="5">
        <v>303</v>
      </c>
      <c r="H137" s="5">
        <v>14.3</v>
      </c>
      <c r="N137" s="26" t="e">
        <f>(#REF!-H137)/#REF!*100</f>
        <v>#REF!</v>
      </c>
      <c r="Q137" s="5" t="e">
        <f>#REF!/1000*N137/100</f>
        <v>#REF!</v>
      </c>
      <c r="R137" s="5" t="e">
        <f>#REF!*F137/E137</f>
        <v>#REF!</v>
      </c>
    </row>
    <row r="138" spans="1:18">
      <c r="A138" s="22">
        <v>44898</v>
      </c>
      <c r="B138" s="34" t="s">
        <v>181</v>
      </c>
      <c r="C138" s="21" t="s">
        <v>2</v>
      </c>
      <c r="D138" s="5">
        <v>6</v>
      </c>
      <c r="E138" s="5">
        <v>12</v>
      </c>
      <c r="F138" s="5">
        <v>12</v>
      </c>
    </row>
    <row r="139" spans="1:18" hidden="1">
      <c r="A139" s="22">
        <v>44898</v>
      </c>
      <c r="B139" s="34" t="s">
        <v>180</v>
      </c>
      <c r="C139" s="21" t="s">
        <v>1</v>
      </c>
      <c r="D139" s="5">
        <v>12</v>
      </c>
      <c r="E139" s="5">
        <v>12</v>
      </c>
      <c r="F139" s="5">
        <v>12</v>
      </c>
    </row>
    <row r="140" spans="1:18">
      <c r="A140" s="22">
        <v>44899</v>
      </c>
      <c r="B140" s="34" t="s">
        <v>182</v>
      </c>
      <c r="C140" s="21" t="s">
        <v>2</v>
      </c>
      <c r="D140" s="5">
        <v>6</v>
      </c>
      <c r="E140" s="5">
        <v>12</v>
      </c>
      <c r="F140" s="5">
        <v>12</v>
      </c>
      <c r="G140" s="5">
        <v>411.52</v>
      </c>
      <c r="H140" s="5">
        <v>16.349</v>
      </c>
      <c r="I140" s="5">
        <v>234.85</v>
      </c>
      <c r="N140" s="26">
        <f t="shared" ref="N140:N151" si="43">(G140-H140)/G140*100</f>
        <v>96.027167573872475</v>
      </c>
      <c r="O140" s="26">
        <f t="shared" ref="O140:O151" si="44">(G140-I140)/G140*100</f>
        <v>42.931084758942454</v>
      </c>
      <c r="P140" s="26">
        <f t="shared" ref="P140:P151" si="45">N140-O140</f>
        <v>53.096082814930021</v>
      </c>
      <c r="Q140" s="5">
        <f>(G140/1000)*(N140/100)</f>
        <v>0.39517099999999999</v>
      </c>
      <c r="R140" s="5">
        <f t="shared" ref="R140:R151" si="46">Q140*F140</f>
        <v>4.7420520000000002</v>
      </c>
    </row>
    <row r="141" spans="1:18" hidden="1">
      <c r="A141" s="22">
        <v>44899</v>
      </c>
      <c r="B141" s="34" t="s">
        <v>182</v>
      </c>
      <c r="C141" s="21" t="s">
        <v>1</v>
      </c>
      <c r="D141" s="5">
        <v>12</v>
      </c>
      <c r="E141" s="5">
        <v>12</v>
      </c>
      <c r="F141" s="5">
        <v>12</v>
      </c>
    </row>
    <row r="142" spans="1:18">
      <c r="A142" s="22">
        <v>44901</v>
      </c>
      <c r="B142" s="34" t="s">
        <v>183</v>
      </c>
      <c r="C142" s="21" t="s">
        <v>2</v>
      </c>
      <c r="D142" s="5">
        <v>6</v>
      </c>
      <c r="E142" s="5">
        <v>12</v>
      </c>
      <c r="F142" s="5">
        <v>12</v>
      </c>
      <c r="G142" s="5">
        <v>338.88000000000005</v>
      </c>
      <c r="H142" s="5">
        <v>17.408000000000001</v>
      </c>
      <c r="I142" s="5">
        <v>247.32800000000003</v>
      </c>
      <c r="N142" s="26">
        <f t="shared" si="43"/>
        <v>94.863078375826248</v>
      </c>
      <c r="O142" s="26">
        <f t="shared" si="44"/>
        <v>27.016052880075549</v>
      </c>
      <c r="P142" s="26">
        <f t="shared" si="45"/>
        <v>67.8470254957507</v>
      </c>
      <c r="Q142" s="5">
        <f>(G142/1000)*(N142/100)</f>
        <v>0.32147200000000004</v>
      </c>
      <c r="R142" s="5">
        <f t="shared" si="46"/>
        <v>3.8576640000000006</v>
      </c>
    </row>
    <row r="143" spans="1:18" hidden="1">
      <c r="A143" s="22">
        <v>44901</v>
      </c>
      <c r="B143" s="34" t="s">
        <v>183</v>
      </c>
      <c r="C143" s="21" t="s">
        <v>1</v>
      </c>
      <c r="D143" s="5">
        <v>12</v>
      </c>
      <c r="E143" s="5">
        <v>12</v>
      </c>
      <c r="F143" s="5">
        <v>12</v>
      </c>
      <c r="G143" s="5">
        <v>325.12</v>
      </c>
      <c r="H143" s="5">
        <v>26.041600000000003</v>
      </c>
      <c r="I143" s="5">
        <v>304.512</v>
      </c>
      <c r="N143" s="26">
        <f t="shared" si="43"/>
        <v>91.990157480314963</v>
      </c>
      <c r="O143" s="26">
        <f>(G143-I143)/G143*100</f>
        <v>6.3385826771653555</v>
      </c>
      <c r="P143" s="26">
        <f t="shared" si="45"/>
        <v>85.6515748031496</v>
      </c>
      <c r="Q143" s="5">
        <f t="shared" ref="Q143:Q151" si="47">G143/1000*N143/100</f>
        <v>0.29907840000000002</v>
      </c>
      <c r="R143" s="5">
        <f t="shared" si="46"/>
        <v>3.5889408000000005</v>
      </c>
    </row>
    <row r="144" spans="1:18">
      <c r="A144" s="22">
        <v>44902</v>
      </c>
      <c r="B144" s="34" t="s">
        <v>184</v>
      </c>
      <c r="C144" s="21" t="s">
        <v>2</v>
      </c>
      <c r="D144" s="5">
        <v>6</v>
      </c>
      <c r="E144" s="5">
        <v>12</v>
      </c>
      <c r="F144" s="5">
        <v>12</v>
      </c>
      <c r="G144" s="5">
        <v>558.08000000000004</v>
      </c>
      <c r="H144" s="5">
        <v>19.510400000000004</v>
      </c>
      <c r="I144" s="5">
        <v>217.98400000000004</v>
      </c>
      <c r="N144" s="26">
        <f t="shared" si="43"/>
        <v>96.504013761467888</v>
      </c>
      <c r="O144" s="26">
        <f t="shared" si="44"/>
        <v>60.940366972477058</v>
      </c>
      <c r="P144" s="26">
        <f t="shared" si="45"/>
        <v>35.56364678899083</v>
      </c>
      <c r="Q144" s="5">
        <f>(G144/1000)*(N144/100)</f>
        <v>0.53856959999999998</v>
      </c>
      <c r="R144" s="5">
        <f t="shared" si="46"/>
        <v>6.4628351999999998</v>
      </c>
    </row>
    <row r="145" spans="1:18" hidden="1">
      <c r="A145" s="22">
        <v>44902</v>
      </c>
      <c r="B145" s="34" t="s">
        <v>184</v>
      </c>
      <c r="C145" s="21" t="s">
        <v>1</v>
      </c>
      <c r="D145" s="5">
        <v>12</v>
      </c>
      <c r="E145" s="5">
        <v>12</v>
      </c>
      <c r="F145" s="5">
        <v>12</v>
      </c>
      <c r="G145" s="5">
        <v>544.64</v>
      </c>
      <c r="H145" s="5">
        <v>20.528000000000002</v>
      </c>
      <c r="I145" s="5">
        <v>311.58400000000006</v>
      </c>
      <c r="N145" s="26">
        <f t="shared" si="43"/>
        <v>96.230904817861344</v>
      </c>
      <c r="O145" s="26">
        <f t="shared" si="44"/>
        <v>42.790834312573431</v>
      </c>
      <c r="P145" s="26">
        <f t="shared" si="45"/>
        <v>53.440070505287913</v>
      </c>
      <c r="Q145" s="5">
        <f t="shared" si="47"/>
        <v>0.52411200000000002</v>
      </c>
      <c r="R145" s="5">
        <f t="shared" si="46"/>
        <v>6.2893439999999998</v>
      </c>
    </row>
    <row r="146" spans="1:18">
      <c r="A146" s="22">
        <v>44903</v>
      </c>
      <c r="B146" s="34" t="s">
        <v>185</v>
      </c>
      <c r="C146" s="21" t="s">
        <v>2</v>
      </c>
      <c r="D146" s="5">
        <v>6</v>
      </c>
      <c r="E146" s="5">
        <v>12</v>
      </c>
      <c r="F146" s="5">
        <v>12</v>
      </c>
      <c r="G146" s="5">
        <v>535.68000000000006</v>
      </c>
      <c r="H146" s="5">
        <v>72.48</v>
      </c>
      <c r="I146" s="5">
        <v>195.42400000000001</v>
      </c>
      <c r="N146" s="26">
        <f t="shared" si="43"/>
        <v>86.469534050179206</v>
      </c>
      <c r="O146" s="26">
        <f t="shared" si="44"/>
        <v>63.518518518518533</v>
      </c>
      <c r="P146" s="26">
        <f t="shared" si="45"/>
        <v>22.951015531660673</v>
      </c>
      <c r="Q146" s="5">
        <f>(G146/1000)*(N146/100)</f>
        <v>0.4632</v>
      </c>
      <c r="R146" s="5">
        <f t="shared" si="46"/>
        <v>5.5583999999999998</v>
      </c>
    </row>
    <row r="147" spans="1:18" hidden="1">
      <c r="A147" s="22">
        <v>44903</v>
      </c>
      <c r="B147" s="34" t="s">
        <v>185</v>
      </c>
      <c r="C147" s="21" t="s">
        <v>1</v>
      </c>
      <c r="D147" s="5">
        <v>12</v>
      </c>
      <c r="E147" s="5">
        <v>12</v>
      </c>
      <c r="F147" s="5">
        <v>12</v>
      </c>
      <c r="G147" s="5">
        <v>499.84</v>
      </c>
      <c r="H147" s="5">
        <v>45.120000000000005</v>
      </c>
      <c r="I147" s="5">
        <v>254.65600000000001</v>
      </c>
      <c r="N147" s="26">
        <f t="shared" si="43"/>
        <v>90.973111395646612</v>
      </c>
      <c r="O147" s="26">
        <f t="shared" si="44"/>
        <v>49.052496798975668</v>
      </c>
      <c r="P147" s="26">
        <f t="shared" si="45"/>
        <v>41.920614596670944</v>
      </c>
      <c r="Q147" s="5">
        <f t="shared" si="47"/>
        <v>0.45472000000000001</v>
      </c>
      <c r="R147" s="5">
        <f t="shared" si="46"/>
        <v>5.4566400000000002</v>
      </c>
    </row>
    <row r="148" spans="1:18">
      <c r="A148" s="22">
        <v>44904</v>
      </c>
      <c r="B148" s="34" t="s">
        <v>186</v>
      </c>
      <c r="C148" s="21" t="s">
        <v>2</v>
      </c>
      <c r="D148" s="5">
        <v>6</v>
      </c>
      <c r="E148" s="5">
        <v>12</v>
      </c>
      <c r="F148" s="5">
        <v>12</v>
      </c>
      <c r="G148" s="5">
        <v>534.88</v>
      </c>
      <c r="H148" s="5">
        <v>20.585599999999999</v>
      </c>
      <c r="I148" s="5">
        <v>200.256</v>
      </c>
      <c r="N148" s="26">
        <f t="shared" si="43"/>
        <v>96.151361052946456</v>
      </c>
      <c r="O148" s="26">
        <f t="shared" si="44"/>
        <v>62.56057433443015</v>
      </c>
      <c r="P148" s="26">
        <f t="shared" si="45"/>
        <v>33.590786718516306</v>
      </c>
      <c r="Q148" s="5">
        <f>(G148/1000)*(N148/100)</f>
        <v>0.51429440000000004</v>
      </c>
      <c r="R148" s="5">
        <f t="shared" si="46"/>
        <v>6.1715328000000005</v>
      </c>
    </row>
    <row r="149" spans="1:18" hidden="1">
      <c r="A149" s="22">
        <v>44904</v>
      </c>
      <c r="B149" s="34" t="s">
        <v>186</v>
      </c>
      <c r="C149" s="21" t="s">
        <v>1</v>
      </c>
      <c r="D149" s="5">
        <v>12</v>
      </c>
      <c r="E149" s="5">
        <v>12</v>
      </c>
      <c r="F149" s="5">
        <v>12</v>
      </c>
      <c r="G149" s="5">
        <v>552</v>
      </c>
      <c r="H149" s="5">
        <v>18.288</v>
      </c>
      <c r="I149" s="5">
        <v>262.24</v>
      </c>
      <c r="N149" s="26">
        <f t="shared" si="43"/>
        <v>96.686956521739134</v>
      </c>
      <c r="O149" s="26">
        <f t="shared" si="44"/>
        <v>52.492753623188406</v>
      </c>
      <c r="P149" s="26">
        <f t="shared" si="45"/>
        <v>44.194202898550728</v>
      </c>
      <c r="Q149" s="5">
        <f t="shared" si="47"/>
        <v>0.53371200000000008</v>
      </c>
      <c r="R149" s="5">
        <f t="shared" si="46"/>
        <v>6.4045440000000013</v>
      </c>
    </row>
    <row r="150" spans="1:18">
      <c r="A150" s="22">
        <v>44905</v>
      </c>
      <c r="B150" s="34" t="s">
        <v>187</v>
      </c>
      <c r="C150" s="21" t="s">
        <v>2</v>
      </c>
      <c r="D150" s="5">
        <v>6</v>
      </c>
      <c r="E150" s="5">
        <v>12</v>
      </c>
      <c r="F150" s="5">
        <v>12</v>
      </c>
      <c r="G150" s="5">
        <v>472</v>
      </c>
      <c r="H150" s="5">
        <v>15.193600000000002</v>
      </c>
      <c r="I150" s="5">
        <v>127.104</v>
      </c>
      <c r="N150" s="26">
        <f t="shared" si="43"/>
        <v>96.781016949152544</v>
      </c>
      <c r="O150" s="26">
        <f t="shared" si="44"/>
        <v>73.071186440677977</v>
      </c>
      <c r="P150" s="26">
        <f t="shared" si="45"/>
        <v>23.709830508474568</v>
      </c>
      <c r="Q150" s="5">
        <f>(G150/1000)*(N150/100)</f>
        <v>0.4568064</v>
      </c>
      <c r="R150" s="5">
        <f t="shared" si="46"/>
        <v>5.4816767999999998</v>
      </c>
    </row>
    <row r="151" spans="1:18" hidden="1">
      <c r="A151" s="22">
        <v>44905</v>
      </c>
      <c r="B151" s="34" t="s">
        <v>187</v>
      </c>
      <c r="C151" s="21" t="s">
        <v>1</v>
      </c>
      <c r="D151" s="5">
        <v>12</v>
      </c>
      <c r="E151" s="5">
        <v>12</v>
      </c>
      <c r="F151" s="5">
        <v>12</v>
      </c>
      <c r="G151" s="5">
        <v>491.84</v>
      </c>
      <c r="H151" s="5">
        <v>16.2272</v>
      </c>
      <c r="I151" s="5">
        <v>236.64000000000001</v>
      </c>
      <c r="N151" s="26">
        <f t="shared" si="43"/>
        <v>96.700715679895907</v>
      </c>
      <c r="O151" s="26">
        <f t="shared" si="44"/>
        <v>51.886792452830186</v>
      </c>
      <c r="P151" s="26">
        <f t="shared" si="45"/>
        <v>44.813923227065722</v>
      </c>
      <c r="Q151" s="5">
        <f t="shared" si="47"/>
        <v>0.47561280000000006</v>
      </c>
      <c r="R151" s="5">
        <f t="shared" si="46"/>
        <v>5.7073536000000011</v>
      </c>
    </row>
    <row r="152" spans="1:18">
      <c r="A152" s="22">
        <v>44906</v>
      </c>
      <c r="B152" s="34" t="s">
        <v>188</v>
      </c>
      <c r="C152" s="21" t="s">
        <v>2</v>
      </c>
      <c r="D152" s="5">
        <v>6</v>
      </c>
      <c r="E152" s="5">
        <v>12</v>
      </c>
      <c r="F152" s="5">
        <v>12</v>
      </c>
      <c r="G152" s="5">
        <v>503.68000000000006</v>
      </c>
      <c r="H152" s="5">
        <v>17.2544</v>
      </c>
      <c r="I152" s="5">
        <v>156.96</v>
      </c>
      <c r="N152" s="26">
        <f>(G152-H152)/G152*100</f>
        <v>96.574332909784005</v>
      </c>
      <c r="O152" s="26">
        <f>(G152-I152)/G152*100</f>
        <v>68.837357052096564</v>
      </c>
      <c r="P152" s="26">
        <f>N152-O152</f>
        <v>27.73697585768744</v>
      </c>
      <c r="Q152" s="5">
        <f>(G152/1000)*(N152/100)</f>
        <v>0.48642560000000007</v>
      </c>
      <c r="R152" s="5">
        <f>Q152*F152</f>
        <v>5.8371072000000011</v>
      </c>
    </row>
    <row r="153" spans="1:18" hidden="1">
      <c r="A153" s="22">
        <v>44906</v>
      </c>
      <c r="B153" s="34" t="s">
        <v>188</v>
      </c>
      <c r="C153" s="21" t="s">
        <v>1</v>
      </c>
      <c r="D153" s="5">
        <v>12</v>
      </c>
      <c r="E153" s="5">
        <v>12</v>
      </c>
      <c r="F153" s="5">
        <v>12</v>
      </c>
      <c r="G153" s="5">
        <v>484.8</v>
      </c>
      <c r="H153" s="5">
        <v>15.648</v>
      </c>
      <c r="I153" s="5">
        <v>215.20000000000002</v>
      </c>
      <c r="N153" s="26">
        <f>(G153-H153)/G153*100</f>
        <v>96.772277227722768</v>
      </c>
      <c r="O153" s="26">
        <f>(G153-I153)/G153*100</f>
        <v>55.61056105610561</v>
      </c>
      <c r="P153" s="26">
        <f>N153-O153</f>
        <v>41.161716171617158</v>
      </c>
      <c r="Q153" s="5">
        <f>G153/1000*N153/100</f>
        <v>0.46915200000000001</v>
      </c>
      <c r="R153" s="5">
        <f>Q153*F153</f>
        <v>5.6298240000000002</v>
      </c>
    </row>
  </sheetData>
  <autoFilter ref="C1:C153">
    <filterColumn colId="0">
      <filters>
        <filter val="AM1"/>
      </filters>
    </filterColumn>
  </autoFilter>
  <phoneticPr fontId="1" type="noConversion"/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4"/>
  <sheetViews>
    <sheetView topLeftCell="B1" zoomScale="85" zoomScaleNormal="85" workbookViewId="0">
      <pane ySplit="1" topLeftCell="A105" activePane="bottomLeft" state="frozen"/>
      <selection pane="bottomLeft" activeCell="K140" sqref="K140:K152"/>
    </sheetView>
  </sheetViews>
  <sheetFormatPr defaultColWidth="9.125" defaultRowHeight="15"/>
  <cols>
    <col min="1" max="1" width="12.625" style="34" customWidth="1"/>
    <col min="2" max="2" width="24.625" style="34" customWidth="1"/>
    <col min="3" max="3" width="13.625" style="21" customWidth="1"/>
    <col min="4" max="4" width="16.125" style="5" customWidth="1"/>
    <col min="5" max="5" width="14" style="5" customWidth="1"/>
    <col min="6" max="6" width="15.125" style="5" customWidth="1"/>
    <col min="7" max="7" width="15.375" style="5" customWidth="1"/>
    <col min="8" max="8" width="21.25" style="5" customWidth="1"/>
    <col min="9" max="9" width="16.25" style="5" customWidth="1"/>
    <col min="10" max="10" width="25.875" style="6" customWidth="1"/>
    <col min="11" max="11" width="27.625" style="5" customWidth="1"/>
    <col min="12" max="16384" width="9.125" style="6"/>
  </cols>
  <sheetData>
    <row r="1" spans="1:11" s="3" customFormat="1" ht="15.75">
      <c r="A1" s="39" t="s">
        <v>26</v>
      </c>
      <c r="B1" s="33" t="s">
        <v>63</v>
      </c>
      <c r="C1" s="38" t="s">
        <v>14</v>
      </c>
      <c r="D1" s="2" t="s">
        <v>36</v>
      </c>
      <c r="E1" s="37" t="s">
        <v>122</v>
      </c>
      <c r="F1" s="37" t="s">
        <v>123</v>
      </c>
      <c r="G1" s="2" t="s">
        <v>27</v>
      </c>
      <c r="H1" s="3" t="s">
        <v>135</v>
      </c>
      <c r="I1" s="1" t="s">
        <v>124</v>
      </c>
      <c r="J1" s="3" t="s">
        <v>121</v>
      </c>
      <c r="K1" s="3" t="s">
        <v>134</v>
      </c>
    </row>
    <row r="2" spans="1:11" s="8" customFormat="1">
      <c r="A2" s="22">
        <v>44702</v>
      </c>
      <c r="B2" s="22" t="s">
        <v>64</v>
      </c>
      <c r="C2" s="21" t="s">
        <v>2</v>
      </c>
      <c r="D2" s="5">
        <v>12</v>
      </c>
      <c r="E2" s="5">
        <v>12</v>
      </c>
      <c r="F2" s="5">
        <v>12</v>
      </c>
      <c r="G2" s="21">
        <v>3620</v>
      </c>
      <c r="H2" s="5">
        <f>G2*0.5</f>
        <v>1810</v>
      </c>
      <c r="I2" s="21">
        <v>4.8000000000000007</v>
      </c>
      <c r="J2" s="6">
        <f>G2/I2</f>
        <v>754.16666666666652</v>
      </c>
      <c r="K2" s="5">
        <f>H2/I2</f>
        <v>377.08333333333326</v>
      </c>
    </row>
    <row r="3" spans="1:11" s="8" customFormat="1" hidden="1">
      <c r="A3" s="22">
        <v>44702</v>
      </c>
      <c r="B3" s="4" t="s">
        <v>64</v>
      </c>
      <c r="C3" s="5" t="s">
        <v>89</v>
      </c>
      <c r="D3" s="5">
        <v>24</v>
      </c>
      <c r="E3" s="5">
        <v>3</v>
      </c>
      <c r="F3" s="5">
        <v>3</v>
      </c>
      <c r="G3" s="21"/>
      <c r="H3" s="21"/>
      <c r="I3" s="21"/>
      <c r="J3" s="6"/>
      <c r="K3" s="30"/>
    </row>
    <row r="4" spans="1:11" s="8" customFormat="1">
      <c r="A4" s="22">
        <v>44705</v>
      </c>
      <c r="B4" s="22" t="s">
        <v>65</v>
      </c>
      <c r="C4" s="21" t="s">
        <v>2</v>
      </c>
      <c r="D4" s="5">
        <v>12</v>
      </c>
      <c r="E4" s="5">
        <v>12</v>
      </c>
      <c r="F4" s="5">
        <v>24</v>
      </c>
      <c r="G4" s="21">
        <v>5740</v>
      </c>
      <c r="H4" s="5">
        <f>G4*0.5</f>
        <v>2870</v>
      </c>
      <c r="I4" s="21">
        <v>7.7759999999999998</v>
      </c>
      <c r="J4" s="6">
        <f>G4/I4</f>
        <v>738.16872427983537</v>
      </c>
      <c r="K4" s="5">
        <f>H4/I4</f>
        <v>369.08436213991769</v>
      </c>
    </row>
    <row r="5" spans="1:11" s="8" customFormat="1" hidden="1">
      <c r="A5" s="22">
        <v>44705</v>
      </c>
      <c r="B5" s="4" t="s">
        <v>65</v>
      </c>
      <c r="C5" s="5" t="s">
        <v>89</v>
      </c>
      <c r="D5" s="5">
        <v>24</v>
      </c>
      <c r="E5" s="5">
        <v>3</v>
      </c>
      <c r="F5" s="5">
        <v>3</v>
      </c>
      <c r="G5" s="21"/>
      <c r="H5" s="21"/>
      <c r="I5" s="21"/>
      <c r="J5" s="6"/>
      <c r="K5" s="30"/>
    </row>
    <row r="6" spans="1:11" s="8" customFormat="1">
      <c r="A6" s="22">
        <v>44706</v>
      </c>
      <c r="B6" s="22" t="s">
        <v>108</v>
      </c>
      <c r="C6" s="21" t="s">
        <v>2</v>
      </c>
      <c r="D6" s="5">
        <v>12</v>
      </c>
      <c r="E6" s="5">
        <v>12</v>
      </c>
      <c r="F6" s="5">
        <v>12</v>
      </c>
      <c r="G6" s="5">
        <v>3050</v>
      </c>
      <c r="H6" s="5">
        <f t="shared" ref="H6:H13" si="0">G6*0.75</f>
        <v>2287.5</v>
      </c>
      <c r="I6" s="5"/>
      <c r="J6" s="6"/>
      <c r="K6" s="5"/>
    </row>
    <row r="7" spans="1:11" s="8" customFormat="1">
      <c r="A7" s="22">
        <v>44707</v>
      </c>
      <c r="B7" s="22" t="s">
        <v>107</v>
      </c>
      <c r="C7" s="21" t="s">
        <v>2</v>
      </c>
      <c r="D7" s="5">
        <v>12</v>
      </c>
      <c r="E7" s="5">
        <v>12</v>
      </c>
      <c r="F7" s="5">
        <v>24</v>
      </c>
      <c r="G7" s="5">
        <v>3480</v>
      </c>
      <c r="H7" s="5">
        <f t="shared" si="0"/>
        <v>2610</v>
      </c>
      <c r="I7" s="5"/>
      <c r="J7" s="6"/>
      <c r="K7" s="5"/>
    </row>
    <row r="8" spans="1:11" s="8" customFormat="1">
      <c r="A8" s="22">
        <v>44709</v>
      </c>
      <c r="B8" s="22" t="s">
        <v>106</v>
      </c>
      <c r="C8" s="21" t="s">
        <v>2</v>
      </c>
      <c r="D8" s="5">
        <v>12</v>
      </c>
      <c r="E8" s="5">
        <v>12</v>
      </c>
      <c r="F8" s="5">
        <v>24</v>
      </c>
      <c r="G8" s="5">
        <v>3420</v>
      </c>
      <c r="H8" s="5">
        <f t="shared" si="0"/>
        <v>2565</v>
      </c>
      <c r="I8" s="5"/>
      <c r="J8" s="6"/>
      <c r="K8" s="5"/>
    </row>
    <row r="9" spans="1:11" s="8" customFormat="1">
      <c r="A9" s="22">
        <v>44711</v>
      </c>
      <c r="B9" s="22" t="s">
        <v>105</v>
      </c>
      <c r="C9" s="21" t="s">
        <v>2</v>
      </c>
      <c r="D9" s="5">
        <v>12</v>
      </c>
      <c r="E9" s="5">
        <v>12</v>
      </c>
      <c r="F9" s="5">
        <v>24</v>
      </c>
      <c r="G9" s="5">
        <v>3100</v>
      </c>
      <c r="H9" s="5">
        <f t="shared" si="0"/>
        <v>2325</v>
      </c>
      <c r="I9" s="5"/>
      <c r="J9" s="6"/>
      <c r="K9" s="5"/>
    </row>
    <row r="10" spans="1:11" s="8" customFormat="1">
      <c r="A10" s="22">
        <v>44714</v>
      </c>
      <c r="B10" s="22" t="s">
        <v>104</v>
      </c>
      <c r="C10" s="21" t="s">
        <v>2</v>
      </c>
      <c r="D10" s="5">
        <v>12</v>
      </c>
      <c r="E10" s="5">
        <v>12</v>
      </c>
      <c r="F10" s="5">
        <v>24</v>
      </c>
      <c r="G10" s="21">
        <v>3090</v>
      </c>
      <c r="H10" s="5">
        <f t="shared" si="0"/>
        <v>2317.5</v>
      </c>
      <c r="I10" s="21"/>
      <c r="J10" s="6"/>
      <c r="K10" s="5"/>
    </row>
    <row r="11" spans="1:11">
      <c r="A11" s="22">
        <v>44716</v>
      </c>
      <c r="B11" s="22" t="s">
        <v>103</v>
      </c>
      <c r="C11" s="21" t="s">
        <v>2</v>
      </c>
      <c r="D11" s="5">
        <v>12</v>
      </c>
      <c r="E11" s="5">
        <v>12</v>
      </c>
      <c r="F11" s="5">
        <v>24</v>
      </c>
      <c r="G11" s="5">
        <v>2870</v>
      </c>
      <c r="H11" s="5">
        <f t="shared" si="0"/>
        <v>2152.5</v>
      </c>
    </row>
    <row r="12" spans="1:11" s="8" customFormat="1">
      <c r="A12" s="22">
        <v>44718</v>
      </c>
      <c r="B12" s="22" t="s">
        <v>102</v>
      </c>
      <c r="C12" s="21" t="s">
        <v>2</v>
      </c>
      <c r="D12" s="5">
        <v>12</v>
      </c>
      <c r="E12" s="5">
        <v>12</v>
      </c>
      <c r="F12" s="5">
        <v>24</v>
      </c>
      <c r="G12" s="5">
        <v>3150</v>
      </c>
      <c r="H12" s="5">
        <f t="shared" si="0"/>
        <v>2362.5</v>
      </c>
      <c r="I12" s="5"/>
      <c r="J12" s="6"/>
      <c r="K12" s="5"/>
    </row>
    <row r="13" spans="1:11" s="8" customFormat="1">
      <c r="A13" s="22">
        <v>44719</v>
      </c>
      <c r="B13" s="22" t="s">
        <v>66</v>
      </c>
      <c r="C13" s="21" t="s">
        <v>2</v>
      </c>
      <c r="D13" s="5">
        <v>12</v>
      </c>
      <c r="E13" s="5">
        <v>12</v>
      </c>
      <c r="F13" s="5">
        <v>24</v>
      </c>
      <c r="G13" s="21">
        <v>3620</v>
      </c>
      <c r="H13" s="5">
        <f t="shared" si="0"/>
        <v>2715</v>
      </c>
      <c r="I13" s="21">
        <v>8.1359999999999992</v>
      </c>
      <c r="J13" s="6">
        <f t="shared" ref="J13" si="1">G13/I13</f>
        <v>444.9360865290069</v>
      </c>
      <c r="K13" s="5">
        <f t="shared" ref="K13" si="2">H13/I13</f>
        <v>333.70206489675519</v>
      </c>
    </row>
    <row r="14" spans="1:11" s="8" customFormat="1" hidden="1">
      <c r="A14" s="22">
        <v>44719</v>
      </c>
      <c r="B14" s="4" t="s">
        <v>66</v>
      </c>
      <c r="C14" s="5" t="s">
        <v>89</v>
      </c>
      <c r="D14" s="5">
        <v>12</v>
      </c>
      <c r="E14" s="5">
        <v>6</v>
      </c>
      <c r="F14" s="5">
        <v>12</v>
      </c>
      <c r="G14" s="21"/>
      <c r="H14" s="21"/>
      <c r="I14" s="21"/>
      <c r="J14" s="6"/>
      <c r="K14" s="30"/>
    </row>
    <row r="15" spans="1:11" s="8" customFormat="1">
      <c r="A15" s="22">
        <v>44722</v>
      </c>
      <c r="B15" s="22" t="s">
        <v>101</v>
      </c>
      <c r="C15" s="21" t="s">
        <v>2</v>
      </c>
      <c r="D15" s="5">
        <v>12</v>
      </c>
      <c r="E15" s="5">
        <v>12</v>
      </c>
      <c r="F15" s="5">
        <v>24</v>
      </c>
      <c r="G15" s="21">
        <v>3280</v>
      </c>
      <c r="H15" s="5">
        <f t="shared" ref="H15:H18" si="3">G15*0.75</f>
        <v>2460</v>
      </c>
      <c r="I15" s="21"/>
      <c r="J15" s="6"/>
      <c r="K15" s="5"/>
    </row>
    <row r="16" spans="1:11" s="8" customFormat="1">
      <c r="A16" s="22">
        <v>44724</v>
      </c>
      <c r="B16" s="22" t="s">
        <v>100</v>
      </c>
      <c r="C16" s="21" t="s">
        <v>2</v>
      </c>
      <c r="D16" s="5">
        <v>12</v>
      </c>
      <c r="E16" s="5">
        <v>12</v>
      </c>
      <c r="F16" s="5">
        <v>24</v>
      </c>
      <c r="G16" s="21">
        <v>3580</v>
      </c>
      <c r="H16" s="5">
        <f t="shared" si="3"/>
        <v>2685</v>
      </c>
      <c r="I16" s="21"/>
      <c r="J16" s="6"/>
      <c r="K16" s="5"/>
    </row>
    <row r="17" spans="1:11" s="8" customFormat="1">
      <c r="A17" s="22">
        <v>44726</v>
      </c>
      <c r="B17" s="22" t="s">
        <v>99</v>
      </c>
      <c r="C17" s="21" t="s">
        <v>2</v>
      </c>
      <c r="D17" s="5">
        <v>12</v>
      </c>
      <c r="E17" s="5">
        <v>12</v>
      </c>
      <c r="F17" s="5">
        <v>24</v>
      </c>
      <c r="G17" s="21">
        <v>2880</v>
      </c>
      <c r="H17" s="5">
        <f t="shared" si="3"/>
        <v>2160</v>
      </c>
      <c r="I17" s="21"/>
      <c r="J17" s="6"/>
      <c r="K17" s="5"/>
    </row>
    <row r="18" spans="1:11" s="8" customFormat="1">
      <c r="A18" s="22">
        <v>44728</v>
      </c>
      <c r="B18" s="22" t="s">
        <v>98</v>
      </c>
      <c r="C18" s="21" t="s">
        <v>2</v>
      </c>
      <c r="D18" s="5">
        <v>12</v>
      </c>
      <c r="E18" s="5">
        <v>12</v>
      </c>
      <c r="F18" s="5">
        <v>24</v>
      </c>
      <c r="G18" s="21">
        <v>5040</v>
      </c>
      <c r="H18" s="5">
        <f t="shared" si="3"/>
        <v>3780</v>
      </c>
      <c r="I18" s="21"/>
      <c r="J18" s="6"/>
      <c r="K18" s="5"/>
    </row>
    <row r="19" spans="1:11" s="8" customFormat="1" hidden="1">
      <c r="A19" s="35">
        <v>44728</v>
      </c>
      <c r="B19" s="4" t="s">
        <v>98</v>
      </c>
      <c r="C19" s="21" t="s">
        <v>1</v>
      </c>
      <c r="D19" s="5">
        <v>12</v>
      </c>
      <c r="E19" s="5">
        <v>6</v>
      </c>
      <c r="F19" s="5">
        <v>12</v>
      </c>
      <c r="G19" s="21">
        <v>2540</v>
      </c>
      <c r="H19" s="21"/>
      <c r="I19" s="21"/>
      <c r="J19" s="6"/>
      <c r="K19" s="30"/>
    </row>
    <row r="20" spans="1:11" s="8" customFormat="1">
      <c r="A20" s="22">
        <v>44730</v>
      </c>
      <c r="B20" s="22" t="s">
        <v>97</v>
      </c>
      <c r="C20" s="21" t="s">
        <v>2</v>
      </c>
      <c r="D20" s="5">
        <v>12</v>
      </c>
      <c r="E20" s="5">
        <v>12</v>
      </c>
      <c r="F20" s="5">
        <v>24</v>
      </c>
      <c r="G20" s="21">
        <v>4460</v>
      </c>
      <c r="H20" s="5">
        <f>G20*0.75</f>
        <v>3345</v>
      </c>
      <c r="I20" s="21"/>
      <c r="J20" s="6"/>
      <c r="K20" s="5"/>
    </row>
    <row r="21" spans="1:11" s="8" customFormat="1" hidden="1">
      <c r="A21" s="35">
        <v>44730</v>
      </c>
      <c r="B21" s="4" t="s">
        <v>97</v>
      </c>
      <c r="C21" s="21" t="s">
        <v>1</v>
      </c>
      <c r="D21" s="5">
        <v>12</v>
      </c>
      <c r="E21" s="5">
        <v>6</v>
      </c>
      <c r="F21" s="5">
        <v>12</v>
      </c>
      <c r="G21" s="21">
        <v>1680</v>
      </c>
      <c r="H21" s="21"/>
      <c r="I21" s="21"/>
      <c r="J21" s="6"/>
      <c r="K21" s="30"/>
    </row>
    <row r="22" spans="1:11" s="8" customFormat="1">
      <c r="A22" s="22">
        <v>44732</v>
      </c>
      <c r="B22" s="22" t="s">
        <v>96</v>
      </c>
      <c r="C22" s="21" t="s">
        <v>2</v>
      </c>
      <c r="D22" s="5">
        <v>12</v>
      </c>
      <c r="E22" s="5">
        <v>12</v>
      </c>
      <c r="F22" s="5">
        <v>24</v>
      </c>
      <c r="G22" s="21">
        <v>4290</v>
      </c>
      <c r="H22" s="5">
        <f>G22*0.75</f>
        <v>3217.5</v>
      </c>
      <c r="I22" s="21"/>
      <c r="J22" s="6"/>
      <c r="K22" s="5"/>
    </row>
    <row r="23" spans="1:11" s="8" customFormat="1" hidden="1">
      <c r="A23" s="35">
        <v>44732</v>
      </c>
      <c r="B23" s="4" t="s">
        <v>96</v>
      </c>
      <c r="C23" s="21" t="s">
        <v>1</v>
      </c>
      <c r="D23" s="5">
        <v>12</v>
      </c>
      <c r="E23" s="5">
        <v>6</v>
      </c>
      <c r="F23" s="5">
        <v>12</v>
      </c>
      <c r="G23" s="21">
        <v>2300</v>
      </c>
      <c r="H23" s="21"/>
      <c r="I23" s="21"/>
      <c r="J23" s="6"/>
      <c r="K23" s="30"/>
    </row>
    <row r="24" spans="1:11" s="8" customFormat="1">
      <c r="A24" s="22">
        <v>44734</v>
      </c>
      <c r="B24" s="22" t="s">
        <v>95</v>
      </c>
      <c r="C24" s="21" t="s">
        <v>2</v>
      </c>
      <c r="D24" s="5">
        <v>12</v>
      </c>
      <c r="E24" s="5">
        <v>12</v>
      </c>
      <c r="F24" s="5">
        <v>24</v>
      </c>
      <c r="G24" s="21">
        <v>4060</v>
      </c>
      <c r="H24" s="5">
        <f>G24*0.75</f>
        <v>3045</v>
      </c>
      <c r="I24" s="21"/>
      <c r="J24" s="6"/>
      <c r="K24" s="5"/>
    </row>
    <row r="25" spans="1:11" s="8" customFormat="1" hidden="1">
      <c r="A25" s="35">
        <v>44734</v>
      </c>
      <c r="B25" s="4" t="s">
        <v>95</v>
      </c>
      <c r="C25" s="21" t="s">
        <v>1</v>
      </c>
      <c r="D25" s="5">
        <v>12</v>
      </c>
      <c r="E25" s="5">
        <v>6</v>
      </c>
      <c r="F25" s="5">
        <v>12</v>
      </c>
      <c r="G25" s="21">
        <v>1070</v>
      </c>
      <c r="H25" s="21"/>
      <c r="I25" s="21"/>
      <c r="J25" s="6"/>
      <c r="K25" s="30"/>
    </row>
    <row r="26" spans="1:11" s="8" customFormat="1">
      <c r="A26" s="22">
        <v>44736</v>
      </c>
      <c r="B26" s="22" t="s">
        <v>94</v>
      </c>
      <c r="C26" s="21" t="s">
        <v>2</v>
      </c>
      <c r="D26" s="5">
        <v>12</v>
      </c>
      <c r="E26" s="5">
        <v>12</v>
      </c>
      <c r="F26" s="5">
        <v>24</v>
      </c>
      <c r="G26" s="21">
        <v>4230</v>
      </c>
      <c r="H26" s="5">
        <f>G26*0.75</f>
        <v>3172.5</v>
      </c>
      <c r="I26" s="21"/>
      <c r="J26" s="6"/>
      <c r="K26" s="5"/>
    </row>
    <row r="27" spans="1:11" s="8" customFormat="1" hidden="1">
      <c r="A27" s="35">
        <v>44736</v>
      </c>
      <c r="B27" s="4" t="s">
        <v>94</v>
      </c>
      <c r="C27" s="21" t="s">
        <v>1</v>
      </c>
      <c r="D27" s="5">
        <v>12</v>
      </c>
      <c r="E27" s="5">
        <v>6</v>
      </c>
      <c r="F27" s="5">
        <v>12</v>
      </c>
      <c r="G27" s="21">
        <v>1970</v>
      </c>
      <c r="H27" s="21"/>
      <c r="I27" s="21"/>
      <c r="J27" s="6"/>
      <c r="K27" s="30"/>
    </row>
    <row r="28" spans="1:11" s="8" customFormat="1">
      <c r="A28" s="22">
        <v>44739</v>
      </c>
      <c r="B28" s="22" t="s">
        <v>67</v>
      </c>
      <c r="C28" s="21" t="s">
        <v>3</v>
      </c>
      <c r="D28" s="5">
        <v>12</v>
      </c>
      <c r="E28" s="5">
        <v>12</v>
      </c>
      <c r="F28" s="5">
        <v>12</v>
      </c>
      <c r="G28" s="21">
        <v>2300</v>
      </c>
      <c r="H28" s="5">
        <f>G28*0.75</f>
        <v>1725</v>
      </c>
      <c r="I28" s="21">
        <v>4.8959999999999999</v>
      </c>
      <c r="J28" s="6">
        <f>G28/I28</f>
        <v>469.77124183006538</v>
      </c>
      <c r="K28" s="5">
        <f>H28/I28</f>
        <v>352.32843137254901</v>
      </c>
    </row>
    <row r="29" spans="1:11" hidden="1">
      <c r="A29" s="23">
        <v>44739</v>
      </c>
      <c r="B29" s="4" t="s">
        <v>67</v>
      </c>
      <c r="C29" s="5" t="s">
        <v>4</v>
      </c>
      <c r="D29" s="5">
        <v>12</v>
      </c>
      <c r="E29" s="5">
        <v>6</v>
      </c>
      <c r="F29" s="5">
        <v>6</v>
      </c>
      <c r="G29" s="5">
        <v>1200</v>
      </c>
      <c r="J29" s="6" t="e">
        <f>#REF!/I29</f>
        <v>#REF!</v>
      </c>
      <c r="K29" s="26"/>
    </row>
    <row r="30" spans="1:11">
      <c r="A30" s="22">
        <v>44743</v>
      </c>
      <c r="B30" s="22" t="s">
        <v>93</v>
      </c>
      <c r="C30" s="21" t="s">
        <v>3</v>
      </c>
      <c r="D30" s="5">
        <v>12</v>
      </c>
      <c r="E30" s="5">
        <v>12</v>
      </c>
      <c r="F30" s="5">
        <v>24</v>
      </c>
      <c r="G30" s="5">
        <v>3300</v>
      </c>
      <c r="H30" s="5">
        <f>G30*0.75</f>
        <v>2475</v>
      </c>
    </row>
    <row r="31" spans="1:11" hidden="1">
      <c r="A31" s="35">
        <v>44743</v>
      </c>
      <c r="B31" s="4" t="s">
        <v>93</v>
      </c>
      <c r="C31" s="5" t="s">
        <v>4</v>
      </c>
      <c r="D31" s="5">
        <v>12</v>
      </c>
      <c r="E31" s="5">
        <v>6</v>
      </c>
      <c r="F31" s="5">
        <v>12</v>
      </c>
      <c r="G31" s="5">
        <v>1330</v>
      </c>
      <c r="K31" s="26"/>
    </row>
    <row r="32" spans="1:11">
      <c r="A32" s="22">
        <v>44745</v>
      </c>
      <c r="B32" s="22" t="s">
        <v>68</v>
      </c>
      <c r="C32" s="21" t="s">
        <v>3</v>
      </c>
      <c r="D32" s="5">
        <v>12</v>
      </c>
      <c r="E32" s="5">
        <v>12</v>
      </c>
      <c r="F32" s="5">
        <v>24</v>
      </c>
      <c r="G32" s="5">
        <v>3680</v>
      </c>
      <c r="H32" s="5">
        <f>G32*0.75</f>
        <v>2760</v>
      </c>
      <c r="I32" s="5">
        <v>9.984</v>
      </c>
      <c r="J32" s="6">
        <f>G32/I32</f>
        <v>368.58974358974359</v>
      </c>
      <c r="K32" s="5">
        <f>H32/I32</f>
        <v>276.44230769230768</v>
      </c>
    </row>
    <row r="33" spans="1:11" hidden="1">
      <c r="A33" s="4">
        <v>44745</v>
      </c>
      <c r="B33" s="4" t="s">
        <v>68</v>
      </c>
      <c r="C33" s="5" t="s">
        <v>4</v>
      </c>
      <c r="D33" s="5">
        <v>12</v>
      </c>
      <c r="E33" s="5">
        <v>6</v>
      </c>
      <c r="F33" s="5">
        <v>12</v>
      </c>
      <c r="G33" s="5">
        <v>1430</v>
      </c>
      <c r="J33" s="6" t="e">
        <f>#REF!/I33</f>
        <v>#REF!</v>
      </c>
      <c r="K33" s="26"/>
    </row>
    <row r="34" spans="1:11">
      <c r="A34" s="22">
        <v>44747</v>
      </c>
      <c r="B34" s="22" t="s">
        <v>69</v>
      </c>
      <c r="C34" s="21" t="s">
        <v>3</v>
      </c>
      <c r="D34" s="5">
        <v>12</v>
      </c>
      <c r="E34" s="5">
        <v>12</v>
      </c>
      <c r="F34" s="5">
        <v>24</v>
      </c>
      <c r="G34" s="5">
        <v>3380</v>
      </c>
      <c r="H34" s="5">
        <f>G34*0.75</f>
        <v>2535</v>
      </c>
      <c r="I34" s="5">
        <v>10.151999999999999</v>
      </c>
      <c r="J34" s="6">
        <f>G34/I34</f>
        <v>332.93932230102445</v>
      </c>
      <c r="K34" s="5">
        <f>H34/I34</f>
        <v>249.70449172576835</v>
      </c>
    </row>
    <row r="35" spans="1:11" hidden="1">
      <c r="A35" s="4">
        <v>44747</v>
      </c>
      <c r="B35" s="4" t="s">
        <v>69</v>
      </c>
      <c r="C35" s="5" t="s">
        <v>4</v>
      </c>
      <c r="D35" s="5">
        <v>12</v>
      </c>
      <c r="E35" s="5">
        <v>6</v>
      </c>
      <c r="F35" s="5">
        <v>12</v>
      </c>
      <c r="G35" s="5">
        <v>1710</v>
      </c>
      <c r="J35" s="6" t="e">
        <f>#REF!/I35</f>
        <v>#REF!</v>
      </c>
      <c r="K35" s="26"/>
    </row>
    <row r="36" spans="1:11">
      <c r="A36" s="22">
        <v>44749</v>
      </c>
      <c r="B36" s="22" t="s">
        <v>90</v>
      </c>
      <c r="C36" s="21" t="s">
        <v>2</v>
      </c>
      <c r="D36" s="5">
        <v>12</v>
      </c>
      <c r="E36" s="5">
        <v>12</v>
      </c>
      <c r="F36" s="5">
        <v>24</v>
      </c>
      <c r="G36" s="5">
        <v>3140</v>
      </c>
      <c r="H36" s="5">
        <f>G36*0.75</f>
        <v>2355</v>
      </c>
    </row>
    <row r="37" spans="1:11" hidden="1">
      <c r="A37" s="4">
        <v>44749</v>
      </c>
      <c r="B37" s="4" t="s">
        <v>90</v>
      </c>
      <c r="C37" s="5" t="s">
        <v>1</v>
      </c>
      <c r="D37" s="5">
        <v>12</v>
      </c>
      <c r="E37" s="5">
        <v>6</v>
      </c>
      <c r="F37" s="5">
        <v>12</v>
      </c>
      <c r="G37" s="5">
        <v>1520</v>
      </c>
      <c r="K37" s="26"/>
    </row>
    <row r="38" spans="1:11" ht="13.5" customHeight="1">
      <c r="A38" s="22">
        <v>44751</v>
      </c>
      <c r="B38" s="22" t="s">
        <v>70</v>
      </c>
      <c r="C38" s="21" t="s">
        <v>2</v>
      </c>
      <c r="D38" s="5">
        <v>12</v>
      </c>
      <c r="E38" s="5">
        <v>12</v>
      </c>
      <c r="F38" s="5">
        <v>24</v>
      </c>
      <c r="G38" s="5">
        <v>3450</v>
      </c>
      <c r="H38" s="5">
        <f>G38*0.75</f>
        <v>2587.5</v>
      </c>
      <c r="I38" s="5">
        <v>10.416</v>
      </c>
      <c r="J38" s="6">
        <f>G38/I38</f>
        <v>331.22119815668202</v>
      </c>
      <c r="K38" s="5">
        <f>H38/I38</f>
        <v>248.41589861751152</v>
      </c>
    </row>
    <row r="39" spans="1:11" hidden="1">
      <c r="A39" s="4">
        <v>44751</v>
      </c>
      <c r="B39" s="4" t="s">
        <v>70</v>
      </c>
      <c r="C39" s="5" t="s">
        <v>1</v>
      </c>
      <c r="D39" s="5">
        <v>12</v>
      </c>
      <c r="E39" s="5">
        <v>6</v>
      </c>
      <c r="F39" s="5">
        <v>12</v>
      </c>
      <c r="G39" s="5">
        <v>1640</v>
      </c>
      <c r="J39" s="6" t="e">
        <f>#REF!/I39</f>
        <v>#REF!</v>
      </c>
      <c r="K39" s="26"/>
    </row>
    <row r="40" spans="1:11" s="31" customFormat="1">
      <c r="A40" s="22">
        <v>44753</v>
      </c>
      <c r="B40" s="22" t="s">
        <v>71</v>
      </c>
      <c r="C40" s="21" t="s">
        <v>2</v>
      </c>
      <c r="D40" s="5">
        <v>12</v>
      </c>
      <c r="E40" s="5">
        <v>12</v>
      </c>
      <c r="F40" s="5">
        <v>24</v>
      </c>
      <c r="G40" s="5">
        <v>3420</v>
      </c>
      <c r="H40" s="5">
        <f>G40*0.75</f>
        <v>2565</v>
      </c>
      <c r="I40" s="5">
        <v>10.032</v>
      </c>
      <c r="J40" s="6">
        <f>G40/I40</f>
        <v>340.90909090909093</v>
      </c>
      <c r="K40" s="5">
        <f>H40/I40</f>
        <v>255.68181818181819</v>
      </c>
    </row>
    <row r="41" spans="1:11" hidden="1">
      <c r="A41" s="4">
        <v>44753</v>
      </c>
      <c r="B41" s="4" t="s">
        <v>71</v>
      </c>
      <c r="C41" s="5" t="s">
        <v>13</v>
      </c>
      <c r="D41" s="5">
        <v>12</v>
      </c>
      <c r="E41" s="5">
        <v>6</v>
      </c>
      <c r="F41" s="5">
        <v>12</v>
      </c>
      <c r="G41" s="5">
        <v>1610</v>
      </c>
      <c r="J41" s="6" t="e">
        <f>#REF!/I41</f>
        <v>#REF!</v>
      </c>
      <c r="K41" s="26"/>
    </row>
    <row r="42" spans="1:11">
      <c r="A42" s="22">
        <v>44755</v>
      </c>
      <c r="B42" s="22" t="s">
        <v>72</v>
      </c>
      <c r="C42" s="21" t="s">
        <v>2</v>
      </c>
      <c r="D42" s="5">
        <v>12</v>
      </c>
      <c r="E42" s="5">
        <v>12</v>
      </c>
      <c r="F42" s="5">
        <v>24</v>
      </c>
      <c r="G42" s="5">
        <v>3100</v>
      </c>
      <c r="H42" s="5">
        <f>G42*0.75</f>
        <v>2325</v>
      </c>
      <c r="I42" s="5">
        <v>8.6879999999999988</v>
      </c>
      <c r="J42" s="6">
        <f>G42/I42</f>
        <v>356.81399631675879</v>
      </c>
      <c r="K42" s="5">
        <f>H42/I42</f>
        <v>267.61049723756912</v>
      </c>
    </row>
    <row r="43" spans="1:11" hidden="1">
      <c r="A43" s="4">
        <v>44755</v>
      </c>
      <c r="B43" s="4" t="s">
        <v>72</v>
      </c>
      <c r="C43" s="5" t="s">
        <v>1</v>
      </c>
      <c r="D43" s="5">
        <v>12</v>
      </c>
      <c r="E43" s="5">
        <v>6</v>
      </c>
      <c r="F43" s="5">
        <v>12</v>
      </c>
      <c r="G43" s="5">
        <v>1400</v>
      </c>
      <c r="K43" s="27"/>
    </row>
    <row r="44" spans="1:11">
      <c r="A44" s="22">
        <v>44760</v>
      </c>
      <c r="B44" s="22" t="s">
        <v>73</v>
      </c>
      <c r="C44" s="21" t="s">
        <v>2</v>
      </c>
      <c r="D44" s="5">
        <v>12</v>
      </c>
      <c r="E44" s="5">
        <v>12</v>
      </c>
      <c r="F44" s="5">
        <v>24</v>
      </c>
      <c r="G44" s="5">
        <v>3280</v>
      </c>
      <c r="H44" s="5">
        <f>G44*0.75</f>
        <v>2460</v>
      </c>
      <c r="I44" s="5">
        <v>9.1440000000000001</v>
      </c>
      <c r="J44" s="6">
        <f>G44/I44</f>
        <v>358.70516185476816</v>
      </c>
      <c r="K44" s="5">
        <f>H44/I44</f>
        <v>269.02887139107611</v>
      </c>
    </row>
    <row r="45" spans="1:11" hidden="1">
      <c r="A45" s="4">
        <v>44760</v>
      </c>
      <c r="B45" s="4" t="s">
        <v>73</v>
      </c>
      <c r="C45" s="5" t="s">
        <v>1</v>
      </c>
      <c r="D45" s="5">
        <v>12</v>
      </c>
      <c r="E45" s="5">
        <v>6</v>
      </c>
      <c r="F45" s="5">
        <v>12</v>
      </c>
      <c r="G45" s="5">
        <v>1710</v>
      </c>
      <c r="I45" s="5" t="e">
        <v>#REF!</v>
      </c>
      <c r="J45" s="6" t="e">
        <f>#REF!/I45</f>
        <v>#REF!</v>
      </c>
      <c r="K45" s="26"/>
    </row>
    <row r="46" spans="1:11">
      <c r="A46" s="22">
        <v>44762</v>
      </c>
      <c r="B46" s="22" t="s">
        <v>74</v>
      </c>
      <c r="C46" s="21" t="s">
        <v>2</v>
      </c>
      <c r="D46" s="5">
        <v>12</v>
      </c>
      <c r="E46" s="5">
        <v>12</v>
      </c>
      <c r="F46" s="5">
        <v>24</v>
      </c>
      <c r="G46" s="5">
        <v>3140</v>
      </c>
      <c r="H46" s="5">
        <f>G46*0.75</f>
        <v>2355</v>
      </c>
      <c r="I46" s="5">
        <v>9.2880000000000003</v>
      </c>
      <c r="J46" s="6">
        <f>G46/I46</f>
        <v>338.07062876830315</v>
      </c>
      <c r="K46" s="5">
        <f>H46/I46</f>
        <v>253.55297157622738</v>
      </c>
    </row>
    <row r="47" spans="1:11" hidden="1">
      <c r="A47" s="22">
        <v>44762</v>
      </c>
      <c r="B47" s="22" t="s">
        <v>74</v>
      </c>
      <c r="C47" s="5" t="s">
        <v>1</v>
      </c>
      <c r="D47" s="5">
        <v>12</v>
      </c>
      <c r="E47" s="5">
        <v>6</v>
      </c>
      <c r="F47" s="5">
        <v>12</v>
      </c>
      <c r="G47" s="5">
        <v>950</v>
      </c>
      <c r="I47" s="5" t="e">
        <v>#REF!</v>
      </c>
      <c r="J47" s="6" t="e">
        <f>#REF!/I47</f>
        <v>#REF!</v>
      </c>
      <c r="K47" s="26"/>
    </row>
    <row r="48" spans="1:11">
      <c r="A48" s="22">
        <v>44764</v>
      </c>
      <c r="B48" s="22" t="s">
        <v>75</v>
      </c>
      <c r="C48" s="21" t="s">
        <v>42</v>
      </c>
      <c r="D48" s="5">
        <v>12</v>
      </c>
      <c r="E48" s="5">
        <v>12</v>
      </c>
      <c r="F48" s="5">
        <v>24</v>
      </c>
      <c r="G48" s="5">
        <v>3070</v>
      </c>
      <c r="H48" s="5">
        <f>G48*0.75</f>
        <v>2302.5</v>
      </c>
      <c r="I48" s="5">
        <v>8.604000000000001</v>
      </c>
      <c r="J48" s="6">
        <f>G48/I48</f>
        <v>356.81078568107853</v>
      </c>
      <c r="K48" s="5">
        <f>H48/I48</f>
        <v>267.60808926080887</v>
      </c>
    </row>
    <row r="49" spans="1:11" hidden="1">
      <c r="A49" s="4">
        <v>44764</v>
      </c>
      <c r="B49" s="4" t="s">
        <v>75</v>
      </c>
      <c r="C49" s="5" t="s">
        <v>1</v>
      </c>
      <c r="D49" s="5">
        <v>12</v>
      </c>
      <c r="E49" s="5">
        <v>6</v>
      </c>
      <c r="F49" s="5">
        <v>12</v>
      </c>
      <c r="I49" s="5" t="e">
        <v>#REF!</v>
      </c>
      <c r="K49" s="26"/>
    </row>
    <row r="50" spans="1:11">
      <c r="A50" s="22">
        <v>44767</v>
      </c>
      <c r="B50" s="22" t="s">
        <v>76</v>
      </c>
      <c r="C50" s="21" t="s">
        <v>54</v>
      </c>
      <c r="D50" s="5">
        <v>12</v>
      </c>
      <c r="E50" s="5">
        <v>12</v>
      </c>
      <c r="F50" s="5">
        <v>24</v>
      </c>
      <c r="G50" s="5">
        <v>3030</v>
      </c>
      <c r="H50" s="5">
        <f>G50*0.75</f>
        <v>2272.5</v>
      </c>
      <c r="I50" s="5">
        <v>6.6479999999999997</v>
      </c>
      <c r="J50" s="6">
        <f>G50/I50</f>
        <v>455.77617328519858</v>
      </c>
      <c r="K50" s="5">
        <f>H50/I50</f>
        <v>341.83212996389892</v>
      </c>
    </row>
    <row r="51" spans="1:11" hidden="1">
      <c r="A51" s="22">
        <v>44767</v>
      </c>
      <c r="B51" s="4" t="s">
        <v>76</v>
      </c>
      <c r="C51" s="5" t="s">
        <v>55</v>
      </c>
      <c r="D51" s="5">
        <v>12</v>
      </c>
      <c r="E51" s="5">
        <v>6</v>
      </c>
      <c r="F51" s="5">
        <v>12</v>
      </c>
      <c r="G51" s="5">
        <v>1380</v>
      </c>
      <c r="I51" s="5" t="e">
        <v>#REF!</v>
      </c>
      <c r="J51" s="6" t="e">
        <f>#REF!/I51</f>
        <v>#REF!</v>
      </c>
      <c r="K51" s="26"/>
    </row>
    <row r="52" spans="1:11">
      <c r="A52" s="22">
        <v>44771</v>
      </c>
      <c r="B52" s="22" t="s">
        <v>77</v>
      </c>
      <c r="C52" s="21" t="s">
        <v>54</v>
      </c>
      <c r="D52" s="5">
        <v>12</v>
      </c>
      <c r="E52" s="5">
        <v>12</v>
      </c>
      <c r="F52" s="5">
        <v>24</v>
      </c>
      <c r="G52" s="5">
        <v>3960</v>
      </c>
      <c r="H52" s="5">
        <f>G52*0.75</f>
        <v>2970</v>
      </c>
      <c r="I52" s="5">
        <v>9.7199999999999989</v>
      </c>
      <c r="J52" s="6">
        <f>G52/I52</f>
        <v>407.40740740740745</v>
      </c>
      <c r="K52" s="5">
        <f>H52/I52</f>
        <v>305.5555555555556</v>
      </c>
    </row>
    <row r="53" spans="1:11" hidden="1">
      <c r="A53" s="22">
        <v>44771</v>
      </c>
      <c r="B53" s="4" t="s">
        <v>77</v>
      </c>
      <c r="C53" s="5" t="s">
        <v>55</v>
      </c>
      <c r="D53" s="5">
        <v>12</v>
      </c>
      <c r="E53" s="5">
        <v>6</v>
      </c>
      <c r="F53" s="5">
        <v>12</v>
      </c>
      <c r="G53" s="5">
        <v>1490</v>
      </c>
      <c r="I53" s="5" t="e">
        <v>#REF!</v>
      </c>
      <c r="J53" s="6" t="e">
        <f>#REF!/I53</f>
        <v>#REF!</v>
      </c>
      <c r="K53" s="26"/>
    </row>
    <row r="54" spans="1:11">
      <c r="A54" s="22">
        <v>44773</v>
      </c>
      <c r="B54" s="22" t="s">
        <v>78</v>
      </c>
      <c r="C54" s="21" t="s">
        <v>54</v>
      </c>
      <c r="D54" s="5">
        <v>12</v>
      </c>
      <c r="E54" s="5">
        <v>12</v>
      </c>
      <c r="F54" s="5">
        <v>24</v>
      </c>
      <c r="G54" s="5">
        <v>3110</v>
      </c>
      <c r="H54" s="5">
        <f>G54*0.75</f>
        <v>2332.5</v>
      </c>
      <c r="I54" s="5">
        <v>7.9920000000000009</v>
      </c>
      <c r="J54" s="6">
        <f>G54/I54</f>
        <v>389.1391391391391</v>
      </c>
      <c r="K54" s="5">
        <f>H54/I54</f>
        <v>291.85435435435431</v>
      </c>
    </row>
    <row r="55" spans="1:11" hidden="1">
      <c r="A55" s="22">
        <v>44773</v>
      </c>
      <c r="B55" s="4" t="s">
        <v>78</v>
      </c>
      <c r="C55" s="5" t="s">
        <v>55</v>
      </c>
      <c r="D55" s="5">
        <v>12</v>
      </c>
      <c r="E55" s="5">
        <v>6</v>
      </c>
      <c r="F55" s="5">
        <v>12</v>
      </c>
      <c r="G55" s="5">
        <v>1480</v>
      </c>
      <c r="I55" s="5" t="e">
        <v>#REF!</v>
      </c>
      <c r="J55" s="6" t="e">
        <f>#REF!/I55</f>
        <v>#REF!</v>
      </c>
      <c r="K55" s="26"/>
    </row>
    <row r="56" spans="1:11">
      <c r="A56" s="22">
        <v>44775</v>
      </c>
      <c r="B56" s="22" t="s">
        <v>79</v>
      </c>
      <c r="C56" s="21" t="s">
        <v>46</v>
      </c>
      <c r="D56" s="5">
        <v>12</v>
      </c>
      <c r="E56" s="5">
        <v>12</v>
      </c>
      <c r="F56" s="5">
        <v>24</v>
      </c>
      <c r="G56" s="5">
        <v>3390</v>
      </c>
      <c r="H56" s="5">
        <f>G56*0.75</f>
        <v>2542.5</v>
      </c>
      <c r="I56" s="5">
        <v>7.92</v>
      </c>
      <c r="J56" s="6">
        <f>G56/I56</f>
        <v>428.03030303030306</v>
      </c>
      <c r="K56" s="5">
        <f>H56/I56</f>
        <v>321.02272727272725</v>
      </c>
    </row>
    <row r="57" spans="1:11" hidden="1">
      <c r="A57" s="4">
        <v>44775</v>
      </c>
      <c r="B57" s="4" t="s">
        <v>79</v>
      </c>
      <c r="C57" s="5" t="s">
        <v>45</v>
      </c>
      <c r="D57" s="5">
        <v>12</v>
      </c>
      <c r="E57" s="5">
        <v>6</v>
      </c>
      <c r="F57" s="5">
        <v>12</v>
      </c>
      <c r="G57" s="5">
        <v>1500</v>
      </c>
      <c r="I57" s="5" t="e">
        <v>#REF!</v>
      </c>
      <c r="J57" s="6" t="e">
        <f>#REF!/I57</f>
        <v>#REF!</v>
      </c>
      <c r="K57" s="26"/>
    </row>
    <row r="58" spans="1:11">
      <c r="A58" s="22">
        <v>44777</v>
      </c>
      <c r="B58" s="22" t="s">
        <v>80</v>
      </c>
      <c r="C58" s="21" t="s">
        <v>46</v>
      </c>
      <c r="D58" s="5">
        <v>12</v>
      </c>
      <c r="E58" s="5">
        <v>12</v>
      </c>
      <c r="F58" s="5">
        <v>24</v>
      </c>
      <c r="G58" s="12">
        <v>3390</v>
      </c>
      <c r="H58" s="5">
        <f>G58*0.5</f>
        <v>1695</v>
      </c>
      <c r="I58" s="12">
        <v>4.6080000000000005</v>
      </c>
      <c r="J58" s="6">
        <f>G58/I58</f>
        <v>735.67708333333326</v>
      </c>
      <c r="K58" s="5">
        <f>H58/I58</f>
        <v>367.83854166666663</v>
      </c>
    </row>
    <row r="59" spans="1:11" hidden="1">
      <c r="A59" s="4">
        <v>44777</v>
      </c>
      <c r="B59" s="4" t="s">
        <v>80</v>
      </c>
      <c r="C59" s="5" t="s">
        <v>45</v>
      </c>
      <c r="D59" s="5">
        <v>12</v>
      </c>
      <c r="E59" s="5">
        <v>6</v>
      </c>
      <c r="F59" s="5">
        <v>12</v>
      </c>
      <c r="G59" s="5">
        <v>1560</v>
      </c>
      <c r="I59" s="5" t="e">
        <v>#REF!</v>
      </c>
      <c r="J59" s="6" t="e">
        <f>#REF!/I59</f>
        <v>#REF!</v>
      </c>
      <c r="K59" s="26"/>
    </row>
    <row r="60" spans="1:11">
      <c r="A60" s="22">
        <v>44780</v>
      </c>
      <c r="B60" s="22" t="s">
        <v>81</v>
      </c>
      <c r="C60" s="21" t="s">
        <v>46</v>
      </c>
      <c r="D60" s="5">
        <v>12</v>
      </c>
      <c r="E60" s="5">
        <v>12</v>
      </c>
      <c r="F60" s="5">
        <v>24</v>
      </c>
      <c r="G60" s="21">
        <v>3140</v>
      </c>
      <c r="H60" s="5">
        <f>G60*0.75</f>
        <v>2355</v>
      </c>
      <c r="I60" s="21">
        <v>11.712</v>
      </c>
      <c r="J60" s="6">
        <f>G60/I60</f>
        <v>268.10109289617486</v>
      </c>
      <c r="K60" s="5">
        <f>H60/I60</f>
        <v>201.07581967213116</v>
      </c>
    </row>
    <row r="61" spans="1:11" hidden="1">
      <c r="A61" s="22">
        <v>44780</v>
      </c>
      <c r="B61" s="4" t="s">
        <v>81</v>
      </c>
      <c r="C61" s="5" t="s">
        <v>45</v>
      </c>
      <c r="D61" s="5">
        <v>6</v>
      </c>
      <c r="E61" s="5">
        <v>12</v>
      </c>
      <c r="F61" s="5">
        <v>24</v>
      </c>
      <c r="G61" s="5">
        <v>3290</v>
      </c>
      <c r="I61" s="5" t="e">
        <v>#REF!</v>
      </c>
      <c r="J61" s="6" t="e">
        <f>#REF!/I61</f>
        <v>#REF!</v>
      </c>
      <c r="K61" s="26"/>
    </row>
    <row r="62" spans="1:11">
      <c r="A62" s="22">
        <v>44782</v>
      </c>
      <c r="B62" s="22" t="s">
        <v>82</v>
      </c>
      <c r="C62" s="21" t="s">
        <v>46</v>
      </c>
      <c r="D62" s="5">
        <v>12</v>
      </c>
      <c r="E62" s="5">
        <v>12</v>
      </c>
      <c r="F62" s="5">
        <v>24</v>
      </c>
      <c r="G62" s="5">
        <v>3460</v>
      </c>
      <c r="H62" s="5">
        <f>G62*0.75</f>
        <v>2595</v>
      </c>
      <c r="I62" s="5">
        <v>10.650803999999999</v>
      </c>
      <c r="J62" s="6">
        <f>G62/I62</f>
        <v>324.8581046088164</v>
      </c>
      <c r="K62" s="5">
        <f>H62/I62</f>
        <v>243.64357845661232</v>
      </c>
    </row>
    <row r="63" spans="1:11" hidden="1">
      <c r="A63" s="4">
        <v>44782</v>
      </c>
      <c r="B63" s="4" t="s">
        <v>82</v>
      </c>
      <c r="C63" s="5" t="s">
        <v>45</v>
      </c>
      <c r="D63" s="5">
        <v>6</v>
      </c>
      <c r="E63" s="5">
        <v>12</v>
      </c>
      <c r="F63" s="5">
        <v>24</v>
      </c>
      <c r="G63" s="5">
        <v>3690</v>
      </c>
      <c r="I63" s="5" t="e">
        <v>#REF!</v>
      </c>
      <c r="J63" s="6" t="e">
        <f>#REF!/I63</f>
        <v>#REF!</v>
      </c>
      <c r="K63" s="26"/>
    </row>
    <row r="64" spans="1:11">
      <c r="A64" s="22">
        <v>44783</v>
      </c>
      <c r="B64" s="22" t="s">
        <v>83</v>
      </c>
      <c r="C64" s="21" t="s">
        <v>46</v>
      </c>
      <c r="D64" s="5">
        <v>12</v>
      </c>
      <c r="E64" s="5">
        <v>12</v>
      </c>
      <c r="F64" s="5">
        <v>24</v>
      </c>
      <c r="G64" s="5">
        <v>2860</v>
      </c>
      <c r="H64" s="5">
        <f>G64*0.75</f>
        <v>2145</v>
      </c>
      <c r="I64" s="5">
        <v>11.663580000000003</v>
      </c>
      <c r="J64" s="6">
        <f>G64/I64</f>
        <v>245.20773210283627</v>
      </c>
      <c r="K64" s="5">
        <f>H64/I64</f>
        <v>183.9057990771272</v>
      </c>
    </row>
    <row r="65" spans="1:11" hidden="1">
      <c r="A65" s="4">
        <v>44783</v>
      </c>
      <c r="B65" s="4" t="s">
        <v>83</v>
      </c>
      <c r="C65" s="5" t="s">
        <v>45</v>
      </c>
      <c r="D65" s="5">
        <v>6</v>
      </c>
      <c r="E65" s="5">
        <v>12</v>
      </c>
      <c r="F65" s="5">
        <v>24</v>
      </c>
      <c r="G65" s="5">
        <v>3020</v>
      </c>
      <c r="I65" s="5" t="e">
        <v>#REF!</v>
      </c>
      <c r="J65" s="6" t="e">
        <f>#REF!/I65</f>
        <v>#REF!</v>
      </c>
      <c r="K65" s="26"/>
    </row>
    <row r="66" spans="1:11">
      <c r="A66" s="22">
        <v>44787</v>
      </c>
      <c r="B66" s="22" t="s">
        <v>84</v>
      </c>
      <c r="C66" s="21" t="s">
        <v>57</v>
      </c>
      <c r="D66" s="5">
        <v>12</v>
      </c>
      <c r="E66" s="5">
        <v>12</v>
      </c>
      <c r="F66" s="5">
        <v>24</v>
      </c>
      <c r="G66" s="5">
        <v>2330</v>
      </c>
      <c r="H66" s="5">
        <f>G66*0.75</f>
        <v>1747.5</v>
      </c>
      <c r="I66" s="5">
        <v>8.106491759999999</v>
      </c>
      <c r="J66" s="6">
        <f>G66/I66</f>
        <v>287.42396451902397</v>
      </c>
      <c r="K66" s="5">
        <f>H66/I66</f>
        <v>215.56797338926799</v>
      </c>
    </row>
    <row r="67" spans="1:11" hidden="1">
      <c r="A67" s="4">
        <v>44787</v>
      </c>
      <c r="B67" s="4" t="s">
        <v>84</v>
      </c>
      <c r="C67" s="5" t="s">
        <v>58</v>
      </c>
      <c r="D67" s="5">
        <v>6</v>
      </c>
      <c r="E67" s="5">
        <v>12</v>
      </c>
      <c r="F67" s="5">
        <v>24</v>
      </c>
      <c r="G67" s="5">
        <v>2830</v>
      </c>
      <c r="I67" s="5" t="e">
        <v>#REF!</v>
      </c>
      <c r="J67" s="6" t="e">
        <f>#REF!/I67</f>
        <v>#REF!</v>
      </c>
    </row>
    <row r="68" spans="1:11">
      <c r="A68" s="22">
        <v>44789</v>
      </c>
      <c r="B68" s="22" t="s">
        <v>85</v>
      </c>
      <c r="C68" s="21" t="s">
        <v>57</v>
      </c>
      <c r="D68" s="5">
        <v>12</v>
      </c>
      <c r="E68" s="5">
        <v>12</v>
      </c>
      <c r="F68" s="5">
        <v>24</v>
      </c>
      <c r="G68" s="5">
        <v>2660</v>
      </c>
      <c r="H68" s="5">
        <f>G68*0.75</f>
        <v>1995</v>
      </c>
      <c r="I68" s="5">
        <v>11.388686399999997</v>
      </c>
      <c r="J68" s="6">
        <f>G68/I68</f>
        <v>233.56512828380284</v>
      </c>
      <c r="K68" s="5">
        <f>H68/I68</f>
        <v>175.17384621285211</v>
      </c>
    </row>
    <row r="69" spans="1:11" hidden="1">
      <c r="A69" s="4">
        <v>44789</v>
      </c>
      <c r="B69" s="4" t="s">
        <v>85</v>
      </c>
      <c r="C69" s="5" t="s">
        <v>58</v>
      </c>
      <c r="D69" s="5">
        <v>6</v>
      </c>
      <c r="E69" s="5">
        <v>12</v>
      </c>
      <c r="F69" s="5">
        <v>24</v>
      </c>
      <c r="G69" s="5">
        <v>2500</v>
      </c>
      <c r="I69" s="5" t="e">
        <v>#REF!</v>
      </c>
      <c r="J69" s="6" t="e">
        <f>#REF!/I69</f>
        <v>#REF!</v>
      </c>
    </row>
    <row r="70" spans="1:11">
      <c r="A70" s="22">
        <v>44791</v>
      </c>
      <c r="B70" s="22" t="s">
        <v>86</v>
      </c>
      <c r="C70" s="21" t="s">
        <v>57</v>
      </c>
      <c r="D70" s="5">
        <v>12</v>
      </c>
      <c r="E70" s="5">
        <v>12</v>
      </c>
      <c r="F70" s="5">
        <v>24</v>
      </c>
      <c r="G70" s="5">
        <v>3050</v>
      </c>
      <c r="H70" s="5">
        <f>G70*0.75</f>
        <v>2287.5</v>
      </c>
      <c r="I70" s="5">
        <v>10.428818640000001</v>
      </c>
      <c r="J70" s="6">
        <f>G70/I70</f>
        <v>292.45882062822022</v>
      </c>
      <c r="K70" s="5">
        <f>H70/I70</f>
        <v>219.34411547116517</v>
      </c>
    </row>
    <row r="71" spans="1:11" hidden="1">
      <c r="A71" s="4">
        <v>44791</v>
      </c>
      <c r="B71" s="4" t="s">
        <v>86</v>
      </c>
      <c r="C71" s="5" t="s">
        <v>58</v>
      </c>
      <c r="D71" s="5">
        <v>6</v>
      </c>
      <c r="E71" s="5">
        <v>12</v>
      </c>
      <c r="F71" s="5">
        <v>24</v>
      </c>
      <c r="G71" s="5">
        <v>2310</v>
      </c>
      <c r="I71" s="5" t="e">
        <v>#REF!</v>
      </c>
      <c r="J71" s="6" t="e">
        <f>#REF!/I71</f>
        <v>#REF!</v>
      </c>
    </row>
    <row r="72" spans="1:11">
      <c r="A72" s="22">
        <v>44798</v>
      </c>
      <c r="B72" s="22" t="s">
        <v>87</v>
      </c>
      <c r="C72" s="21" t="s">
        <v>57</v>
      </c>
      <c r="D72" s="5">
        <v>12</v>
      </c>
      <c r="E72" s="5">
        <v>12</v>
      </c>
      <c r="F72" s="5">
        <v>24</v>
      </c>
      <c r="G72" s="5">
        <v>2170</v>
      </c>
      <c r="H72" s="5">
        <f>G72*0.75</f>
        <v>1627.5</v>
      </c>
      <c r="I72" s="5">
        <v>11.354531759999999</v>
      </c>
      <c r="J72" s="6">
        <f>G72/I72</f>
        <v>191.11312081089289</v>
      </c>
      <c r="K72" s="5">
        <f>H72/I72</f>
        <v>143.33484060816966</v>
      </c>
    </row>
    <row r="73" spans="1:11" hidden="1">
      <c r="A73" s="4">
        <v>44798</v>
      </c>
      <c r="B73" s="4" t="s">
        <v>87</v>
      </c>
      <c r="C73" s="5" t="s">
        <v>58</v>
      </c>
      <c r="D73" s="5">
        <v>6</v>
      </c>
      <c r="E73" s="5">
        <v>12</v>
      </c>
      <c r="F73" s="5">
        <v>24</v>
      </c>
      <c r="G73" s="5">
        <v>2220</v>
      </c>
      <c r="I73" s="5" t="e">
        <v>#REF!</v>
      </c>
      <c r="J73" s="6" t="e">
        <f>#REF!/I73</f>
        <v>#REF!</v>
      </c>
    </row>
    <row r="74" spans="1:11" ht="15.75">
      <c r="A74" s="22">
        <v>44800</v>
      </c>
      <c r="B74" s="22" t="s">
        <v>92</v>
      </c>
      <c r="C74" s="38" t="s">
        <v>57</v>
      </c>
      <c r="D74" s="5">
        <v>12</v>
      </c>
      <c r="E74" s="5">
        <v>12</v>
      </c>
      <c r="F74" s="5">
        <v>24</v>
      </c>
      <c r="G74" s="5">
        <f>3102</f>
        <v>3102</v>
      </c>
      <c r="H74" s="5">
        <f>G74*0.75</f>
        <v>2326.5</v>
      </c>
      <c r="I74" s="5">
        <v>8.8557681600000002</v>
      </c>
      <c r="J74" s="6">
        <f>G74/I74</f>
        <v>350.28017264625407</v>
      </c>
      <c r="K74" s="5">
        <f>H74/I74</f>
        <v>262.71012948469058</v>
      </c>
    </row>
    <row r="75" spans="1:11" hidden="1">
      <c r="A75" s="4">
        <v>44800</v>
      </c>
      <c r="B75" s="4" t="s">
        <v>92</v>
      </c>
      <c r="C75" s="5" t="s">
        <v>58</v>
      </c>
      <c r="D75" s="5">
        <v>6</v>
      </c>
      <c r="E75" s="5">
        <v>12</v>
      </c>
      <c r="F75" s="5">
        <v>24</v>
      </c>
      <c r="G75" s="5">
        <f>4536/1.8</f>
        <v>2520</v>
      </c>
      <c r="I75" s="5" t="e">
        <v>#REF!</v>
      </c>
      <c r="J75" s="6" t="e">
        <f>#REF!/I75</f>
        <v>#REF!</v>
      </c>
    </row>
    <row r="76" spans="1:11">
      <c r="A76" s="22">
        <v>44802</v>
      </c>
      <c r="B76" s="22" t="s">
        <v>91</v>
      </c>
      <c r="C76" s="21" t="s">
        <v>57</v>
      </c>
      <c r="D76" s="5">
        <v>12</v>
      </c>
      <c r="E76" s="5">
        <v>12</v>
      </c>
      <c r="F76" s="5">
        <v>24</v>
      </c>
      <c r="G76" s="5">
        <f>2748</f>
        <v>2748</v>
      </c>
      <c r="H76" s="5">
        <f>G76*0.75</f>
        <v>2061</v>
      </c>
      <c r="I76" s="5">
        <v>8.4161426400000003</v>
      </c>
      <c r="J76" s="6">
        <f>G76/I76</f>
        <v>326.51537854638832</v>
      </c>
      <c r="K76" s="5">
        <f>H76/I76</f>
        <v>244.88653390979124</v>
      </c>
    </row>
    <row r="77" spans="1:11" hidden="1">
      <c r="A77" s="4">
        <v>44802</v>
      </c>
      <c r="B77" s="4" t="s">
        <v>91</v>
      </c>
      <c r="C77" s="5" t="s">
        <v>58</v>
      </c>
      <c r="D77" s="5">
        <v>6</v>
      </c>
      <c r="E77" s="5">
        <v>12</v>
      </c>
      <c r="F77" s="5">
        <v>24</v>
      </c>
      <c r="G77" s="5">
        <f>4774/1.8</f>
        <v>2652.2222222222222</v>
      </c>
      <c r="I77" s="5" t="e">
        <v>#REF!</v>
      </c>
      <c r="J77" s="6" t="e">
        <f>#REF!/I77</f>
        <v>#REF!</v>
      </c>
    </row>
    <row r="78" spans="1:11">
      <c r="A78" s="22">
        <v>44804</v>
      </c>
      <c r="B78" s="34" t="s">
        <v>126</v>
      </c>
      <c r="C78" s="21" t="s">
        <v>2</v>
      </c>
      <c r="D78" s="5">
        <v>12</v>
      </c>
      <c r="E78" s="5">
        <f>F78/2</f>
        <v>12</v>
      </c>
      <c r="F78" s="5">
        <v>24</v>
      </c>
      <c r="G78" s="5">
        <v>5170</v>
      </c>
      <c r="H78" s="5">
        <f>G78*0.5</f>
        <v>2585</v>
      </c>
      <c r="I78" s="5">
        <v>12.16873344</v>
      </c>
      <c r="J78" s="6">
        <f>G78/I78</f>
        <v>424.85933523743944</v>
      </c>
      <c r="K78" s="5">
        <f>H78/I78</f>
        <v>212.42966761871972</v>
      </c>
    </row>
    <row r="79" spans="1:11" hidden="1">
      <c r="A79" s="22">
        <v>44804</v>
      </c>
      <c r="B79" s="34" t="s">
        <v>126</v>
      </c>
      <c r="C79" s="21" t="s">
        <v>1</v>
      </c>
      <c r="D79" s="5">
        <v>6</v>
      </c>
      <c r="E79" s="5">
        <f t="shared" ref="E79:E85" si="4">F79/2</f>
        <v>12</v>
      </c>
      <c r="F79" s="5">
        <v>24</v>
      </c>
      <c r="G79" s="5">
        <v>4627</v>
      </c>
    </row>
    <row r="80" spans="1:11">
      <c r="A80" s="22">
        <v>44806</v>
      </c>
      <c r="B80" s="34" t="s">
        <v>127</v>
      </c>
      <c r="C80" s="21" t="s">
        <v>2</v>
      </c>
      <c r="D80" s="5">
        <v>12</v>
      </c>
      <c r="E80" s="5">
        <f t="shared" si="4"/>
        <v>12</v>
      </c>
      <c r="F80" s="5">
        <v>24</v>
      </c>
      <c r="G80" s="5">
        <v>4580</v>
      </c>
      <c r="H80" s="5">
        <f>G80*0.5</f>
        <v>2290</v>
      </c>
      <c r="I80" s="5">
        <v>11.541114960000002</v>
      </c>
      <c r="J80" s="6">
        <f>G80/I80</f>
        <v>396.84207426004178</v>
      </c>
      <c r="K80" s="5">
        <f>H80/I80</f>
        <v>198.42103713002089</v>
      </c>
    </row>
    <row r="81" spans="1:11" hidden="1">
      <c r="A81" s="22">
        <v>44806</v>
      </c>
      <c r="B81" s="34" t="s">
        <v>127</v>
      </c>
      <c r="C81" s="21" t="s">
        <v>1</v>
      </c>
      <c r="D81" s="5">
        <v>6</v>
      </c>
      <c r="E81" s="5">
        <f t="shared" si="4"/>
        <v>12</v>
      </c>
      <c r="F81" s="5">
        <v>24</v>
      </c>
      <c r="G81" s="5">
        <v>3980</v>
      </c>
    </row>
    <row r="82" spans="1:11">
      <c r="A82" s="22">
        <v>44808</v>
      </c>
      <c r="B82" s="34" t="s">
        <v>128</v>
      </c>
      <c r="C82" s="21" t="s">
        <v>2</v>
      </c>
      <c r="D82" s="5">
        <v>12</v>
      </c>
      <c r="E82" s="5">
        <f t="shared" si="4"/>
        <v>12</v>
      </c>
      <c r="F82" s="5">
        <v>24</v>
      </c>
      <c r="G82" s="5">
        <v>4600</v>
      </c>
      <c r="H82" s="5">
        <f>G82*0.5</f>
        <v>2300</v>
      </c>
      <c r="I82" s="5">
        <v>12.177827280000002</v>
      </c>
      <c r="J82" s="6">
        <f>G82/I82</f>
        <v>377.73569079557507</v>
      </c>
      <c r="K82" s="5">
        <f>H82/I82</f>
        <v>188.86784539778753</v>
      </c>
    </row>
    <row r="83" spans="1:11" hidden="1">
      <c r="A83" s="22">
        <v>44808</v>
      </c>
      <c r="B83" s="34" t="s">
        <v>128</v>
      </c>
      <c r="C83" s="21" t="s">
        <v>1</v>
      </c>
      <c r="D83" s="5">
        <v>6</v>
      </c>
      <c r="E83" s="5">
        <f t="shared" si="4"/>
        <v>12</v>
      </c>
      <c r="F83" s="5">
        <v>24</v>
      </c>
      <c r="G83" s="5">
        <v>4170</v>
      </c>
    </row>
    <row r="84" spans="1:11">
      <c r="A84" s="22">
        <v>44811</v>
      </c>
      <c r="B84" s="34" t="s">
        <v>129</v>
      </c>
      <c r="C84" s="21" t="s">
        <v>2</v>
      </c>
      <c r="D84" s="5">
        <v>12</v>
      </c>
      <c r="E84" s="5">
        <f t="shared" si="4"/>
        <v>12</v>
      </c>
      <c r="F84" s="5">
        <v>24</v>
      </c>
      <c r="G84" s="5">
        <v>5185</v>
      </c>
      <c r="H84" s="5">
        <f>G84*0.5</f>
        <v>2592.5</v>
      </c>
      <c r="I84" s="5">
        <v>11.289131999999999</v>
      </c>
      <c r="J84" s="6">
        <f>G84/I84</f>
        <v>459.291290065525</v>
      </c>
      <c r="K84" s="5">
        <f>H84/I84</f>
        <v>229.6456450327625</v>
      </c>
    </row>
    <row r="85" spans="1:11" hidden="1">
      <c r="A85" s="22">
        <v>44811</v>
      </c>
      <c r="B85" s="34" t="s">
        <v>129</v>
      </c>
      <c r="C85" s="21" t="s">
        <v>1</v>
      </c>
      <c r="D85" s="5">
        <v>6</v>
      </c>
      <c r="E85" s="5">
        <f t="shared" si="4"/>
        <v>12</v>
      </c>
      <c r="F85" s="5">
        <v>24</v>
      </c>
      <c r="G85" s="5">
        <v>5120</v>
      </c>
    </row>
    <row r="86" spans="1:11">
      <c r="A86" s="22">
        <v>44813</v>
      </c>
      <c r="B86" s="34" t="s">
        <v>130</v>
      </c>
      <c r="C86" s="21" t="s">
        <v>2</v>
      </c>
      <c r="D86" s="5">
        <v>12</v>
      </c>
      <c r="E86" s="5">
        <f t="shared" ref="E86:E91" si="5">F86/2</f>
        <v>12</v>
      </c>
      <c r="F86" s="5">
        <v>24</v>
      </c>
      <c r="G86" s="5">
        <v>5640</v>
      </c>
      <c r="H86" s="5">
        <f>G86*0.5</f>
        <v>2820</v>
      </c>
      <c r="I86" s="5">
        <v>11.225510880000002</v>
      </c>
      <c r="J86" s="6">
        <f>G86/I86</f>
        <v>502.42702183368237</v>
      </c>
      <c r="K86" s="5">
        <f>H86/I86</f>
        <v>251.21351091684119</v>
      </c>
    </row>
    <row r="87" spans="1:11" hidden="1">
      <c r="A87" s="22">
        <v>44813</v>
      </c>
      <c r="B87" s="34" t="s">
        <v>130</v>
      </c>
      <c r="C87" s="21" t="s">
        <v>1</v>
      </c>
      <c r="D87" s="5">
        <v>6</v>
      </c>
      <c r="E87" s="5">
        <f t="shared" si="5"/>
        <v>12</v>
      </c>
      <c r="F87" s="5">
        <v>24</v>
      </c>
      <c r="G87" s="5">
        <v>5260</v>
      </c>
    </row>
    <row r="88" spans="1:11">
      <c r="A88" s="22">
        <v>44815</v>
      </c>
      <c r="B88" s="34" t="s">
        <v>131</v>
      </c>
      <c r="C88" s="21" t="s">
        <v>2</v>
      </c>
      <c r="D88" s="5">
        <v>12</v>
      </c>
      <c r="E88" s="5">
        <f t="shared" si="5"/>
        <v>12</v>
      </c>
      <c r="F88" s="5">
        <v>24</v>
      </c>
      <c r="G88" s="5">
        <v>5023</v>
      </c>
      <c r="H88" s="5">
        <f>G88*0.6</f>
        <v>3013.7999999999997</v>
      </c>
      <c r="I88" s="5">
        <v>10.892654160000001</v>
      </c>
      <c r="J88" s="6">
        <f>G88/I88</f>
        <v>461.13646189607834</v>
      </c>
      <c r="K88" s="5">
        <f>H88/I88</f>
        <v>276.68187713764701</v>
      </c>
    </row>
    <row r="89" spans="1:11" hidden="1">
      <c r="A89" s="22">
        <v>44815</v>
      </c>
      <c r="B89" s="34" t="s">
        <v>131</v>
      </c>
      <c r="C89" s="21" t="s">
        <v>1</v>
      </c>
      <c r="D89" s="5">
        <v>6</v>
      </c>
      <c r="E89" s="5">
        <f t="shared" si="5"/>
        <v>12</v>
      </c>
      <c r="F89" s="5">
        <v>24</v>
      </c>
      <c r="G89" s="5">
        <v>3960</v>
      </c>
      <c r="I89" s="5" t="e">
        <v>#REF!</v>
      </c>
      <c r="J89" s="5"/>
    </row>
    <row r="90" spans="1:11">
      <c r="A90" s="23">
        <v>44819</v>
      </c>
      <c r="B90" s="22" t="s">
        <v>178</v>
      </c>
      <c r="C90" s="21" t="s">
        <v>2</v>
      </c>
      <c r="D90" s="5">
        <v>6</v>
      </c>
      <c r="E90" s="5">
        <f t="shared" si="5"/>
        <v>12</v>
      </c>
      <c r="F90" s="5">
        <v>24</v>
      </c>
      <c r="G90" s="5">
        <v>1380</v>
      </c>
      <c r="H90" s="5">
        <f>G90*0.5</f>
        <v>690</v>
      </c>
      <c r="I90" s="5">
        <v>6.8879999999999999</v>
      </c>
      <c r="J90" s="6">
        <f t="shared" ref="J90:J118" si="6">G90/I90</f>
        <v>200.34843205574913</v>
      </c>
      <c r="K90" s="5">
        <f t="shared" ref="K90:K118" si="7">H90/I90</f>
        <v>100.17421602787456</v>
      </c>
    </row>
    <row r="91" spans="1:11">
      <c r="A91" s="23">
        <v>44821</v>
      </c>
      <c r="B91" s="34" t="s">
        <v>177</v>
      </c>
      <c r="C91" s="21" t="s">
        <v>2</v>
      </c>
      <c r="D91" s="5">
        <v>6</v>
      </c>
      <c r="E91" s="5">
        <f t="shared" si="5"/>
        <v>12</v>
      </c>
      <c r="F91" s="5">
        <v>24</v>
      </c>
      <c r="G91" s="5">
        <v>1860</v>
      </c>
      <c r="H91" s="5">
        <f t="shared" ref="H91:H96" si="8">G91*0.5</f>
        <v>930</v>
      </c>
      <c r="I91" s="5">
        <v>6.12</v>
      </c>
      <c r="J91" s="6">
        <f t="shared" si="6"/>
        <v>303.92156862745099</v>
      </c>
      <c r="K91" s="5">
        <f t="shared" si="7"/>
        <v>151.9607843137255</v>
      </c>
    </row>
    <row r="92" spans="1:11">
      <c r="A92" s="23">
        <v>44823</v>
      </c>
      <c r="B92" s="34" t="s">
        <v>176</v>
      </c>
      <c r="C92" s="21" t="s">
        <v>2</v>
      </c>
      <c r="D92" s="5">
        <v>6</v>
      </c>
      <c r="E92" s="5">
        <f t="shared" ref="E92:E137" si="9">F92/2</f>
        <v>12</v>
      </c>
      <c r="F92" s="5">
        <v>24</v>
      </c>
      <c r="G92" s="5">
        <v>1570</v>
      </c>
      <c r="H92" s="5">
        <f t="shared" si="8"/>
        <v>785</v>
      </c>
      <c r="I92" s="5">
        <v>6.6959999999999997</v>
      </c>
      <c r="J92" s="6">
        <f t="shared" si="6"/>
        <v>234.46833930704901</v>
      </c>
      <c r="K92" s="5">
        <f t="shared" si="7"/>
        <v>117.2341696535245</v>
      </c>
    </row>
    <row r="93" spans="1:11">
      <c r="A93" s="23">
        <v>44825</v>
      </c>
      <c r="B93" s="34" t="s">
        <v>175</v>
      </c>
      <c r="C93" s="21" t="s">
        <v>2</v>
      </c>
      <c r="D93" s="5">
        <v>6</v>
      </c>
      <c r="E93" s="5">
        <f t="shared" si="9"/>
        <v>12</v>
      </c>
      <c r="F93" s="5">
        <v>24</v>
      </c>
      <c r="G93" s="5">
        <v>1600</v>
      </c>
      <c r="H93" s="5">
        <f t="shared" si="8"/>
        <v>800</v>
      </c>
      <c r="I93" s="5">
        <v>5.0640000000000001</v>
      </c>
      <c r="J93" s="6">
        <f t="shared" si="6"/>
        <v>315.95576619273299</v>
      </c>
      <c r="K93" s="5">
        <f t="shared" si="7"/>
        <v>157.9778830963665</v>
      </c>
    </row>
    <row r="94" spans="1:11">
      <c r="A94" s="23">
        <v>44827</v>
      </c>
      <c r="B94" s="34" t="s">
        <v>173</v>
      </c>
      <c r="C94" s="21" t="s">
        <v>2</v>
      </c>
      <c r="D94" s="5">
        <v>6</v>
      </c>
      <c r="E94" s="5">
        <f t="shared" si="9"/>
        <v>12</v>
      </c>
      <c r="F94" s="5">
        <v>24</v>
      </c>
      <c r="G94" s="5">
        <v>1370</v>
      </c>
      <c r="H94" s="5">
        <f t="shared" si="8"/>
        <v>685</v>
      </c>
      <c r="I94" s="5">
        <v>5.7359999999999998</v>
      </c>
      <c r="J94" s="6">
        <f t="shared" si="6"/>
        <v>238.84239888423988</v>
      </c>
      <c r="K94" s="5">
        <f t="shared" si="7"/>
        <v>119.42119944211994</v>
      </c>
    </row>
    <row r="95" spans="1:11">
      <c r="A95" s="23">
        <v>44829</v>
      </c>
      <c r="B95" s="34" t="s">
        <v>174</v>
      </c>
      <c r="C95" s="21" t="s">
        <v>2</v>
      </c>
      <c r="D95" s="5">
        <v>6</v>
      </c>
      <c r="E95" s="5">
        <f t="shared" si="9"/>
        <v>12</v>
      </c>
      <c r="F95" s="5">
        <v>24</v>
      </c>
      <c r="G95" s="5">
        <v>1840</v>
      </c>
      <c r="H95" s="5">
        <f t="shared" si="8"/>
        <v>920</v>
      </c>
      <c r="I95" s="5">
        <v>6.8159999999999989</v>
      </c>
      <c r="J95" s="6">
        <f t="shared" si="6"/>
        <v>269.95305164319251</v>
      </c>
      <c r="K95" s="5">
        <f t="shared" si="7"/>
        <v>134.97652582159625</v>
      </c>
    </row>
    <row r="96" spans="1:11">
      <c r="A96" s="23">
        <v>44831</v>
      </c>
      <c r="B96" s="11" t="s">
        <v>172</v>
      </c>
      <c r="C96" s="12" t="s">
        <v>139</v>
      </c>
      <c r="D96" s="12">
        <v>6</v>
      </c>
      <c r="E96" s="5">
        <f t="shared" si="9"/>
        <v>12</v>
      </c>
      <c r="F96" s="5">
        <v>24</v>
      </c>
      <c r="G96" s="5">
        <v>1460</v>
      </c>
      <c r="H96" s="5">
        <f t="shared" si="8"/>
        <v>730</v>
      </c>
      <c r="I96" s="5">
        <v>7.7143607999999997</v>
      </c>
      <c r="J96" s="6">
        <f t="shared" si="6"/>
        <v>189.25741715373229</v>
      </c>
      <c r="K96" s="5">
        <f t="shared" si="7"/>
        <v>94.628708576866146</v>
      </c>
    </row>
    <row r="97" spans="1:11">
      <c r="A97" s="23">
        <v>44833</v>
      </c>
      <c r="B97" s="34" t="s">
        <v>171</v>
      </c>
      <c r="C97" s="21" t="s">
        <v>2</v>
      </c>
      <c r="D97" s="5">
        <v>6</v>
      </c>
      <c r="E97" s="5">
        <f t="shared" si="9"/>
        <v>12</v>
      </c>
      <c r="F97" s="5">
        <v>24</v>
      </c>
      <c r="G97" s="5">
        <v>1870</v>
      </c>
      <c r="H97" s="5">
        <f>G97*0.5</f>
        <v>935</v>
      </c>
      <c r="I97" s="5">
        <v>8.5680000000000014</v>
      </c>
      <c r="J97" s="6">
        <f t="shared" si="6"/>
        <v>218.25396825396822</v>
      </c>
      <c r="K97" s="5">
        <f t="shared" si="7"/>
        <v>109.12698412698411</v>
      </c>
    </row>
    <row r="98" spans="1:11">
      <c r="A98" s="23">
        <v>44835</v>
      </c>
      <c r="B98" s="34" t="s">
        <v>170</v>
      </c>
      <c r="C98" s="21" t="s">
        <v>2</v>
      </c>
      <c r="D98" s="5">
        <v>6</v>
      </c>
      <c r="E98" s="5">
        <f t="shared" si="9"/>
        <v>12</v>
      </c>
      <c r="F98" s="5">
        <v>24</v>
      </c>
      <c r="G98" s="5">
        <v>2060</v>
      </c>
      <c r="H98" s="5">
        <f t="shared" ref="H98:H103" si="10">G98*0.6</f>
        <v>1236</v>
      </c>
      <c r="I98" s="5">
        <v>6.9840000000000009</v>
      </c>
      <c r="J98" s="6">
        <f t="shared" si="6"/>
        <v>294.95990836197018</v>
      </c>
      <c r="K98" s="5">
        <f t="shared" si="7"/>
        <v>176.97594501718211</v>
      </c>
    </row>
    <row r="99" spans="1:11">
      <c r="A99" s="23">
        <v>44837</v>
      </c>
      <c r="B99" s="34" t="s">
        <v>169</v>
      </c>
      <c r="C99" s="21" t="s">
        <v>2</v>
      </c>
      <c r="D99" s="5">
        <v>6</v>
      </c>
      <c r="E99" s="5">
        <f t="shared" si="9"/>
        <v>12</v>
      </c>
      <c r="F99" s="5">
        <v>24</v>
      </c>
      <c r="G99" s="5">
        <v>2350</v>
      </c>
      <c r="H99" s="5">
        <f t="shared" si="10"/>
        <v>1410</v>
      </c>
      <c r="I99" s="5">
        <v>7.8960000000000008</v>
      </c>
      <c r="J99" s="6">
        <f t="shared" si="6"/>
        <v>297.61904761904759</v>
      </c>
      <c r="K99" s="5">
        <f t="shared" si="7"/>
        <v>178.57142857142856</v>
      </c>
    </row>
    <row r="100" spans="1:11">
      <c r="A100" s="23">
        <v>44839</v>
      </c>
      <c r="B100" s="34" t="s">
        <v>168</v>
      </c>
      <c r="C100" s="21" t="s">
        <v>2</v>
      </c>
      <c r="D100" s="5">
        <v>6</v>
      </c>
      <c r="E100" s="5">
        <f t="shared" si="9"/>
        <v>12</v>
      </c>
      <c r="F100" s="5">
        <v>24</v>
      </c>
      <c r="G100" s="5">
        <v>2780</v>
      </c>
      <c r="H100" s="5">
        <f t="shared" si="10"/>
        <v>1668</v>
      </c>
      <c r="I100" s="5">
        <v>8.0159999999999982</v>
      </c>
      <c r="J100" s="6">
        <f t="shared" si="6"/>
        <v>346.80638722554897</v>
      </c>
      <c r="K100" s="5">
        <f t="shared" si="7"/>
        <v>208.08383233532939</v>
      </c>
    </row>
    <row r="101" spans="1:11">
      <c r="A101" s="23">
        <v>44841</v>
      </c>
      <c r="B101" s="34" t="s">
        <v>167</v>
      </c>
      <c r="C101" s="21" t="s">
        <v>2</v>
      </c>
      <c r="D101" s="5">
        <v>6</v>
      </c>
      <c r="E101" s="5">
        <f t="shared" si="9"/>
        <v>12</v>
      </c>
      <c r="F101" s="5">
        <v>24</v>
      </c>
      <c r="G101" s="5">
        <v>2260</v>
      </c>
      <c r="H101" s="5">
        <f t="shared" si="10"/>
        <v>1356</v>
      </c>
      <c r="I101" s="5">
        <v>9.4080000000000013</v>
      </c>
      <c r="J101" s="6">
        <f t="shared" si="6"/>
        <v>240.22108843537413</v>
      </c>
      <c r="K101" s="5">
        <f t="shared" si="7"/>
        <v>144.13265306122446</v>
      </c>
    </row>
    <row r="102" spans="1:11">
      <c r="A102" s="22">
        <v>44843</v>
      </c>
      <c r="B102" s="34" t="s">
        <v>157</v>
      </c>
      <c r="C102" s="21" t="s">
        <v>2</v>
      </c>
      <c r="D102" s="5">
        <v>6</v>
      </c>
      <c r="E102" s="5">
        <f t="shared" si="9"/>
        <v>12</v>
      </c>
      <c r="F102" s="5">
        <v>24</v>
      </c>
      <c r="G102" s="5">
        <v>2460</v>
      </c>
      <c r="H102" s="5">
        <f t="shared" si="10"/>
        <v>1476</v>
      </c>
      <c r="I102" s="5">
        <v>9.3360000000000003</v>
      </c>
      <c r="J102" s="6">
        <f t="shared" si="6"/>
        <v>263.49614395886891</v>
      </c>
      <c r="K102" s="5">
        <f t="shared" si="7"/>
        <v>158.09768637532133</v>
      </c>
    </row>
    <row r="103" spans="1:11">
      <c r="A103" s="22">
        <v>44845</v>
      </c>
      <c r="B103" s="34" t="s">
        <v>156</v>
      </c>
      <c r="C103" s="21" t="s">
        <v>2</v>
      </c>
      <c r="D103" s="5">
        <v>6</v>
      </c>
      <c r="E103" s="5">
        <f t="shared" si="9"/>
        <v>12</v>
      </c>
      <c r="F103" s="5">
        <v>24</v>
      </c>
      <c r="G103" s="5">
        <v>2459</v>
      </c>
      <c r="H103" s="5">
        <f t="shared" si="10"/>
        <v>1475.3999999999999</v>
      </c>
      <c r="I103" s="5">
        <v>9.2639999999999993</v>
      </c>
      <c r="J103" s="6">
        <f t="shared" si="6"/>
        <v>265.43609671848014</v>
      </c>
      <c r="K103" s="5">
        <f t="shared" si="7"/>
        <v>159.26165803108807</v>
      </c>
    </row>
    <row r="104" spans="1:11">
      <c r="A104" s="22">
        <v>44847</v>
      </c>
      <c r="B104" s="34" t="s">
        <v>155</v>
      </c>
      <c r="C104" s="21" t="s">
        <v>2</v>
      </c>
      <c r="D104" s="5">
        <v>6</v>
      </c>
      <c r="E104" s="5">
        <f t="shared" si="9"/>
        <v>12</v>
      </c>
      <c r="F104" s="5">
        <v>24</v>
      </c>
      <c r="G104" s="5">
        <v>2234</v>
      </c>
      <c r="H104" s="5">
        <f t="shared" ref="H104" si="11">G104*0.6</f>
        <v>1340.3999999999999</v>
      </c>
      <c r="I104" s="5">
        <v>10.584000000000001</v>
      </c>
      <c r="J104" s="6">
        <f t="shared" si="6"/>
        <v>211.07331821617532</v>
      </c>
      <c r="K104" s="5">
        <f t="shared" si="7"/>
        <v>126.64399092970518</v>
      </c>
    </row>
    <row r="105" spans="1:11">
      <c r="A105" s="22">
        <v>44849</v>
      </c>
      <c r="B105" s="34" t="s">
        <v>154</v>
      </c>
      <c r="C105" s="21" t="s">
        <v>2</v>
      </c>
      <c r="D105" s="21">
        <v>6</v>
      </c>
      <c r="E105" s="5">
        <f t="shared" si="9"/>
        <v>12</v>
      </c>
      <c r="F105" s="5">
        <v>24</v>
      </c>
      <c r="G105" s="5">
        <v>2607</v>
      </c>
      <c r="H105" s="5">
        <f>G105*0.8</f>
        <v>2085.6</v>
      </c>
      <c r="I105" s="5">
        <v>10.92</v>
      </c>
      <c r="J105" s="6">
        <f t="shared" si="6"/>
        <v>238.73626373626374</v>
      </c>
      <c r="K105" s="5">
        <f t="shared" si="7"/>
        <v>190.98901098901098</v>
      </c>
    </row>
    <row r="106" spans="1:11">
      <c r="A106" s="22">
        <v>44851</v>
      </c>
      <c r="B106" s="34" t="s">
        <v>153</v>
      </c>
      <c r="C106" s="21" t="s">
        <v>2</v>
      </c>
      <c r="D106" s="5">
        <v>6</v>
      </c>
      <c r="E106" s="5">
        <f t="shared" si="9"/>
        <v>12</v>
      </c>
      <c r="F106" s="5">
        <v>24</v>
      </c>
      <c r="G106" s="5">
        <v>2570</v>
      </c>
      <c r="H106" s="5">
        <f t="shared" ref="H106:H118" si="12">G106*0.8</f>
        <v>2056</v>
      </c>
      <c r="I106" s="5">
        <v>9.3143999999999991</v>
      </c>
      <c r="J106" s="6">
        <f t="shared" si="6"/>
        <v>275.91685991582926</v>
      </c>
      <c r="K106" s="5">
        <f t="shared" si="7"/>
        <v>220.73348793266342</v>
      </c>
    </row>
    <row r="107" spans="1:11">
      <c r="A107" s="22">
        <v>44853</v>
      </c>
      <c r="B107" s="34" t="s">
        <v>152</v>
      </c>
      <c r="C107" s="21" t="s">
        <v>2</v>
      </c>
      <c r="D107" s="5">
        <v>6</v>
      </c>
      <c r="E107" s="5">
        <f t="shared" si="9"/>
        <v>12</v>
      </c>
      <c r="F107" s="5">
        <v>24</v>
      </c>
      <c r="G107" s="5">
        <v>2570</v>
      </c>
      <c r="H107" s="5">
        <f t="shared" si="12"/>
        <v>2056</v>
      </c>
      <c r="I107" s="5">
        <v>7.7592000000000008</v>
      </c>
      <c r="J107" s="6">
        <f t="shared" si="6"/>
        <v>331.21971337251262</v>
      </c>
      <c r="K107" s="5">
        <f t="shared" si="7"/>
        <v>264.97577069801008</v>
      </c>
    </row>
    <row r="108" spans="1:11">
      <c r="A108" s="22">
        <v>44855</v>
      </c>
      <c r="B108" s="34" t="s">
        <v>158</v>
      </c>
      <c r="C108" s="21" t="s">
        <v>2</v>
      </c>
      <c r="D108" s="5">
        <v>6</v>
      </c>
      <c r="E108" s="5">
        <f t="shared" si="9"/>
        <v>12</v>
      </c>
      <c r="F108" s="5">
        <v>24</v>
      </c>
      <c r="G108" s="5">
        <v>3060</v>
      </c>
      <c r="H108" s="5">
        <f t="shared" si="12"/>
        <v>2448</v>
      </c>
      <c r="I108" s="5">
        <v>8.6303999999999998</v>
      </c>
      <c r="J108" s="6">
        <f t="shared" si="6"/>
        <v>354.56062291434927</v>
      </c>
      <c r="K108" s="5">
        <f t="shared" si="7"/>
        <v>283.6484983314794</v>
      </c>
    </row>
    <row r="109" spans="1:11">
      <c r="A109" s="22">
        <v>44857</v>
      </c>
      <c r="B109" s="34" t="s">
        <v>151</v>
      </c>
      <c r="C109" s="21" t="s">
        <v>2</v>
      </c>
      <c r="D109" s="5">
        <v>6</v>
      </c>
      <c r="E109" s="5">
        <f t="shared" si="9"/>
        <v>12</v>
      </c>
      <c r="F109" s="5">
        <v>24</v>
      </c>
      <c r="G109" s="5">
        <v>2500</v>
      </c>
      <c r="H109" s="5">
        <f t="shared" si="12"/>
        <v>2000</v>
      </c>
      <c r="I109" s="5">
        <v>8.1743999999999986</v>
      </c>
      <c r="J109" s="6">
        <f t="shared" si="6"/>
        <v>305.83284400078298</v>
      </c>
      <c r="K109" s="5">
        <f t="shared" si="7"/>
        <v>244.66627520062639</v>
      </c>
    </row>
    <row r="110" spans="1:11">
      <c r="A110" s="22">
        <v>44859</v>
      </c>
      <c r="B110" s="34" t="s">
        <v>159</v>
      </c>
      <c r="C110" s="21" t="s">
        <v>2</v>
      </c>
      <c r="D110" s="5">
        <v>6</v>
      </c>
      <c r="E110" s="5">
        <f t="shared" si="9"/>
        <v>12</v>
      </c>
      <c r="F110" s="5">
        <v>24</v>
      </c>
      <c r="G110" s="5">
        <v>2630</v>
      </c>
      <c r="H110" s="5">
        <f t="shared" si="12"/>
        <v>2104</v>
      </c>
      <c r="I110" s="5">
        <v>10.368</v>
      </c>
      <c r="J110" s="6">
        <f t="shared" si="6"/>
        <v>253.66512345679013</v>
      </c>
      <c r="K110" s="5">
        <f t="shared" si="7"/>
        <v>202.9320987654321</v>
      </c>
    </row>
    <row r="111" spans="1:11">
      <c r="A111" s="23">
        <v>44861</v>
      </c>
      <c r="B111" s="34" t="s">
        <v>160</v>
      </c>
      <c r="C111" s="21" t="s">
        <v>139</v>
      </c>
      <c r="D111" s="5">
        <v>6</v>
      </c>
      <c r="E111" s="5">
        <f t="shared" si="9"/>
        <v>12</v>
      </c>
      <c r="F111" s="5">
        <v>24</v>
      </c>
      <c r="G111" s="5">
        <v>2720</v>
      </c>
      <c r="H111" s="5">
        <f t="shared" si="12"/>
        <v>2176</v>
      </c>
      <c r="I111" s="5">
        <v>10.872</v>
      </c>
      <c r="J111" s="6">
        <f t="shared" si="6"/>
        <v>250.18395879323032</v>
      </c>
      <c r="K111" s="5">
        <f t="shared" si="7"/>
        <v>200.14716703458424</v>
      </c>
    </row>
    <row r="112" spans="1:11">
      <c r="A112" s="23">
        <v>44863</v>
      </c>
      <c r="B112" s="34" t="s">
        <v>161</v>
      </c>
      <c r="C112" s="21" t="s">
        <v>139</v>
      </c>
      <c r="D112" s="5">
        <v>6</v>
      </c>
      <c r="E112" s="5">
        <f t="shared" si="9"/>
        <v>12</v>
      </c>
      <c r="F112" s="5">
        <v>24</v>
      </c>
      <c r="G112" s="5">
        <v>2840</v>
      </c>
      <c r="H112" s="5">
        <f t="shared" si="12"/>
        <v>2272</v>
      </c>
      <c r="I112" s="5">
        <v>10.703999999999999</v>
      </c>
      <c r="J112" s="6">
        <f t="shared" si="6"/>
        <v>265.32137518684607</v>
      </c>
      <c r="K112" s="5">
        <f t="shared" si="7"/>
        <v>212.25710014947686</v>
      </c>
    </row>
    <row r="113" spans="1:11">
      <c r="A113" s="23">
        <v>44865</v>
      </c>
      <c r="B113" s="34" t="s">
        <v>162</v>
      </c>
      <c r="C113" s="21" t="s">
        <v>139</v>
      </c>
      <c r="D113" s="5">
        <v>6</v>
      </c>
      <c r="E113" s="5">
        <f t="shared" si="9"/>
        <v>12</v>
      </c>
      <c r="F113" s="5">
        <v>24</v>
      </c>
      <c r="G113" s="5">
        <v>2790</v>
      </c>
      <c r="H113" s="5">
        <f t="shared" si="12"/>
        <v>2232</v>
      </c>
      <c r="I113" s="5">
        <v>11.303999999999998</v>
      </c>
      <c r="J113" s="6">
        <f t="shared" si="6"/>
        <v>246.81528662420385</v>
      </c>
      <c r="K113" s="5">
        <f t="shared" si="7"/>
        <v>197.4522292993631</v>
      </c>
    </row>
    <row r="114" spans="1:11">
      <c r="A114" s="23">
        <v>44867</v>
      </c>
      <c r="B114" s="34" t="s">
        <v>163</v>
      </c>
      <c r="C114" s="21" t="s">
        <v>139</v>
      </c>
      <c r="D114" s="5">
        <v>6</v>
      </c>
      <c r="E114" s="5">
        <f t="shared" si="9"/>
        <v>12</v>
      </c>
      <c r="F114" s="5">
        <v>24</v>
      </c>
      <c r="G114" s="5">
        <v>2560</v>
      </c>
      <c r="H114" s="5">
        <f t="shared" si="12"/>
        <v>2048</v>
      </c>
      <c r="I114" s="5">
        <v>9.8160000000000007</v>
      </c>
      <c r="J114" s="6">
        <f t="shared" si="6"/>
        <v>260.79869600651995</v>
      </c>
      <c r="K114" s="5">
        <f t="shared" si="7"/>
        <v>208.63895680521597</v>
      </c>
    </row>
    <row r="115" spans="1:11">
      <c r="A115" s="23">
        <v>44869</v>
      </c>
      <c r="B115" s="34" t="s">
        <v>164</v>
      </c>
      <c r="C115" s="21" t="s">
        <v>139</v>
      </c>
      <c r="D115" s="5">
        <v>6</v>
      </c>
      <c r="E115" s="5">
        <f t="shared" si="9"/>
        <v>12</v>
      </c>
      <c r="F115" s="5">
        <v>24</v>
      </c>
      <c r="G115" s="5">
        <v>2680</v>
      </c>
      <c r="H115" s="5">
        <f t="shared" si="12"/>
        <v>2144</v>
      </c>
      <c r="I115" s="5">
        <v>10.8</v>
      </c>
      <c r="J115" s="6">
        <f t="shared" si="6"/>
        <v>248.14814814814812</v>
      </c>
      <c r="K115" s="5">
        <f t="shared" si="7"/>
        <v>198.5185185185185</v>
      </c>
    </row>
    <row r="116" spans="1:11">
      <c r="A116" s="23">
        <v>44871</v>
      </c>
      <c r="B116" s="34" t="s">
        <v>165</v>
      </c>
      <c r="C116" s="21" t="s">
        <v>139</v>
      </c>
      <c r="D116" s="5">
        <v>6</v>
      </c>
      <c r="E116" s="5">
        <f t="shared" si="9"/>
        <v>12</v>
      </c>
      <c r="F116" s="5">
        <v>24</v>
      </c>
      <c r="G116" s="5">
        <v>2740</v>
      </c>
      <c r="H116" s="5">
        <f t="shared" si="12"/>
        <v>2192</v>
      </c>
      <c r="I116" s="5">
        <v>11.087999999999999</v>
      </c>
      <c r="J116" s="6">
        <f t="shared" si="6"/>
        <v>247.11399711399713</v>
      </c>
      <c r="K116" s="5">
        <f t="shared" si="7"/>
        <v>197.69119769119771</v>
      </c>
    </row>
    <row r="117" spans="1:11">
      <c r="A117" s="23">
        <v>44873</v>
      </c>
      <c r="B117" s="34" t="s">
        <v>166</v>
      </c>
      <c r="C117" s="21" t="s">
        <v>139</v>
      </c>
      <c r="D117" s="5">
        <v>6</v>
      </c>
      <c r="E117" s="5">
        <f t="shared" si="9"/>
        <v>12</v>
      </c>
      <c r="F117" s="5">
        <v>24</v>
      </c>
      <c r="G117" s="5">
        <v>2460</v>
      </c>
      <c r="H117" s="5">
        <f t="shared" si="12"/>
        <v>1968</v>
      </c>
      <c r="I117" s="5">
        <v>9.1920000000000002</v>
      </c>
      <c r="J117" s="6">
        <f t="shared" si="6"/>
        <v>267.62402088772848</v>
      </c>
      <c r="K117" s="5">
        <f t="shared" si="7"/>
        <v>214.09921671018276</v>
      </c>
    </row>
    <row r="118" spans="1:11">
      <c r="A118" s="22">
        <v>44875</v>
      </c>
      <c r="B118" s="34" t="s">
        <v>150</v>
      </c>
      <c r="C118" s="21" t="s">
        <v>2</v>
      </c>
      <c r="D118" s="5">
        <v>6</v>
      </c>
      <c r="E118" s="5">
        <f t="shared" si="9"/>
        <v>12</v>
      </c>
      <c r="F118" s="5">
        <v>24</v>
      </c>
      <c r="G118" s="5">
        <v>2350</v>
      </c>
      <c r="H118" s="5">
        <f t="shared" si="12"/>
        <v>1880</v>
      </c>
      <c r="I118" s="5">
        <v>9.0503999999999998</v>
      </c>
      <c r="J118" s="6">
        <f t="shared" si="6"/>
        <v>259.65703173340404</v>
      </c>
      <c r="K118" s="5">
        <f t="shared" si="7"/>
        <v>207.72562538672324</v>
      </c>
    </row>
    <row r="119" spans="1:11" hidden="1">
      <c r="A119" s="22">
        <v>44875</v>
      </c>
      <c r="B119" s="34" t="s">
        <v>150</v>
      </c>
      <c r="C119" s="21" t="s">
        <v>1</v>
      </c>
      <c r="D119" s="5">
        <v>12</v>
      </c>
      <c r="E119" s="5">
        <f t="shared" si="9"/>
        <v>12</v>
      </c>
      <c r="F119" s="5">
        <v>24</v>
      </c>
      <c r="G119" s="5">
        <v>0</v>
      </c>
      <c r="I119" s="5" t="e">
        <v>#REF!</v>
      </c>
    </row>
    <row r="120" spans="1:11">
      <c r="A120" s="22">
        <v>44877</v>
      </c>
      <c r="B120" s="34" t="s">
        <v>149</v>
      </c>
      <c r="C120" s="21" t="s">
        <v>2</v>
      </c>
      <c r="D120" s="5">
        <v>6</v>
      </c>
      <c r="E120" s="5">
        <f t="shared" si="9"/>
        <v>12</v>
      </c>
      <c r="F120" s="5">
        <v>24</v>
      </c>
      <c r="G120" s="5">
        <v>2660</v>
      </c>
      <c r="H120" s="5">
        <f>G120*0.8</f>
        <v>2128</v>
      </c>
      <c r="I120" s="5">
        <v>9.5927999999999987</v>
      </c>
      <c r="J120" s="6">
        <f>G120/I120</f>
        <v>277.29130180969065</v>
      </c>
      <c r="K120" s="5">
        <f>H120/I120</f>
        <v>221.83304144775252</v>
      </c>
    </row>
    <row r="121" spans="1:11" hidden="1">
      <c r="A121" s="22">
        <v>44877</v>
      </c>
      <c r="B121" s="34" t="s">
        <v>149</v>
      </c>
      <c r="C121" s="21" t="s">
        <v>1</v>
      </c>
      <c r="D121" s="5">
        <v>12</v>
      </c>
      <c r="E121" s="5">
        <f t="shared" si="9"/>
        <v>12</v>
      </c>
      <c r="F121" s="5">
        <v>24</v>
      </c>
      <c r="G121" s="5">
        <v>0</v>
      </c>
      <c r="I121" s="5" t="e">
        <v>#REF!</v>
      </c>
    </row>
    <row r="122" spans="1:11">
      <c r="A122" s="22">
        <v>44879</v>
      </c>
      <c r="B122" s="34" t="s">
        <v>148</v>
      </c>
      <c r="C122" s="21" t="s">
        <v>139</v>
      </c>
      <c r="D122" s="5">
        <v>6</v>
      </c>
      <c r="E122" s="5">
        <f t="shared" si="9"/>
        <v>12</v>
      </c>
      <c r="F122" s="5">
        <v>24</v>
      </c>
      <c r="G122" s="5">
        <v>2600</v>
      </c>
      <c r="H122" s="5">
        <f>G122*0.8</f>
        <v>2080</v>
      </c>
      <c r="I122" s="5">
        <v>8.3568000000000016</v>
      </c>
      <c r="J122" s="6">
        <f>G122/I122</f>
        <v>311.12387516752818</v>
      </c>
      <c r="K122" s="5">
        <f>H122/I122</f>
        <v>248.89910013402255</v>
      </c>
    </row>
    <row r="123" spans="1:11" hidden="1">
      <c r="A123" s="22">
        <v>44879</v>
      </c>
      <c r="B123" s="34" t="s">
        <v>148</v>
      </c>
      <c r="C123" s="21" t="s">
        <v>140</v>
      </c>
      <c r="D123" s="5">
        <v>12</v>
      </c>
      <c r="E123" s="5">
        <f t="shared" si="9"/>
        <v>12</v>
      </c>
      <c r="F123" s="5">
        <v>24</v>
      </c>
      <c r="G123" s="5">
        <v>0</v>
      </c>
      <c r="I123" s="5" t="e">
        <v>#REF!</v>
      </c>
    </row>
    <row r="124" spans="1:11">
      <c r="A124" s="22">
        <v>44881</v>
      </c>
      <c r="B124" s="34" t="s">
        <v>147</v>
      </c>
      <c r="C124" s="21" t="s">
        <v>2</v>
      </c>
      <c r="D124" s="5">
        <v>6</v>
      </c>
      <c r="E124" s="5">
        <f t="shared" si="9"/>
        <v>12</v>
      </c>
      <c r="F124" s="5">
        <v>24</v>
      </c>
      <c r="G124" s="5">
        <v>2550</v>
      </c>
      <c r="H124" s="5">
        <f>G124*0.8</f>
        <v>2040</v>
      </c>
      <c r="I124" s="5">
        <v>9.8111999999999995</v>
      </c>
      <c r="J124" s="6">
        <f>G124/I124</f>
        <v>259.90704500978472</v>
      </c>
      <c r="K124" s="5">
        <f>H124/I124</f>
        <v>207.92563600782779</v>
      </c>
    </row>
    <row r="125" spans="1:11" hidden="1">
      <c r="A125" s="22">
        <v>44881</v>
      </c>
      <c r="B125" s="34" t="s">
        <v>147</v>
      </c>
      <c r="C125" s="21" t="s">
        <v>1</v>
      </c>
      <c r="D125" s="5">
        <v>12</v>
      </c>
      <c r="E125" s="5">
        <f t="shared" si="9"/>
        <v>12</v>
      </c>
      <c r="F125" s="5">
        <v>24</v>
      </c>
      <c r="G125" s="5">
        <v>0</v>
      </c>
      <c r="I125" s="5" t="e">
        <v>#REF!</v>
      </c>
    </row>
    <row r="126" spans="1:11">
      <c r="A126" s="22">
        <v>44883</v>
      </c>
      <c r="B126" s="34" t="s">
        <v>146</v>
      </c>
      <c r="C126" s="21" t="s">
        <v>2</v>
      </c>
      <c r="D126" s="5">
        <v>6</v>
      </c>
      <c r="E126" s="5">
        <f t="shared" si="9"/>
        <v>12</v>
      </c>
      <c r="F126" s="5">
        <v>24</v>
      </c>
      <c r="G126" s="5">
        <v>2550</v>
      </c>
      <c r="H126" s="5">
        <f>G126*0.8</f>
        <v>2040</v>
      </c>
      <c r="I126" s="5">
        <v>8.3496000000000006</v>
      </c>
      <c r="J126" s="6">
        <f>G126/I126</f>
        <v>305.40385168151766</v>
      </c>
      <c r="K126" s="5">
        <f>H126/I126</f>
        <v>244.32308134521412</v>
      </c>
    </row>
    <row r="127" spans="1:11" hidden="1">
      <c r="A127" s="22">
        <v>44883</v>
      </c>
      <c r="B127" s="34" t="s">
        <v>146</v>
      </c>
      <c r="C127" s="21" t="s">
        <v>1</v>
      </c>
      <c r="D127" s="5">
        <v>12</v>
      </c>
      <c r="E127" s="5">
        <f t="shared" si="9"/>
        <v>12</v>
      </c>
      <c r="F127" s="5">
        <v>24</v>
      </c>
      <c r="G127" s="5">
        <v>0</v>
      </c>
      <c r="I127" s="5" t="e">
        <v>#REF!</v>
      </c>
    </row>
    <row r="128" spans="1:11">
      <c r="A128" s="22">
        <v>44885</v>
      </c>
      <c r="B128" s="34" t="s">
        <v>145</v>
      </c>
      <c r="C128" s="21" t="s">
        <v>2</v>
      </c>
      <c r="D128" s="5">
        <v>6</v>
      </c>
      <c r="E128" s="5">
        <f t="shared" si="9"/>
        <v>12</v>
      </c>
      <c r="F128" s="5">
        <v>24</v>
      </c>
      <c r="G128" s="5">
        <v>2500</v>
      </c>
      <c r="H128" s="5">
        <f>G128*0.8</f>
        <v>2000</v>
      </c>
      <c r="I128" s="5">
        <v>9.468</v>
      </c>
      <c r="J128" s="6">
        <f>G128/I128</f>
        <v>264.04731727925645</v>
      </c>
      <c r="K128" s="5">
        <f>H128/I128</f>
        <v>211.23785382340515</v>
      </c>
    </row>
    <row r="129" spans="1:11" hidden="1">
      <c r="A129" s="22">
        <v>44885</v>
      </c>
      <c r="B129" s="34" t="s">
        <v>145</v>
      </c>
      <c r="C129" s="21" t="s">
        <v>1</v>
      </c>
      <c r="D129" s="5">
        <v>12</v>
      </c>
      <c r="E129" s="5">
        <f t="shared" si="9"/>
        <v>12</v>
      </c>
      <c r="F129" s="5">
        <v>24</v>
      </c>
      <c r="G129" s="5">
        <v>0</v>
      </c>
      <c r="I129" s="5" t="e">
        <v>#REF!</v>
      </c>
    </row>
    <row r="130" spans="1:11">
      <c r="A130" s="22">
        <v>44887</v>
      </c>
      <c r="B130" s="34" t="s">
        <v>144</v>
      </c>
      <c r="C130" s="21" t="s">
        <v>2</v>
      </c>
      <c r="D130" s="5">
        <v>6</v>
      </c>
      <c r="E130" s="5">
        <f t="shared" si="9"/>
        <v>12</v>
      </c>
      <c r="F130" s="5">
        <v>24</v>
      </c>
      <c r="G130" s="5">
        <v>2680</v>
      </c>
      <c r="H130" s="5">
        <f>G130*0.8</f>
        <v>2144</v>
      </c>
      <c r="I130" s="5">
        <v>10.785599999999999</v>
      </c>
      <c r="J130" s="6">
        <f>G130/I130</f>
        <v>248.47945408693076</v>
      </c>
      <c r="K130" s="5">
        <f>H130/I130</f>
        <v>198.7835632695446</v>
      </c>
    </row>
    <row r="131" spans="1:11" hidden="1">
      <c r="A131" s="22">
        <v>44887</v>
      </c>
      <c r="B131" s="34" t="s">
        <v>144</v>
      </c>
      <c r="C131" s="21" t="s">
        <v>1</v>
      </c>
      <c r="D131" s="5">
        <v>12</v>
      </c>
      <c r="E131" s="5">
        <f t="shared" si="9"/>
        <v>12</v>
      </c>
      <c r="F131" s="5">
        <v>24</v>
      </c>
      <c r="G131" s="5">
        <v>0</v>
      </c>
      <c r="I131" s="5" t="e">
        <v>#REF!</v>
      </c>
    </row>
    <row r="132" spans="1:11">
      <c r="A132" s="22">
        <v>44889</v>
      </c>
      <c r="B132" s="34" t="s">
        <v>143</v>
      </c>
      <c r="C132" s="21" t="s">
        <v>2</v>
      </c>
      <c r="D132" s="5">
        <v>6</v>
      </c>
      <c r="E132" s="5">
        <f t="shared" si="9"/>
        <v>12</v>
      </c>
      <c r="F132" s="5">
        <v>24</v>
      </c>
      <c r="G132" s="5">
        <v>2610</v>
      </c>
      <c r="H132" s="5">
        <f>G132*0.8</f>
        <v>2088</v>
      </c>
      <c r="I132" s="5">
        <v>8.4720000000000013</v>
      </c>
      <c r="J132" s="6">
        <f>G132/I132</f>
        <v>308.07365439093479</v>
      </c>
      <c r="K132" s="5">
        <f>H132/I132</f>
        <v>246.45892351274784</v>
      </c>
    </row>
    <row r="133" spans="1:11" hidden="1">
      <c r="A133" s="22">
        <v>44889</v>
      </c>
      <c r="B133" s="34" t="s">
        <v>143</v>
      </c>
      <c r="C133" s="21" t="s">
        <v>1</v>
      </c>
      <c r="D133" s="5">
        <v>12</v>
      </c>
      <c r="E133" s="5">
        <f t="shared" si="9"/>
        <v>12</v>
      </c>
      <c r="F133" s="5">
        <v>24</v>
      </c>
      <c r="G133" s="5">
        <v>0</v>
      </c>
      <c r="I133" s="5" t="e">
        <v>#REF!</v>
      </c>
    </row>
    <row r="134" spans="1:11">
      <c r="A134" s="22">
        <v>44891</v>
      </c>
      <c r="B134" s="34" t="s">
        <v>142</v>
      </c>
      <c r="C134" s="21" t="s">
        <v>2</v>
      </c>
      <c r="D134" s="5">
        <v>6</v>
      </c>
      <c r="E134" s="5">
        <f t="shared" si="9"/>
        <v>12</v>
      </c>
      <c r="F134" s="5">
        <v>24</v>
      </c>
      <c r="G134" s="5">
        <v>2700</v>
      </c>
      <c r="H134" s="5">
        <f>G134*0.8</f>
        <v>2160</v>
      </c>
      <c r="I134" s="5">
        <v>9.0215999999999994</v>
      </c>
      <c r="J134" s="6">
        <f>G134/I134</f>
        <v>299.28172386272945</v>
      </c>
      <c r="K134" s="5">
        <f>H134/I134</f>
        <v>239.42537909018358</v>
      </c>
    </row>
    <row r="135" spans="1:11" hidden="1">
      <c r="A135" s="22">
        <v>44891</v>
      </c>
      <c r="B135" s="34" t="s">
        <v>142</v>
      </c>
      <c r="C135" s="21" t="s">
        <v>1</v>
      </c>
      <c r="D135" s="5">
        <v>12</v>
      </c>
      <c r="E135" s="5">
        <f t="shared" si="9"/>
        <v>12</v>
      </c>
      <c r="F135" s="5">
        <v>24</v>
      </c>
      <c r="G135" s="5">
        <v>0</v>
      </c>
      <c r="I135" s="5" t="e">
        <v>#REF!</v>
      </c>
    </row>
    <row r="136" spans="1:11">
      <c r="A136" s="22">
        <v>44893</v>
      </c>
      <c r="B136" s="34" t="s">
        <v>141</v>
      </c>
      <c r="C136" s="21" t="s">
        <v>2</v>
      </c>
      <c r="D136" s="5">
        <v>6</v>
      </c>
      <c r="E136" s="5">
        <f t="shared" si="9"/>
        <v>12</v>
      </c>
      <c r="F136" s="5">
        <v>24</v>
      </c>
      <c r="G136" s="5">
        <v>2680</v>
      </c>
      <c r="H136" s="5">
        <f>G136*0.8</f>
        <v>2144</v>
      </c>
      <c r="I136" s="5">
        <v>8.7287999999999997</v>
      </c>
      <c r="J136" s="6">
        <f>G136/I136</f>
        <v>307.02960315278159</v>
      </c>
      <c r="K136" s="5">
        <f>H136/I136</f>
        <v>245.62368252222529</v>
      </c>
    </row>
    <row r="137" spans="1:11" hidden="1">
      <c r="A137" s="22">
        <v>44893</v>
      </c>
      <c r="B137" s="34" t="s">
        <v>141</v>
      </c>
      <c r="C137" s="21" t="s">
        <v>1</v>
      </c>
      <c r="D137" s="5">
        <v>12</v>
      </c>
      <c r="E137" s="5">
        <f t="shared" si="9"/>
        <v>12</v>
      </c>
      <c r="F137" s="5">
        <v>24</v>
      </c>
      <c r="G137" s="5">
        <v>0</v>
      </c>
      <c r="I137" s="5" t="e">
        <v>#REF!</v>
      </c>
    </row>
    <row r="138" spans="1:11">
      <c r="A138" s="22">
        <v>44898</v>
      </c>
      <c r="B138" s="34" t="s">
        <v>181</v>
      </c>
      <c r="C138" s="21" t="s">
        <v>2</v>
      </c>
      <c r="D138" s="5">
        <v>6</v>
      </c>
      <c r="E138" s="5">
        <v>12</v>
      </c>
      <c r="F138" s="5">
        <v>12</v>
      </c>
      <c r="G138" s="5">
        <v>1200</v>
      </c>
      <c r="H138" s="5">
        <f>G138*0.8</f>
        <v>960</v>
      </c>
    </row>
    <row r="139" spans="1:11" hidden="1">
      <c r="A139" s="22">
        <v>44898</v>
      </c>
      <c r="B139" s="34" t="s">
        <v>180</v>
      </c>
      <c r="C139" s="21" t="s">
        <v>1</v>
      </c>
      <c r="D139" s="5">
        <v>12</v>
      </c>
      <c r="E139" s="5">
        <v>12</v>
      </c>
      <c r="F139" s="5">
        <v>12</v>
      </c>
    </row>
    <row r="140" spans="1:11">
      <c r="A140" s="22">
        <v>44899</v>
      </c>
      <c r="B140" s="34" t="s">
        <v>182</v>
      </c>
      <c r="C140" s="21" t="s">
        <v>2</v>
      </c>
      <c r="D140" s="5">
        <v>6</v>
      </c>
      <c r="E140" s="5">
        <v>12</v>
      </c>
      <c r="F140" s="5">
        <v>12</v>
      </c>
      <c r="G140" s="5">
        <v>1360</v>
      </c>
      <c r="H140" s="5">
        <f>G140*0.8</f>
        <v>1088</v>
      </c>
      <c r="I140" s="5">
        <v>4.7420520000000002</v>
      </c>
      <c r="J140" s="6">
        <f>G140/I140</f>
        <v>286.79567410901439</v>
      </c>
      <c r="K140" s="5">
        <f>H140/I140</f>
        <v>229.43653928721153</v>
      </c>
    </row>
    <row r="141" spans="1:11" hidden="1">
      <c r="A141" s="22">
        <v>44899</v>
      </c>
      <c r="B141" s="34" t="s">
        <v>182</v>
      </c>
      <c r="C141" s="21" t="s">
        <v>1</v>
      </c>
      <c r="D141" s="5">
        <v>12</v>
      </c>
      <c r="E141" s="5">
        <v>12</v>
      </c>
      <c r="F141" s="5">
        <v>12</v>
      </c>
    </row>
    <row r="142" spans="1:11">
      <c r="A142" s="22">
        <v>44901</v>
      </c>
      <c r="B142" s="34" t="s">
        <v>183</v>
      </c>
      <c r="C142" s="21" t="s">
        <v>2</v>
      </c>
      <c r="D142" s="5">
        <v>6</v>
      </c>
      <c r="E142" s="5">
        <v>12</v>
      </c>
      <c r="F142" s="5">
        <v>12</v>
      </c>
      <c r="G142" s="5">
        <v>1430</v>
      </c>
      <c r="H142" s="5">
        <f>G142*0.8</f>
        <v>1144</v>
      </c>
      <c r="I142" s="5">
        <v>3.8576640000000006</v>
      </c>
      <c r="J142" s="6">
        <f>G142/I142</f>
        <v>370.69065631428754</v>
      </c>
      <c r="K142" s="5">
        <f>H142/I142</f>
        <v>296.55252505143005</v>
      </c>
    </row>
    <row r="143" spans="1:11" hidden="1">
      <c r="A143" s="22">
        <v>44901</v>
      </c>
      <c r="B143" s="34" t="s">
        <v>183</v>
      </c>
      <c r="C143" s="21" t="s">
        <v>1</v>
      </c>
      <c r="D143" s="5">
        <v>12</v>
      </c>
      <c r="E143" s="5">
        <v>12</v>
      </c>
      <c r="F143" s="5">
        <v>12</v>
      </c>
      <c r="I143" s="5">
        <v>3.5889408000000005</v>
      </c>
    </row>
    <row r="144" spans="1:11">
      <c r="A144" s="22">
        <v>44902</v>
      </c>
      <c r="B144" s="34" t="s">
        <v>184</v>
      </c>
      <c r="C144" s="21" t="s">
        <v>2</v>
      </c>
      <c r="D144" s="5">
        <v>6</v>
      </c>
      <c r="E144" s="5">
        <v>12</v>
      </c>
      <c r="F144" s="5">
        <v>12</v>
      </c>
      <c r="G144" s="5">
        <v>1400</v>
      </c>
      <c r="H144" s="5">
        <f>G144*0.8</f>
        <v>1120</v>
      </c>
      <c r="I144" s="5">
        <v>6.4628351999999998</v>
      </c>
      <c r="J144" s="6">
        <f>G144/I144</f>
        <v>216.623193486351</v>
      </c>
      <c r="K144" s="5">
        <f>H144/I144</f>
        <v>173.29855478908081</v>
      </c>
    </row>
    <row r="145" spans="1:11" hidden="1">
      <c r="A145" s="22">
        <v>44902</v>
      </c>
      <c r="B145" s="34" t="s">
        <v>184</v>
      </c>
      <c r="C145" s="21" t="s">
        <v>1</v>
      </c>
      <c r="D145" s="5">
        <v>12</v>
      </c>
      <c r="E145" s="5">
        <v>12</v>
      </c>
      <c r="F145" s="5">
        <v>12</v>
      </c>
      <c r="I145" s="5">
        <v>6.2893439999999998</v>
      </c>
    </row>
    <row r="146" spans="1:11">
      <c r="A146" s="22">
        <v>44903</v>
      </c>
      <c r="B146" s="34" t="s">
        <v>185</v>
      </c>
      <c r="C146" s="21" t="s">
        <v>2</v>
      </c>
      <c r="D146" s="5">
        <v>6</v>
      </c>
      <c r="E146" s="5">
        <v>12</v>
      </c>
      <c r="F146" s="5">
        <v>12</v>
      </c>
      <c r="G146" s="5">
        <v>1380</v>
      </c>
      <c r="H146" s="5">
        <f>G146*0.8</f>
        <v>1104</v>
      </c>
      <c r="I146" s="5">
        <v>5.5583999999999998</v>
      </c>
      <c r="J146" s="6">
        <f>G146/I146</f>
        <v>248.27288428324698</v>
      </c>
      <c r="K146" s="5">
        <f>H146/I146</f>
        <v>198.6183074265976</v>
      </c>
    </row>
    <row r="147" spans="1:11" hidden="1">
      <c r="A147" s="22">
        <v>44903</v>
      </c>
      <c r="B147" s="34" t="s">
        <v>185</v>
      </c>
      <c r="C147" s="21" t="s">
        <v>1</v>
      </c>
      <c r="D147" s="5">
        <v>12</v>
      </c>
      <c r="E147" s="5">
        <v>12</v>
      </c>
      <c r="F147" s="5">
        <v>12</v>
      </c>
      <c r="I147" s="5">
        <v>5.4566400000000002</v>
      </c>
    </row>
    <row r="148" spans="1:11">
      <c r="A148" s="22">
        <v>44904</v>
      </c>
      <c r="B148" s="34" t="s">
        <v>186</v>
      </c>
      <c r="C148" s="21" t="s">
        <v>2</v>
      </c>
      <c r="D148" s="5">
        <v>6</v>
      </c>
      <c r="E148" s="5">
        <v>12</v>
      </c>
      <c r="F148" s="5">
        <v>12</v>
      </c>
      <c r="G148" s="5">
        <v>1430</v>
      </c>
      <c r="H148" s="5">
        <f>G148*0.8</f>
        <v>1144</v>
      </c>
      <c r="I148" s="5">
        <v>6.1715328000000005</v>
      </c>
      <c r="J148" s="6">
        <f>G148/I148</f>
        <v>231.70904965456879</v>
      </c>
      <c r="K148" s="5">
        <f>H148/I148</f>
        <v>185.36723972365502</v>
      </c>
    </row>
    <row r="149" spans="1:11" hidden="1">
      <c r="A149" s="22">
        <v>44904</v>
      </c>
      <c r="B149" s="34" t="s">
        <v>186</v>
      </c>
      <c r="C149" s="21" t="s">
        <v>1</v>
      </c>
      <c r="D149" s="5">
        <v>12</v>
      </c>
      <c r="E149" s="5">
        <v>12</v>
      </c>
      <c r="F149" s="5">
        <v>12</v>
      </c>
      <c r="I149" s="5">
        <v>6.4045440000000013</v>
      </c>
    </row>
    <row r="150" spans="1:11">
      <c r="A150" s="22">
        <v>44905</v>
      </c>
      <c r="B150" s="34" t="s">
        <v>187</v>
      </c>
      <c r="C150" s="21" t="s">
        <v>2</v>
      </c>
      <c r="D150" s="5">
        <v>6</v>
      </c>
      <c r="E150" s="5">
        <v>12</v>
      </c>
      <c r="F150" s="5">
        <v>12</v>
      </c>
      <c r="G150" s="5">
        <v>1440</v>
      </c>
      <c r="H150" s="5">
        <f>G150*0.8</f>
        <v>1152</v>
      </c>
      <c r="I150" s="5">
        <v>5.4816767999999998</v>
      </c>
      <c r="J150" s="6">
        <f>G150/I150</f>
        <v>262.69334229993274</v>
      </c>
      <c r="K150" s="5">
        <f>H150/I150</f>
        <v>210.15467383994621</v>
      </c>
    </row>
    <row r="151" spans="1:11" hidden="1">
      <c r="A151" s="22">
        <v>44905</v>
      </c>
      <c r="B151" s="34" t="s">
        <v>187</v>
      </c>
      <c r="C151" s="21" t="s">
        <v>1</v>
      </c>
      <c r="D151" s="5">
        <v>12</v>
      </c>
      <c r="E151" s="5">
        <v>12</v>
      </c>
      <c r="F151" s="5">
        <v>12</v>
      </c>
      <c r="I151" s="5">
        <v>5.7073536000000011</v>
      </c>
    </row>
    <row r="152" spans="1:11">
      <c r="A152" s="22">
        <v>44906</v>
      </c>
      <c r="B152" s="34" t="s">
        <v>188</v>
      </c>
      <c r="C152" s="21" t="s">
        <v>2</v>
      </c>
      <c r="D152" s="5">
        <v>6</v>
      </c>
      <c r="E152" s="5">
        <v>12</v>
      </c>
      <c r="F152" s="5">
        <v>12</v>
      </c>
      <c r="G152" s="5">
        <v>1390</v>
      </c>
      <c r="H152" s="5">
        <f>G152*0.8</f>
        <v>1112</v>
      </c>
      <c r="I152" s="5">
        <v>5.8371072000000011</v>
      </c>
      <c r="J152" s="6">
        <f>G152/I152</f>
        <v>238.13165535147269</v>
      </c>
      <c r="K152" s="5">
        <f>H152/I152</f>
        <v>190.50532428117816</v>
      </c>
    </row>
    <row r="153" spans="1:11" hidden="1">
      <c r="A153" s="22">
        <v>44906</v>
      </c>
      <c r="B153" s="34" t="s">
        <v>188</v>
      </c>
      <c r="C153" s="21" t="s">
        <v>1</v>
      </c>
      <c r="D153" s="5">
        <v>12</v>
      </c>
      <c r="E153" s="5">
        <v>12</v>
      </c>
      <c r="F153" s="5">
        <v>12</v>
      </c>
      <c r="I153" s="5">
        <v>5.6298240000000002</v>
      </c>
    </row>
    <row r="154" spans="1:11" hidden="1">
      <c r="I154" s="5">
        <v>5.6298240000000002</v>
      </c>
    </row>
  </sheetData>
  <autoFilter ref="C1:C154">
    <filterColumn colId="0">
      <filters>
        <filter val="AM1"/>
      </filters>
    </filterColumn>
  </autoFilter>
  <sortState ref="A54:L156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53"/>
  <sheetViews>
    <sheetView zoomScale="85" zoomScaleNormal="85" workbookViewId="0">
      <pane ySplit="1" topLeftCell="A105" activePane="bottomLeft" state="frozen"/>
      <selection pane="bottomLeft" activeCell="K140" sqref="K140:K152"/>
    </sheetView>
  </sheetViews>
  <sheetFormatPr defaultColWidth="8.75" defaultRowHeight="15"/>
  <cols>
    <col min="1" max="1" width="17.125" style="34" customWidth="1"/>
    <col min="2" max="2" width="23.875" style="34" customWidth="1"/>
    <col min="3" max="3" width="19.375" style="21" customWidth="1"/>
    <col min="4" max="4" width="19.375" style="5" customWidth="1"/>
    <col min="5" max="5" width="18.75" style="5" customWidth="1"/>
    <col min="6" max="7" width="18.375" style="5" customWidth="1"/>
    <col min="8" max="8" width="15.375" style="5" customWidth="1"/>
    <col min="9" max="9" width="16.125" style="5" customWidth="1"/>
    <col min="10" max="10" width="13.625" style="5" customWidth="1"/>
    <col min="11" max="11" width="19.375" style="5" customWidth="1"/>
    <col min="12" max="14" width="13.375" style="5" customWidth="1"/>
    <col min="15" max="15" width="8.75" style="5" customWidth="1"/>
    <col min="16" max="16" width="8.375" style="5" customWidth="1"/>
    <col min="17" max="17" width="18.625" style="5" customWidth="1"/>
    <col min="18" max="18" width="8.75" style="6"/>
    <col min="19" max="19" width="9" style="6" customWidth="1"/>
    <col min="20" max="16384" width="8.75" style="6"/>
  </cols>
  <sheetData>
    <row r="1" spans="1:17" ht="15.75">
      <c r="A1" s="38" t="s">
        <v>26</v>
      </c>
      <c r="B1" s="39" t="s">
        <v>63</v>
      </c>
      <c r="C1" s="38" t="s">
        <v>14</v>
      </c>
      <c r="D1" s="2" t="s">
        <v>36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52</v>
      </c>
      <c r="K1" s="2" t="s">
        <v>29</v>
      </c>
      <c r="L1" s="2"/>
      <c r="M1" s="2"/>
      <c r="N1" s="2"/>
    </row>
    <row r="2" spans="1:17" s="8" customFormat="1">
      <c r="A2" s="22">
        <v>44702</v>
      </c>
      <c r="B2" s="22" t="s">
        <v>64</v>
      </c>
      <c r="C2" s="21" t="s">
        <v>2</v>
      </c>
      <c r="D2" s="5">
        <v>12</v>
      </c>
      <c r="E2" s="24">
        <v>45.8</v>
      </c>
      <c r="F2" s="24">
        <v>1.03</v>
      </c>
      <c r="G2" s="21">
        <v>14.14</v>
      </c>
      <c r="H2" s="24">
        <v>1.1000000000000001</v>
      </c>
      <c r="I2" s="24">
        <v>0.54</v>
      </c>
      <c r="J2" s="24">
        <v>0.61</v>
      </c>
      <c r="K2" s="18">
        <f>E2+F2+G2+H2+I2+J2</f>
        <v>63.22</v>
      </c>
      <c r="L2" s="24"/>
      <c r="M2" s="24"/>
      <c r="N2" s="24"/>
      <c r="O2" s="21"/>
      <c r="P2" s="21"/>
      <c r="Q2" s="21"/>
    </row>
    <row r="3" spans="1:17" s="8" customFormat="1" hidden="1">
      <c r="A3" s="22">
        <v>44702</v>
      </c>
      <c r="B3" s="22" t="s">
        <v>64</v>
      </c>
      <c r="C3" s="21" t="s">
        <v>1</v>
      </c>
      <c r="D3" s="5">
        <v>24</v>
      </c>
      <c r="E3" s="24"/>
      <c r="F3" s="24"/>
      <c r="G3" s="21"/>
      <c r="H3" s="24"/>
      <c r="I3" s="24"/>
      <c r="J3" s="24"/>
      <c r="K3" s="24"/>
      <c r="L3" s="24"/>
      <c r="M3" s="24"/>
      <c r="N3" s="24"/>
      <c r="O3" s="21"/>
      <c r="P3" s="21"/>
      <c r="Q3" s="21"/>
    </row>
    <row r="4" spans="1:17" s="8" customFormat="1">
      <c r="A4" s="22">
        <v>44705</v>
      </c>
      <c r="B4" s="22" t="s">
        <v>65</v>
      </c>
      <c r="C4" s="21" t="s">
        <v>2</v>
      </c>
      <c r="D4" s="5">
        <v>12</v>
      </c>
      <c r="E4" s="24">
        <v>72.069999999999993</v>
      </c>
      <c r="F4" s="24">
        <v>36.659999999999997</v>
      </c>
      <c r="G4" s="21">
        <v>22.47</v>
      </c>
      <c r="H4" s="24">
        <v>1.47</v>
      </c>
      <c r="I4" s="24">
        <v>1.99</v>
      </c>
      <c r="J4" s="24">
        <v>1.1399999999999999</v>
      </c>
      <c r="K4" s="18">
        <f>E4+F4+G4+H4+I4+J4</f>
        <v>135.79999999999998</v>
      </c>
      <c r="L4" s="24"/>
      <c r="M4" s="24"/>
      <c r="N4" s="24"/>
      <c r="O4" s="21"/>
      <c r="P4" s="21"/>
      <c r="Q4" s="21"/>
    </row>
    <row r="5" spans="1:17" s="8" customFormat="1" hidden="1">
      <c r="A5" s="22">
        <v>44705</v>
      </c>
      <c r="B5" s="22" t="s">
        <v>65</v>
      </c>
      <c r="C5" s="21" t="s">
        <v>1</v>
      </c>
      <c r="D5" s="5">
        <v>24</v>
      </c>
      <c r="E5" s="24"/>
      <c r="F5" s="24"/>
      <c r="G5" s="21"/>
      <c r="H5" s="24"/>
      <c r="I5" s="24"/>
      <c r="J5" s="24"/>
      <c r="K5" s="24"/>
      <c r="L5" s="24"/>
      <c r="M5" s="24"/>
      <c r="N5" s="24"/>
      <c r="O5" s="21"/>
      <c r="P5" s="21"/>
      <c r="Q5" s="21"/>
    </row>
    <row r="6" spans="1:17" s="8" customFormat="1">
      <c r="A6" s="22">
        <v>44706</v>
      </c>
      <c r="B6" s="22" t="s">
        <v>108</v>
      </c>
      <c r="C6" s="21" t="s">
        <v>2</v>
      </c>
      <c r="D6" s="5">
        <v>12</v>
      </c>
      <c r="E6" s="24"/>
      <c r="F6" s="24"/>
      <c r="G6" s="21"/>
      <c r="H6" s="24"/>
      <c r="I6" s="24"/>
      <c r="J6" s="24"/>
      <c r="K6" s="24"/>
      <c r="L6" s="24"/>
      <c r="M6" s="24"/>
      <c r="N6" s="24"/>
      <c r="O6" s="21"/>
      <c r="P6" s="21"/>
      <c r="Q6" s="21"/>
    </row>
    <row r="7" spans="1:17" s="8" customFormat="1">
      <c r="A7" s="22">
        <v>44707</v>
      </c>
      <c r="B7" s="22" t="s">
        <v>107</v>
      </c>
      <c r="C7" s="21" t="s">
        <v>2</v>
      </c>
      <c r="D7" s="5">
        <v>12</v>
      </c>
      <c r="E7" s="24"/>
      <c r="F7" s="24"/>
      <c r="G7" s="21"/>
      <c r="H7" s="24"/>
      <c r="I7" s="24"/>
      <c r="J7" s="24"/>
      <c r="K7" s="24"/>
      <c r="L7" s="24"/>
      <c r="M7" s="24"/>
      <c r="N7" s="24"/>
      <c r="O7" s="21"/>
      <c r="P7" s="21"/>
      <c r="Q7" s="21"/>
    </row>
    <row r="8" spans="1:17" s="8" customFormat="1">
      <c r="A8" s="22">
        <v>44709</v>
      </c>
      <c r="B8" s="22" t="s">
        <v>106</v>
      </c>
      <c r="C8" s="21" t="s">
        <v>2</v>
      </c>
      <c r="D8" s="5">
        <v>12</v>
      </c>
      <c r="E8" s="24"/>
      <c r="F8" s="24"/>
      <c r="G8" s="21"/>
      <c r="H8" s="24"/>
      <c r="I8" s="24"/>
      <c r="J8" s="24"/>
      <c r="K8" s="24"/>
      <c r="L8" s="24"/>
      <c r="M8" s="24"/>
      <c r="N8" s="24"/>
      <c r="O8" s="21"/>
      <c r="P8" s="21"/>
      <c r="Q8" s="21"/>
    </row>
    <row r="9" spans="1:17" s="8" customFormat="1">
      <c r="A9" s="22">
        <v>44711</v>
      </c>
      <c r="B9" s="22" t="s">
        <v>105</v>
      </c>
      <c r="C9" s="21" t="s">
        <v>2</v>
      </c>
      <c r="D9" s="5">
        <v>12</v>
      </c>
      <c r="E9" s="24"/>
      <c r="F9" s="24"/>
      <c r="G9" s="21"/>
      <c r="H9" s="24"/>
      <c r="I9" s="24"/>
      <c r="J9" s="24"/>
      <c r="K9" s="24"/>
      <c r="L9" s="24"/>
      <c r="M9" s="24"/>
      <c r="N9" s="24"/>
      <c r="O9" s="21"/>
      <c r="P9" s="21"/>
      <c r="Q9" s="21"/>
    </row>
    <row r="10" spans="1:17" s="8" customFormat="1">
      <c r="A10" s="22">
        <v>44714</v>
      </c>
      <c r="B10" s="22" t="s">
        <v>104</v>
      </c>
      <c r="C10" s="21" t="s">
        <v>2</v>
      </c>
      <c r="D10" s="5">
        <v>12</v>
      </c>
      <c r="E10" s="24"/>
      <c r="F10" s="24"/>
      <c r="G10" s="21"/>
      <c r="H10" s="24"/>
      <c r="I10" s="24"/>
      <c r="J10" s="24"/>
      <c r="K10" s="24"/>
      <c r="L10" s="24"/>
      <c r="M10" s="24"/>
      <c r="N10" s="24"/>
      <c r="O10" s="21"/>
      <c r="P10" s="21"/>
      <c r="Q10" s="21"/>
    </row>
    <row r="11" spans="1:17" s="8" customFormat="1">
      <c r="A11" s="22">
        <v>44716</v>
      </c>
      <c r="B11" s="22" t="s">
        <v>103</v>
      </c>
      <c r="C11" s="21" t="s">
        <v>2</v>
      </c>
      <c r="D11" s="5">
        <v>12</v>
      </c>
      <c r="E11" s="24"/>
      <c r="F11" s="24"/>
      <c r="G11" s="21"/>
      <c r="H11" s="24"/>
      <c r="I11" s="24"/>
      <c r="J11" s="24"/>
      <c r="K11" s="24"/>
      <c r="L11" s="24"/>
      <c r="M11" s="24"/>
      <c r="N11" s="24"/>
      <c r="O11" s="21"/>
      <c r="P11" s="21"/>
      <c r="Q11" s="21"/>
    </row>
    <row r="12" spans="1:17" s="8" customFormat="1">
      <c r="A12" s="22">
        <v>44718</v>
      </c>
      <c r="B12" s="22" t="s">
        <v>102</v>
      </c>
      <c r="C12" s="21" t="s">
        <v>2</v>
      </c>
      <c r="D12" s="5">
        <v>12</v>
      </c>
      <c r="E12" s="24"/>
      <c r="F12" s="24"/>
      <c r="G12" s="21"/>
      <c r="H12" s="24"/>
      <c r="I12" s="24"/>
      <c r="J12" s="24"/>
      <c r="K12" s="24"/>
      <c r="L12" s="24"/>
      <c r="M12" s="24"/>
      <c r="N12" s="24"/>
      <c r="O12" s="21"/>
      <c r="P12" s="21"/>
      <c r="Q12" s="21"/>
    </row>
    <row r="13" spans="1:17" s="8" customFormat="1">
      <c r="A13" s="22">
        <v>44719</v>
      </c>
      <c r="B13" s="22" t="s">
        <v>66</v>
      </c>
      <c r="C13" s="21" t="s">
        <v>2</v>
      </c>
      <c r="D13" s="5">
        <v>12</v>
      </c>
      <c r="E13" s="24">
        <v>42.08</v>
      </c>
      <c r="F13" s="24">
        <v>1.04</v>
      </c>
      <c r="G13" s="21">
        <v>15.8</v>
      </c>
      <c r="H13" s="24">
        <v>1.1499999999999999</v>
      </c>
      <c r="I13" s="24">
        <v>0.74</v>
      </c>
      <c r="J13" s="24">
        <v>0.59</v>
      </c>
      <c r="K13" s="18">
        <f>E13+F13+G13+H13+I13+J13</f>
        <v>61.400000000000006</v>
      </c>
      <c r="L13" s="24"/>
      <c r="M13" s="24"/>
      <c r="N13" s="24"/>
      <c r="O13" s="21"/>
      <c r="P13" s="21"/>
      <c r="Q13" s="21"/>
    </row>
    <row r="14" spans="1:17" s="8" customFormat="1" hidden="1">
      <c r="A14" s="22">
        <v>44719</v>
      </c>
      <c r="B14" s="22" t="s">
        <v>66</v>
      </c>
      <c r="C14" s="21" t="s">
        <v>4</v>
      </c>
      <c r="D14" s="5">
        <v>12</v>
      </c>
      <c r="E14" s="24"/>
      <c r="F14" s="24"/>
      <c r="G14" s="21"/>
      <c r="H14" s="24"/>
      <c r="I14" s="24"/>
      <c r="J14" s="24"/>
      <c r="K14" s="24"/>
      <c r="L14" s="24"/>
      <c r="M14" s="24"/>
      <c r="N14" s="24"/>
      <c r="O14" s="21"/>
      <c r="P14" s="21"/>
      <c r="Q14" s="21"/>
    </row>
    <row r="15" spans="1:17" s="8" customFormat="1">
      <c r="A15" s="22">
        <v>44722</v>
      </c>
      <c r="B15" s="22" t="s">
        <v>101</v>
      </c>
      <c r="C15" s="21" t="s">
        <v>2</v>
      </c>
      <c r="D15" s="5">
        <v>12</v>
      </c>
      <c r="F15" s="24"/>
      <c r="G15" s="21"/>
      <c r="H15" s="24"/>
      <c r="I15" s="24"/>
      <c r="J15" s="24"/>
      <c r="K15" s="24"/>
      <c r="L15" s="24"/>
      <c r="M15" s="24"/>
      <c r="N15" s="24"/>
      <c r="O15" s="21"/>
      <c r="P15" s="21"/>
      <c r="Q15" s="21"/>
    </row>
    <row r="16" spans="1:17" s="8" customFormat="1">
      <c r="A16" s="22">
        <v>44724</v>
      </c>
      <c r="B16" s="22" t="s">
        <v>100</v>
      </c>
      <c r="C16" s="21" t="s">
        <v>2</v>
      </c>
      <c r="D16" s="5">
        <v>12</v>
      </c>
      <c r="F16" s="24"/>
      <c r="G16" s="21"/>
      <c r="H16" s="24"/>
      <c r="I16" s="24"/>
      <c r="J16" s="24"/>
      <c r="K16" s="24"/>
      <c r="L16" s="24"/>
      <c r="M16" s="24"/>
      <c r="N16" s="24"/>
      <c r="O16" s="21"/>
      <c r="P16" s="21"/>
      <c r="Q16" s="21"/>
    </row>
    <row r="17" spans="1:17" s="8" customFormat="1">
      <c r="A17" s="22">
        <v>44726</v>
      </c>
      <c r="B17" s="22" t="s">
        <v>99</v>
      </c>
      <c r="C17" s="21" t="s">
        <v>2</v>
      </c>
      <c r="D17" s="5">
        <v>12</v>
      </c>
      <c r="F17" s="24"/>
      <c r="G17" s="21"/>
      <c r="H17" s="24"/>
      <c r="I17" s="24"/>
      <c r="J17" s="24"/>
      <c r="K17" s="24"/>
      <c r="L17" s="24"/>
      <c r="M17" s="24"/>
      <c r="N17" s="24"/>
      <c r="O17" s="21"/>
      <c r="P17" s="21"/>
      <c r="Q17" s="21"/>
    </row>
    <row r="18" spans="1:17" s="8" customFormat="1">
      <c r="A18" s="22">
        <v>44728</v>
      </c>
      <c r="B18" s="22" t="s">
        <v>98</v>
      </c>
      <c r="C18" s="21" t="s">
        <v>2</v>
      </c>
      <c r="D18" s="5">
        <v>12</v>
      </c>
      <c r="F18" s="24"/>
      <c r="G18" s="21"/>
      <c r="H18" s="24"/>
      <c r="I18" s="24"/>
      <c r="J18" s="24"/>
      <c r="K18" s="24"/>
      <c r="L18" s="24"/>
      <c r="M18" s="24"/>
      <c r="N18" s="24"/>
      <c r="O18" s="21"/>
      <c r="P18" s="21"/>
      <c r="Q18" s="21"/>
    </row>
    <row r="19" spans="1:17" s="8" customFormat="1" hidden="1">
      <c r="A19" s="22">
        <v>44728</v>
      </c>
      <c r="B19" s="22" t="s">
        <v>98</v>
      </c>
      <c r="C19" s="21" t="s">
        <v>4</v>
      </c>
      <c r="D19" s="5">
        <v>12</v>
      </c>
      <c r="F19" s="24"/>
      <c r="G19" s="21"/>
      <c r="H19" s="24"/>
      <c r="I19" s="24"/>
      <c r="J19" s="24"/>
      <c r="K19" s="24"/>
      <c r="L19" s="24"/>
      <c r="M19" s="24"/>
      <c r="N19" s="24"/>
      <c r="O19" s="21"/>
      <c r="P19" s="21"/>
      <c r="Q19" s="21"/>
    </row>
    <row r="20" spans="1:17" s="8" customFormat="1">
      <c r="A20" s="22">
        <v>44730</v>
      </c>
      <c r="B20" s="22" t="s">
        <v>97</v>
      </c>
      <c r="C20" s="21" t="s">
        <v>2</v>
      </c>
      <c r="D20" s="5">
        <v>12</v>
      </c>
      <c r="F20" s="24"/>
      <c r="G20" s="21"/>
      <c r="H20" s="24"/>
      <c r="I20" s="24"/>
      <c r="J20" s="24"/>
      <c r="K20" s="24"/>
      <c r="L20" s="24"/>
      <c r="M20" s="24"/>
      <c r="N20" s="24"/>
      <c r="O20" s="21"/>
      <c r="P20" s="21"/>
      <c r="Q20" s="21"/>
    </row>
    <row r="21" spans="1:17" s="8" customFormat="1" hidden="1">
      <c r="A21" s="22">
        <v>44730</v>
      </c>
      <c r="B21" s="22" t="s">
        <v>97</v>
      </c>
      <c r="C21" s="21" t="s">
        <v>4</v>
      </c>
      <c r="D21" s="5">
        <v>12</v>
      </c>
      <c r="F21" s="24"/>
      <c r="G21" s="21"/>
      <c r="H21" s="24"/>
      <c r="I21" s="24"/>
      <c r="J21" s="24"/>
      <c r="K21" s="24"/>
      <c r="L21" s="24"/>
      <c r="M21" s="24"/>
      <c r="N21" s="24"/>
      <c r="O21" s="21"/>
      <c r="P21" s="21"/>
      <c r="Q21" s="21"/>
    </row>
    <row r="22" spans="1:17" s="8" customFormat="1">
      <c r="A22" s="22">
        <v>44732</v>
      </c>
      <c r="B22" s="22" t="s">
        <v>96</v>
      </c>
      <c r="C22" s="21" t="s">
        <v>2</v>
      </c>
      <c r="D22" s="5">
        <v>12</v>
      </c>
      <c r="F22" s="24"/>
      <c r="G22" s="21"/>
      <c r="H22" s="24"/>
      <c r="I22" s="24"/>
      <c r="J22" s="24"/>
      <c r="K22" s="24"/>
      <c r="L22" s="24"/>
      <c r="M22" s="24"/>
      <c r="N22" s="24"/>
      <c r="O22" s="21"/>
      <c r="P22" s="21"/>
      <c r="Q22" s="21"/>
    </row>
    <row r="23" spans="1:17" s="8" customFormat="1" hidden="1">
      <c r="A23" s="22">
        <v>44732</v>
      </c>
      <c r="B23" s="22" t="s">
        <v>96</v>
      </c>
      <c r="C23" s="21" t="s">
        <v>4</v>
      </c>
      <c r="D23" s="5">
        <v>12</v>
      </c>
      <c r="F23" s="24"/>
      <c r="G23" s="21"/>
      <c r="H23" s="24"/>
      <c r="I23" s="24"/>
      <c r="J23" s="24"/>
      <c r="K23" s="24"/>
      <c r="L23" s="24"/>
      <c r="M23" s="24"/>
      <c r="N23" s="24"/>
      <c r="O23" s="21"/>
      <c r="P23" s="21"/>
      <c r="Q23" s="21"/>
    </row>
    <row r="24" spans="1:17" s="8" customFormat="1">
      <c r="A24" s="22">
        <v>44734</v>
      </c>
      <c r="B24" s="22" t="s">
        <v>95</v>
      </c>
      <c r="C24" s="21" t="s">
        <v>2</v>
      </c>
      <c r="D24" s="5">
        <v>12</v>
      </c>
      <c r="F24" s="24"/>
      <c r="G24" s="21"/>
      <c r="H24" s="24"/>
      <c r="I24" s="24"/>
      <c r="J24" s="24"/>
      <c r="K24" s="24"/>
      <c r="L24" s="24"/>
      <c r="M24" s="24"/>
      <c r="N24" s="24"/>
      <c r="O24" s="21"/>
      <c r="P24" s="21"/>
      <c r="Q24" s="21"/>
    </row>
    <row r="25" spans="1:17" s="8" customFormat="1" hidden="1">
      <c r="A25" s="22">
        <v>44734</v>
      </c>
      <c r="B25" s="22" t="s">
        <v>95</v>
      </c>
      <c r="C25" s="21" t="s">
        <v>4</v>
      </c>
      <c r="D25" s="5">
        <v>12</v>
      </c>
      <c r="F25" s="24"/>
      <c r="G25" s="21"/>
      <c r="H25" s="24"/>
      <c r="I25" s="24"/>
      <c r="J25" s="24"/>
      <c r="K25" s="24"/>
      <c r="L25" s="24"/>
      <c r="M25" s="24"/>
      <c r="N25" s="24"/>
      <c r="O25" s="21"/>
      <c r="P25" s="21"/>
      <c r="Q25" s="21"/>
    </row>
    <row r="26" spans="1:17" s="8" customFormat="1">
      <c r="A26" s="22">
        <v>44736</v>
      </c>
      <c r="B26" s="22" t="s">
        <v>94</v>
      </c>
      <c r="C26" s="21" t="s">
        <v>2</v>
      </c>
      <c r="D26" s="5">
        <v>12</v>
      </c>
      <c r="E26" s="24"/>
      <c r="F26" s="24"/>
      <c r="G26" s="21"/>
      <c r="H26" s="24"/>
      <c r="I26" s="24"/>
      <c r="J26" s="24"/>
      <c r="K26" s="18"/>
      <c r="L26" s="24"/>
      <c r="M26" s="24"/>
      <c r="N26" s="24"/>
      <c r="O26" s="21"/>
      <c r="P26" s="21"/>
      <c r="Q26" s="21"/>
    </row>
    <row r="27" spans="1:17" s="8" customFormat="1" hidden="1">
      <c r="A27" s="22">
        <v>44736</v>
      </c>
      <c r="B27" s="22" t="s">
        <v>94</v>
      </c>
      <c r="C27" s="21" t="s">
        <v>4</v>
      </c>
      <c r="D27" s="5">
        <v>12</v>
      </c>
      <c r="E27" s="24"/>
      <c r="F27" s="24"/>
      <c r="G27" s="21"/>
      <c r="H27" s="24"/>
      <c r="I27" s="24"/>
      <c r="J27" s="24"/>
      <c r="K27" s="24"/>
      <c r="L27" s="24"/>
      <c r="M27" s="24"/>
      <c r="N27" s="24"/>
      <c r="O27" s="21"/>
      <c r="P27" s="21"/>
      <c r="Q27" s="21"/>
    </row>
    <row r="28" spans="1:17" s="8" customFormat="1">
      <c r="A28" s="22">
        <v>44739</v>
      </c>
      <c r="B28" s="22" t="s">
        <v>67</v>
      </c>
      <c r="C28" s="21" t="s">
        <v>16</v>
      </c>
      <c r="D28" s="5">
        <v>12</v>
      </c>
      <c r="E28" s="21">
        <v>35.43</v>
      </c>
      <c r="F28" s="21">
        <v>0.8</v>
      </c>
      <c r="G28" s="21">
        <v>10.72</v>
      </c>
      <c r="H28" s="21">
        <v>1.01</v>
      </c>
      <c r="I28" s="21">
        <v>0.56999999999999995</v>
      </c>
      <c r="J28" s="24">
        <v>0.7</v>
      </c>
      <c r="K28" s="18">
        <f>E28+F28+G28+H28+I28+J28</f>
        <v>49.23</v>
      </c>
      <c r="L28" s="24"/>
      <c r="M28" s="24"/>
      <c r="N28" s="24"/>
      <c r="O28" s="21"/>
      <c r="P28" s="21"/>
      <c r="Q28" s="21"/>
    </row>
    <row r="29" spans="1:17" s="8" customFormat="1" hidden="1">
      <c r="A29" s="22">
        <v>44739</v>
      </c>
      <c r="B29" s="22" t="s">
        <v>67</v>
      </c>
      <c r="C29" s="21" t="s">
        <v>45</v>
      </c>
      <c r="D29" s="5">
        <v>12</v>
      </c>
      <c r="E29" s="24">
        <v>49.53</v>
      </c>
      <c r="F29" s="24">
        <v>1.24</v>
      </c>
      <c r="G29" s="21">
        <v>12.49</v>
      </c>
      <c r="H29" s="24">
        <v>0</v>
      </c>
      <c r="I29" s="24">
        <v>0.62</v>
      </c>
      <c r="J29" s="24">
        <v>0</v>
      </c>
      <c r="K29" s="24"/>
      <c r="L29" s="24"/>
      <c r="M29" s="24"/>
      <c r="N29" s="24"/>
      <c r="O29" s="21"/>
      <c r="P29" s="21"/>
      <c r="Q29" s="21"/>
    </row>
    <row r="30" spans="1:17" s="8" customFormat="1">
      <c r="A30" s="22">
        <v>44743</v>
      </c>
      <c r="B30" s="22" t="s">
        <v>93</v>
      </c>
      <c r="C30" s="21" t="s">
        <v>3</v>
      </c>
      <c r="D30" s="5">
        <v>12</v>
      </c>
      <c r="E30" s="24"/>
      <c r="F30" s="24"/>
      <c r="G30" s="21"/>
      <c r="H30" s="24"/>
      <c r="I30" s="24"/>
      <c r="J30" s="24"/>
      <c r="K30" s="24"/>
      <c r="L30" s="24"/>
      <c r="M30" s="24"/>
      <c r="N30" s="24"/>
      <c r="O30" s="21"/>
      <c r="P30" s="21"/>
      <c r="Q30" s="21"/>
    </row>
    <row r="31" spans="1:17" s="8" customFormat="1" hidden="1">
      <c r="A31" s="22">
        <v>44743</v>
      </c>
      <c r="B31" s="22" t="s">
        <v>93</v>
      </c>
      <c r="C31" s="21" t="s">
        <v>4</v>
      </c>
      <c r="D31" s="5">
        <v>12</v>
      </c>
      <c r="E31" s="24"/>
      <c r="F31" s="24"/>
      <c r="G31" s="21"/>
      <c r="H31" s="24"/>
      <c r="I31" s="24"/>
      <c r="J31" s="24"/>
      <c r="K31" s="24"/>
      <c r="L31" s="24"/>
      <c r="M31" s="24"/>
      <c r="N31" s="24"/>
      <c r="O31" s="21"/>
      <c r="P31" s="21"/>
      <c r="Q31" s="21"/>
    </row>
    <row r="32" spans="1:17" s="8" customFormat="1">
      <c r="A32" s="22">
        <v>44745</v>
      </c>
      <c r="B32" s="22" t="s">
        <v>68</v>
      </c>
      <c r="C32" s="21" t="s">
        <v>2</v>
      </c>
      <c r="D32" s="5">
        <v>12</v>
      </c>
      <c r="E32" s="24">
        <v>31.28</v>
      </c>
      <c r="F32" s="24">
        <v>0.99</v>
      </c>
      <c r="G32" s="21">
        <v>9.48</v>
      </c>
      <c r="H32" s="24">
        <v>1.01</v>
      </c>
      <c r="I32" s="24">
        <v>0.53</v>
      </c>
      <c r="J32" s="24">
        <v>0.74</v>
      </c>
      <c r="K32" s="18">
        <f>E32+F32+G32+H32+I32+J32</f>
        <v>44.03</v>
      </c>
      <c r="L32" s="24"/>
      <c r="M32" s="24"/>
      <c r="N32" s="24"/>
      <c r="O32" s="21"/>
      <c r="P32" s="21"/>
      <c r="Q32" s="21"/>
    </row>
    <row r="33" spans="1:17" s="8" customFormat="1" hidden="1">
      <c r="A33" s="22">
        <v>44745</v>
      </c>
      <c r="B33" s="22" t="s">
        <v>68</v>
      </c>
      <c r="C33" s="21" t="s">
        <v>45</v>
      </c>
      <c r="D33" s="5">
        <v>12</v>
      </c>
      <c r="E33" s="24">
        <v>41.46</v>
      </c>
      <c r="F33" s="24">
        <v>1</v>
      </c>
      <c r="G33" s="21">
        <v>10.89</v>
      </c>
      <c r="H33" s="24">
        <v>0</v>
      </c>
      <c r="I33" s="24">
        <v>1.08</v>
      </c>
      <c r="J33" s="24">
        <v>0.55000000000000004</v>
      </c>
      <c r="L33" s="24"/>
      <c r="M33" s="24"/>
      <c r="N33" s="24"/>
      <c r="O33" s="21"/>
      <c r="P33" s="21"/>
      <c r="Q33" s="21"/>
    </row>
    <row r="34" spans="1:17" s="8" customFormat="1">
      <c r="A34" s="22">
        <v>44747</v>
      </c>
      <c r="B34" s="22" t="s">
        <v>69</v>
      </c>
      <c r="C34" s="21" t="s">
        <v>2</v>
      </c>
      <c r="D34" s="5">
        <v>12</v>
      </c>
      <c r="E34" s="24">
        <v>22.56</v>
      </c>
      <c r="F34" s="24">
        <v>0.73</v>
      </c>
      <c r="G34" s="21">
        <v>8.3000000000000007</v>
      </c>
      <c r="H34" s="24">
        <v>0.93</v>
      </c>
      <c r="I34" s="24">
        <v>0.85</v>
      </c>
      <c r="J34" s="24">
        <v>0.62</v>
      </c>
      <c r="K34" s="18">
        <f>E34+F34+G34+H34+I34+J34</f>
        <v>33.99</v>
      </c>
      <c r="L34" s="24"/>
      <c r="M34" s="24"/>
      <c r="N34" s="24"/>
      <c r="O34" s="21"/>
      <c r="P34" s="21"/>
      <c r="Q34" s="21"/>
    </row>
    <row r="35" spans="1:17" s="8" customFormat="1" hidden="1">
      <c r="A35" s="22">
        <v>44747</v>
      </c>
      <c r="B35" s="22" t="s">
        <v>69</v>
      </c>
      <c r="C35" s="21" t="s">
        <v>1</v>
      </c>
      <c r="D35" s="5">
        <v>12</v>
      </c>
      <c r="E35" s="24">
        <v>9.35</v>
      </c>
      <c r="F35" s="24">
        <v>0</v>
      </c>
      <c r="G35" s="21">
        <v>0</v>
      </c>
      <c r="H35" s="24">
        <v>0</v>
      </c>
      <c r="I35" s="24">
        <v>0</v>
      </c>
      <c r="J35" s="24">
        <v>0</v>
      </c>
      <c r="L35" s="24"/>
      <c r="M35" s="24"/>
      <c r="N35" s="24"/>
      <c r="O35" s="21"/>
      <c r="P35" s="21"/>
      <c r="Q35" s="21"/>
    </row>
    <row r="36" spans="1:17" s="8" customFormat="1">
      <c r="A36" s="22">
        <v>44749</v>
      </c>
      <c r="B36" s="22" t="s">
        <v>90</v>
      </c>
      <c r="C36" s="21" t="s">
        <v>2</v>
      </c>
      <c r="D36" s="5">
        <v>12</v>
      </c>
      <c r="E36" s="24"/>
      <c r="F36" s="24"/>
      <c r="G36" s="21"/>
      <c r="H36" s="24"/>
      <c r="I36" s="24"/>
      <c r="J36" s="24"/>
      <c r="L36" s="24"/>
      <c r="M36" s="24"/>
      <c r="N36" s="24"/>
      <c r="O36" s="21"/>
      <c r="P36" s="21"/>
      <c r="Q36" s="21"/>
    </row>
    <row r="37" spans="1:17" s="8" customFormat="1" hidden="1">
      <c r="A37" s="22">
        <v>44749</v>
      </c>
      <c r="B37" s="22" t="s">
        <v>90</v>
      </c>
      <c r="C37" s="21" t="s">
        <v>1</v>
      </c>
      <c r="D37" s="5">
        <v>12</v>
      </c>
      <c r="E37" s="24"/>
      <c r="F37" s="24"/>
      <c r="G37" s="21"/>
      <c r="H37" s="24"/>
      <c r="I37" s="24"/>
      <c r="J37" s="24"/>
      <c r="L37" s="24"/>
      <c r="M37" s="24"/>
      <c r="N37" s="24"/>
      <c r="O37" s="21"/>
      <c r="P37" s="21"/>
      <c r="Q37" s="21"/>
    </row>
    <row r="38" spans="1:17" s="8" customFormat="1">
      <c r="A38" s="22">
        <v>44751</v>
      </c>
      <c r="B38" s="22" t="s">
        <v>70</v>
      </c>
      <c r="C38" s="21" t="s">
        <v>2</v>
      </c>
      <c r="D38" s="5">
        <v>12</v>
      </c>
      <c r="E38" s="24">
        <v>17.600000000000001</v>
      </c>
      <c r="F38" s="24">
        <v>0.55000000000000004</v>
      </c>
      <c r="G38" s="21">
        <v>5.27</v>
      </c>
      <c r="H38" s="24">
        <v>0</v>
      </c>
      <c r="I38" s="24">
        <v>0.57999999999999996</v>
      </c>
      <c r="J38" s="24">
        <v>0.63</v>
      </c>
      <c r="K38" s="18">
        <f>E38+F38+G38+H38+I38+J38</f>
        <v>24.63</v>
      </c>
      <c r="L38" s="24"/>
      <c r="M38" s="24"/>
      <c r="N38" s="24"/>
      <c r="O38" s="21"/>
      <c r="P38" s="21"/>
      <c r="Q38" s="21"/>
    </row>
    <row r="39" spans="1:17" s="8" customFormat="1" hidden="1">
      <c r="A39" s="22">
        <v>44751</v>
      </c>
      <c r="B39" s="22" t="s">
        <v>70</v>
      </c>
      <c r="C39" s="21" t="s">
        <v>1</v>
      </c>
      <c r="D39" s="5">
        <v>12</v>
      </c>
      <c r="E39" s="24">
        <v>16.45</v>
      </c>
      <c r="F39" s="24">
        <v>0.52</v>
      </c>
      <c r="G39" s="21">
        <v>5.99</v>
      </c>
      <c r="H39" s="24">
        <v>0</v>
      </c>
      <c r="I39" s="24">
        <v>0.98</v>
      </c>
      <c r="J39" s="24">
        <v>0</v>
      </c>
      <c r="L39" s="24"/>
      <c r="M39" s="24"/>
      <c r="N39" s="24"/>
      <c r="O39" s="21"/>
      <c r="P39" s="21"/>
      <c r="Q39" s="21"/>
    </row>
    <row r="40" spans="1:17" s="8" customFormat="1">
      <c r="A40" s="22">
        <v>44753</v>
      </c>
      <c r="B40" s="22" t="s">
        <v>71</v>
      </c>
      <c r="C40" s="21" t="s">
        <v>2</v>
      </c>
      <c r="D40" s="5">
        <v>12</v>
      </c>
      <c r="E40" s="24">
        <v>7.95</v>
      </c>
      <c r="F40" s="24">
        <v>0</v>
      </c>
      <c r="G40" s="21">
        <v>0</v>
      </c>
      <c r="H40" s="24">
        <v>0</v>
      </c>
      <c r="I40" s="24">
        <v>0</v>
      </c>
      <c r="J40" s="24">
        <v>0</v>
      </c>
      <c r="K40" s="18">
        <f>E40+F40+G40+H40+I40+J40</f>
        <v>7.95</v>
      </c>
      <c r="L40" s="24"/>
      <c r="M40" s="24"/>
      <c r="N40" s="24"/>
      <c r="O40" s="21"/>
      <c r="P40" s="21"/>
      <c r="Q40" s="21"/>
    </row>
    <row r="41" spans="1:17" s="8" customFormat="1" hidden="1">
      <c r="A41" s="22">
        <v>44753</v>
      </c>
      <c r="B41" s="22" t="s">
        <v>71</v>
      </c>
      <c r="C41" s="21" t="s">
        <v>1</v>
      </c>
      <c r="D41" s="5">
        <v>12</v>
      </c>
      <c r="E41" s="24">
        <v>24.38</v>
      </c>
      <c r="F41" s="24">
        <v>0.6</v>
      </c>
      <c r="G41" s="21">
        <v>7.67</v>
      </c>
      <c r="H41" s="24">
        <v>0</v>
      </c>
      <c r="I41" s="24">
        <v>1.17</v>
      </c>
      <c r="J41" s="24">
        <v>0</v>
      </c>
      <c r="L41" s="24"/>
      <c r="M41" s="24"/>
      <c r="N41" s="24"/>
      <c r="O41" s="21"/>
      <c r="P41" s="21"/>
      <c r="Q41" s="21"/>
    </row>
    <row r="42" spans="1:17" s="8" customFormat="1">
      <c r="A42" s="22">
        <v>44755</v>
      </c>
      <c r="B42" s="22" t="s">
        <v>72</v>
      </c>
      <c r="C42" s="21" t="s">
        <v>2</v>
      </c>
      <c r="D42" s="5">
        <v>12</v>
      </c>
      <c r="E42" s="24">
        <v>21.63</v>
      </c>
      <c r="F42" s="24">
        <v>0.44</v>
      </c>
      <c r="G42" s="21">
        <v>6.31</v>
      </c>
      <c r="H42" s="24">
        <v>0</v>
      </c>
      <c r="I42" s="24">
        <v>0</v>
      </c>
      <c r="J42" s="24">
        <v>0</v>
      </c>
      <c r="K42" s="18">
        <f>E42+F42+G42+H42+I42+J42</f>
        <v>28.38</v>
      </c>
      <c r="L42" s="24"/>
      <c r="M42" s="24"/>
      <c r="N42" s="24"/>
      <c r="O42" s="21"/>
      <c r="P42" s="21"/>
      <c r="Q42" s="21"/>
    </row>
    <row r="43" spans="1:17" s="8" customFormat="1" hidden="1">
      <c r="A43" s="22">
        <v>44755</v>
      </c>
      <c r="B43" s="22" t="s">
        <v>72</v>
      </c>
      <c r="C43" s="21" t="s">
        <v>1</v>
      </c>
      <c r="D43" s="5">
        <v>12</v>
      </c>
      <c r="E43" s="24">
        <v>28.59</v>
      </c>
      <c r="F43" s="24">
        <v>0.56999999999999995</v>
      </c>
      <c r="G43" s="21">
        <v>7.17</v>
      </c>
      <c r="H43" s="24">
        <v>0</v>
      </c>
      <c r="I43" s="24">
        <v>0.72</v>
      </c>
      <c r="J43" s="24">
        <v>0</v>
      </c>
      <c r="L43" s="24"/>
      <c r="M43" s="24"/>
      <c r="N43" s="24"/>
      <c r="O43" s="21"/>
      <c r="P43" s="21"/>
      <c r="Q43" s="21"/>
    </row>
    <row r="44" spans="1:17" s="8" customFormat="1">
      <c r="A44" s="22">
        <v>44760</v>
      </c>
      <c r="B44" s="22" t="s">
        <v>73</v>
      </c>
      <c r="C44" s="21" t="s">
        <v>2</v>
      </c>
      <c r="D44" s="5">
        <v>12</v>
      </c>
      <c r="E44" s="24">
        <v>20.41</v>
      </c>
      <c r="F44" s="24">
        <v>0.28999999999999998</v>
      </c>
      <c r="G44" s="21">
        <v>6.85</v>
      </c>
      <c r="H44" s="24">
        <v>0</v>
      </c>
      <c r="I44" s="24">
        <v>0.72</v>
      </c>
      <c r="J44" s="24">
        <v>0</v>
      </c>
      <c r="K44" s="18">
        <f>E44+F44+G44+H44+I44+J44</f>
        <v>28.269999999999996</v>
      </c>
      <c r="L44" s="24"/>
      <c r="M44" s="24"/>
      <c r="N44" s="24"/>
      <c r="O44" s="21"/>
      <c r="P44" s="21"/>
      <c r="Q44" s="21"/>
    </row>
    <row r="45" spans="1:17" s="8" customFormat="1" hidden="1">
      <c r="A45" s="22">
        <v>44760</v>
      </c>
      <c r="B45" s="22" t="s">
        <v>73</v>
      </c>
      <c r="C45" s="21" t="s">
        <v>1</v>
      </c>
      <c r="D45" s="5">
        <v>12</v>
      </c>
      <c r="E45" s="24">
        <v>22.6</v>
      </c>
      <c r="F45" s="24">
        <v>0.53</v>
      </c>
      <c r="G45" s="21">
        <v>6.67</v>
      </c>
      <c r="H45" s="24">
        <v>0</v>
      </c>
      <c r="I45" s="24">
        <v>0.87</v>
      </c>
      <c r="J45" s="24">
        <v>0</v>
      </c>
      <c r="K45" s="24"/>
      <c r="L45" s="24"/>
      <c r="M45" s="24"/>
      <c r="N45" s="24"/>
      <c r="O45" s="21"/>
      <c r="P45" s="21"/>
      <c r="Q45" s="21"/>
    </row>
    <row r="46" spans="1:17" s="8" customFormat="1">
      <c r="A46" s="22">
        <v>44762</v>
      </c>
      <c r="B46" s="22" t="s">
        <v>74</v>
      </c>
      <c r="C46" s="21" t="s">
        <v>2</v>
      </c>
      <c r="D46" s="5">
        <v>12</v>
      </c>
      <c r="E46" s="24">
        <v>13.31</v>
      </c>
      <c r="F46" s="24">
        <v>0.28999999999999998</v>
      </c>
      <c r="G46" s="21">
        <v>5.49</v>
      </c>
      <c r="H46" s="24">
        <v>0</v>
      </c>
      <c r="I46" s="24">
        <v>0.6</v>
      </c>
      <c r="J46" s="24">
        <v>0</v>
      </c>
      <c r="K46" s="18">
        <f>E46+F46+G46+H46+I46+J46</f>
        <v>19.690000000000001</v>
      </c>
      <c r="L46" s="24"/>
      <c r="M46" s="24"/>
      <c r="N46" s="24"/>
      <c r="O46" s="21"/>
      <c r="P46" s="21"/>
      <c r="Q46" s="21"/>
    </row>
    <row r="47" spans="1:17" s="8" customFormat="1" hidden="1">
      <c r="A47" s="22">
        <v>44762</v>
      </c>
      <c r="B47" s="22" t="s">
        <v>74</v>
      </c>
      <c r="C47" s="21" t="s">
        <v>1</v>
      </c>
      <c r="D47" s="5">
        <v>12</v>
      </c>
      <c r="E47" s="24">
        <v>17.5</v>
      </c>
      <c r="F47" s="24">
        <v>0.45</v>
      </c>
      <c r="G47" s="21">
        <v>7</v>
      </c>
      <c r="H47" s="24">
        <v>0</v>
      </c>
      <c r="I47" s="24">
        <v>0.87</v>
      </c>
      <c r="J47" s="24">
        <v>0</v>
      </c>
      <c r="K47" s="24"/>
      <c r="L47" s="24"/>
      <c r="M47" s="24"/>
      <c r="N47" s="24"/>
      <c r="O47" s="21"/>
      <c r="P47" s="21"/>
      <c r="Q47" s="21"/>
    </row>
    <row r="48" spans="1:17" s="8" customFormat="1">
      <c r="A48" s="22">
        <v>44764</v>
      </c>
      <c r="B48" s="22" t="s">
        <v>75</v>
      </c>
      <c r="C48" s="21" t="s">
        <v>2</v>
      </c>
      <c r="D48" s="5">
        <v>12</v>
      </c>
      <c r="E48" s="24">
        <v>17.28</v>
      </c>
      <c r="F48" s="24">
        <v>0.35</v>
      </c>
      <c r="G48" s="21">
        <v>0</v>
      </c>
      <c r="H48" s="24">
        <v>0</v>
      </c>
      <c r="I48" s="24">
        <v>0.62</v>
      </c>
      <c r="J48" s="24">
        <v>0</v>
      </c>
      <c r="K48" s="18">
        <f>E48+F48+G48+H48+I48+J48</f>
        <v>18.250000000000004</v>
      </c>
      <c r="L48" s="24"/>
      <c r="M48" s="24"/>
      <c r="N48" s="24"/>
      <c r="O48" s="21"/>
      <c r="P48" s="21"/>
      <c r="Q48" s="21"/>
    </row>
    <row r="49" spans="1:17" s="8" customFormat="1" hidden="1">
      <c r="A49" s="22">
        <v>44764</v>
      </c>
      <c r="B49" s="22" t="s">
        <v>75</v>
      </c>
      <c r="C49" s="21" t="s">
        <v>1</v>
      </c>
      <c r="D49" s="5">
        <v>12</v>
      </c>
      <c r="E49" s="24">
        <v>21.95</v>
      </c>
      <c r="F49" s="24">
        <v>0.47</v>
      </c>
      <c r="G49" s="21">
        <v>8</v>
      </c>
      <c r="H49" s="24">
        <v>0</v>
      </c>
      <c r="I49" s="24">
        <v>0.8</v>
      </c>
      <c r="J49" s="24">
        <v>0</v>
      </c>
      <c r="K49" s="24"/>
      <c r="L49" s="24"/>
      <c r="M49" s="24"/>
      <c r="N49" s="24"/>
      <c r="O49" s="21"/>
      <c r="P49" s="21"/>
      <c r="Q49" s="21"/>
    </row>
    <row r="50" spans="1:17" s="8" customFormat="1">
      <c r="A50" s="22">
        <v>44767</v>
      </c>
      <c r="B50" s="22" t="s">
        <v>76</v>
      </c>
      <c r="C50" s="21" t="s">
        <v>2</v>
      </c>
      <c r="D50" s="5">
        <v>12</v>
      </c>
      <c r="E50" s="21">
        <v>14.64</v>
      </c>
      <c r="F50" s="24">
        <v>0.39</v>
      </c>
      <c r="G50" s="21">
        <v>7.44</v>
      </c>
      <c r="H50" s="24">
        <v>0</v>
      </c>
      <c r="I50" s="24">
        <v>0.65</v>
      </c>
      <c r="J50" s="24">
        <v>0</v>
      </c>
      <c r="K50" s="18">
        <f>E50+F50+G50+H50+I50+J50</f>
        <v>23.12</v>
      </c>
      <c r="L50" s="24"/>
      <c r="M50" s="24"/>
      <c r="N50" s="24"/>
      <c r="O50" s="21"/>
      <c r="P50" s="21"/>
      <c r="Q50" s="21"/>
    </row>
    <row r="51" spans="1:17" s="8" customFormat="1" hidden="1">
      <c r="A51" s="22">
        <v>44767</v>
      </c>
      <c r="B51" s="22" t="s">
        <v>76</v>
      </c>
      <c r="C51" s="21" t="s">
        <v>1</v>
      </c>
      <c r="D51" s="5">
        <v>12</v>
      </c>
      <c r="E51" s="24">
        <v>20.2</v>
      </c>
      <c r="F51" s="24">
        <v>0.42</v>
      </c>
      <c r="G51" s="21">
        <v>7.39</v>
      </c>
      <c r="H51" s="24">
        <v>0</v>
      </c>
      <c r="I51" s="24">
        <v>1.9</v>
      </c>
      <c r="J51" s="24">
        <v>0</v>
      </c>
      <c r="K51" s="24"/>
      <c r="L51" s="24"/>
      <c r="M51" s="24"/>
      <c r="N51" s="24"/>
      <c r="O51" s="21"/>
      <c r="P51" s="21"/>
      <c r="Q51" s="21"/>
    </row>
    <row r="52" spans="1:17" s="8" customFormat="1">
      <c r="A52" s="22">
        <v>44771</v>
      </c>
      <c r="B52" s="22" t="s">
        <v>77</v>
      </c>
      <c r="C52" s="21" t="s">
        <v>2</v>
      </c>
      <c r="D52" s="5">
        <v>12</v>
      </c>
      <c r="E52" s="24">
        <v>20.99</v>
      </c>
      <c r="F52" s="24">
        <v>0.42</v>
      </c>
      <c r="G52" s="21">
        <v>10.9</v>
      </c>
      <c r="H52" s="24">
        <v>1.02</v>
      </c>
      <c r="I52" s="24">
        <v>0.66</v>
      </c>
      <c r="J52" s="24">
        <v>0</v>
      </c>
      <c r="K52" s="18">
        <f>E52+F52+G52+H52+I52+J52</f>
        <v>33.99</v>
      </c>
      <c r="L52" s="24"/>
      <c r="M52" s="24"/>
      <c r="N52" s="24"/>
      <c r="O52" s="21"/>
      <c r="P52" s="21"/>
      <c r="Q52" s="21"/>
    </row>
    <row r="53" spans="1:17" s="8" customFormat="1" hidden="1">
      <c r="A53" s="22">
        <v>44771</v>
      </c>
      <c r="B53" s="22" t="s">
        <v>77</v>
      </c>
      <c r="C53" s="21" t="s">
        <v>1</v>
      </c>
      <c r="D53" s="5">
        <v>12</v>
      </c>
      <c r="E53" s="24">
        <v>16.54</v>
      </c>
      <c r="F53" s="24">
        <v>0.42</v>
      </c>
      <c r="G53" s="21">
        <v>6.83</v>
      </c>
      <c r="H53" s="24">
        <v>0</v>
      </c>
      <c r="I53" s="24">
        <v>0</v>
      </c>
      <c r="J53" s="24">
        <v>0</v>
      </c>
      <c r="K53" s="24"/>
      <c r="L53" s="24"/>
      <c r="M53" s="24"/>
      <c r="N53" s="24"/>
      <c r="O53" s="21"/>
      <c r="P53" s="21"/>
      <c r="Q53" s="21"/>
    </row>
    <row r="54" spans="1:17" s="8" customFormat="1">
      <c r="A54" s="22">
        <v>44773</v>
      </c>
      <c r="B54" s="22" t="s">
        <v>78</v>
      </c>
      <c r="C54" s="21" t="s">
        <v>2</v>
      </c>
      <c r="D54" s="5">
        <v>12</v>
      </c>
      <c r="E54" s="24">
        <v>17.36</v>
      </c>
      <c r="F54" s="24">
        <v>0.32</v>
      </c>
      <c r="G54" s="21">
        <v>8.2100000000000009</v>
      </c>
      <c r="H54" s="24">
        <v>0</v>
      </c>
      <c r="I54" s="24">
        <v>0.62</v>
      </c>
      <c r="J54" s="24">
        <v>0</v>
      </c>
      <c r="K54" s="18">
        <f>E54+F54+G54+H54+I54+J54</f>
        <v>26.51</v>
      </c>
      <c r="L54" s="24"/>
      <c r="M54" s="24"/>
      <c r="N54" s="24"/>
      <c r="O54" s="21"/>
      <c r="P54" s="21"/>
      <c r="Q54" s="21"/>
    </row>
    <row r="55" spans="1:17" s="8" customFormat="1" hidden="1">
      <c r="A55" s="22">
        <v>44773</v>
      </c>
      <c r="B55" s="22" t="s">
        <v>78</v>
      </c>
      <c r="C55" s="21" t="s">
        <v>1</v>
      </c>
      <c r="D55" s="5">
        <v>12</v>
      </c>
      <c r="E55" s="24">
        <v>16.07</v>
      </c>
      <c r="F55" s="24">
        <v>0.44</v>
      </c>
      <c r="G55" s="21">
        <v>6.41</v>
      </c>
      <c r="H55" s="24">
        <v>0</v>
      </c>
      <c r="I55" s="24">
        <v>0</v>
      </c>
      <c r="J55" s="24">
        <v>0</v>
      </c>
      <c r="L55" s="24"/>
      <c r="M55" s="24"/>
      <c r="N55" s="24"/>
      <c r="O55" s="21"/>
      <c r="P55" s="21"/>
      <c r="Q55" s="21"/>
    </row>
    <row r="56" spans="1:17" s="8" customFormat="1">
      <c r="A56" s="22">
        <v>44775</v>
      </c>
      <c r="B56" s="22" t="s">
        <v>79</v>
      </c>
      <c r="C56" s="21" t="s">
        <v>2</v>
      </c>
      <c r="D56" s="5">
        <v>12</v>
      </c>
      <c r="E56" s="24">
        <v>23.35</v>
      </c>
      <c r="F56" s="24">
        <v>0.5</v>
      </c>
      <c r="G56" s="21">
        <v>9.07</v>
      </c>
      <c r="H56" s="24">
        <v>0</v>
      </c>
      <c r="I56" s="24">
        <v>0.46</v>
      </c>
      <c r="J56" s="24">
        <v>0</v>
      </c>
      <c r="K56" s="18">
        <f>E56+F56+G56+H56+I56+J56</f>
        <v>33.380000000000003</v>
      </c>
      <c r="L56" s="24"/>
      <c r="M56" s="24"/>
      <c r="N56" s="24"/>
      <c r="O56" s="21"/>
      <c r="P56" s="21"/>
      <c r="Q56" s="21"/>
    </row>
    <row r="57" spans="1:17" s="8" customFormat="1" hidden="1">
      <c r="A57" s="22">
        <v>44775</v>
      </c>
      <c r="B57" s="22" t="s">
        <v>79</v>
      </c>
      <c r="C57" s="21" t="s">
        <v>1</v>
      </c>
      <c r="D57" s="5">
        <v>12</v>
      </c>
      <c r="E57" s="24">
        <v>16.73</v>
      </c>
      <c r="F57" s="24">
        <v>0.39</v>
      </c>
      <c r="G57" s="21">
        <v>6.46</v>
      </c>
      <c r="H57" s="24">
        <v>0</v>
      </c>
      <c r="I57" s="24">
        <v>0</v>
      </c>
      <c r="J57" s="24">
        <v>0</v>
      </c>
      <c r="L57" s="24"/>
      <c r="M57" s="24"/>
      <c r="N57" s="24"/>
      <c r="O57" s="21"/>
      <c r="P57" s="21"/>
      <c r="Q57" s="21"/>
    </row>
    <row r="58" spans="1:17" s="8" customFormat="1">
      <c r="A58" s="22">
        <v>44777</v>
      </c>
      <c r="B58" s="22" t="s">
        <v>80</v>
      </c>
      <c r="C58" s="21" t="s">
        <v>2</v>
      </c>
      <c r="D58" s="5">
        <v>12</v>
      </c>
      <c r="E58" s="24">
        <v>21.93</v>
      </c>
      <c r="F58" s="24">
        <v>0</v>
      </c>
      <c r="G58" s="21">
        <v>15.37</v>
      </c>
      <c r="H58" s="24">
        <v>0</v>
      </c>
      <c r="I58" s="24">
        <v>0</v>
      </c>
      <c r="J58" s="24">
        <v>0</v>
      </c>
      <c r="K58" s="18">
        <f>E58+F58+G58+H58+I58+J58</f>
        <v>37.299999999999997</v>
      </c>
      <c r="L58" s="24"/>
      <c r="M58" s="24"/>
      <c r="N58" s="24"/>
      <c r="O58" s="21"/>
      <c r="P58" s="21"/>
      <c r="Q58" s="21"/>
    </row>
    <row r="59" spans="1:17" s="8" customFormat="1" hidden="1">
      <c r="A59" s="22">
        <v>44777</v>
      </c>
      <c r="B59" s="22" t="s">
        <v>80</v>
      </c>
      <c r="C59" s="21" t="s">
        <v>1</v>
      </c>
      <c r="D59" s="5">
        <v>12</v>
      </c>
      <c r="E59" s="24">
        <v>17.88</v>
      </c>
      <c r="F59" s="24">
        <v>0</v>
      </c>
      <c r="G59" s="21">
        <v>10.83</v>
      </c>
      <c r="H59" s="24">
        <v>0</v>
      </c>
      <c r="I59" s="24">
        <v>0</v>
      </c>
      <c r="J59" s="24">
        <v>0</v>
      </c>
      <c r="L59" s="24"/>
      <c r="M59" s="24"/>
      <c r="N59" s="24"/>
      <c r="O59" s="21"/>
      <c r="P59" s="21"/>
      <c r="Q59" s="21"/>
    </row>
    <row r="60" spans="1:17" s="8" customFormat="1">
      <c r="A60" s="22">
        <v>44780</v>
      </c>
      <c r="B60" s="22" t="s">
        <v>81</v>
      </c>
      <c r="C60" s="21" t="s">
        <v>2</v>
      </c>
      <c r="D60" s="5">
        <v>12</v>
      </c>
      <c r="E60" s="24">
        <v>22.14</v>
      </c>
      <c r="F60" s="24">
        <v>0</v>
      </c>
      <c r="G60" s="21">
        <v>15.18</v>
      </c>
      <c r="H60" s="24">
        <v>0</v>
      </c>
      <c r="I60" s="24">
        <v>0</v>
      </c>
      <c r="J60" s="24">
        <v>0</v>
      </c>
      <c r="K60" s="18">
        <f>E60+F60+G60+H60+I60+J60</f>
        <v>37.32</v>
      </c>
      <c r="L60" s="24"/>
      <c r="M60" s="24"/>
      <c r="N60" s="24"/>
      <c r="O60" s="21"/>
      <c r="P60" s="21"/>
      <c r="Q60" s="21"/>
    </row>
    <row r="61" spans="1:17" s="8" customFormat="1" hidden="1">
      <c r="A61" s="22">
        <v>44780</v>
      </c>
      <c r="B61" s="22" t="s">
        <v>81</v>
      </c>
      <c r="C61" s="21" t="s">
        <v>1</v>
      </c>
      <c r="D61" s="21">
        <v>6</v>
      </c>
      <c r="E61" s="24">
        <v>20.07</v>
      </c>
      <c r="F61" s="24">
        <v>0</v>
      </c>
      <c r="G61" s="21">
        <v>10.97</v>
      </c>
      <c r="H61" s="24">
        <v>0</v>
      </c>
      <c r="I61" s="24">
        <v>0</v>
      </c>
      <c r="J61" s="24">
        <v>0</v>
      </c>
      <c r="L61" s="24"/>
      <c r="M61" s="24"/>
      <c r="N61" s="24"/>
      <c r="O61" s="21"/>
      <c r="P61" s="21"/>
      <c r="Q61" s="21"/>
    </row>
    <row r="62" spans="1:17" s="8" customFormat="1">
      <c r="A62" s="22">
        <v>44782</v>
      </c>
      <c r="B62" s="22" t="s">
        <v>82</v>
      </c>
      <c r="C62" s="21" t="s">
        <v>2</v>
      </c>
      <c r="D62" s="5">
        <v>12</v>
      </c>
      <c r="E62" s="21">
        <v>22.48</v>
      </c>
      <c r="F62" s="21">
        <v>0</v>
      </c>
      <c r="G62" s="21">
        <v>15.14</v>
      </c>
      <c r="H62" s="21">
        <v>0</v>
      </c>
      <c r="I62" s="21">
        <v>1.1499999999999999</v>
      </c>
      <c r="J62" s="21">
        <v>1.31</v>
      </c>
      <c r="K62" s="18">
        <f>E62+F62+G62+H62+I62+J62</f>
        <v>40.080000000000005</v>
      </c>
      <c r="L62" s="21"/>
      <c r="M62" s="21"/>
      <c r="N62" s="21"/>
      <c r="O62" s="21"/>
      <c r="P62" s="21"/>
      <c r="Q62" s="21"/>
    </row>
    <row r="63" spans="1:17" hidden="1">
      <c r="A63" s="22">
        <v>44782</v>
      </c>
      <c r="B63" s="22" t="s">
        <v>82</v>
      </c>
      <c r="C63" s="21" t="s">
        <v>1</v>
      </c>
      <c r="D63" s="21">
        <v>6</v>
      </c>
      <c r="E63" s="5">
        <v>20.81</v>
      </c>
      <c r="F63" s="5">
        <v>0</v>
      </c>
      <c r="G63" s="5">
        <v>12.47</v>
      </c>
      <c r="H63" s="5">
        <v>0</v>
      </c>
      <c r="I63" s="5">
        <v>0</v>
      </c>
      <c r="J63" s="5">
        <v>0</v>
      </c>
    </row>
    <row r="64" spans="1:17">
      <c r="A64" s="22">
        <v>44783</v>
      </c>
      <c r="B64" s="22" t="s">
        <v>83</v>
      </c>
      <c r="C64" s="21" t="s">
        <v>2</v>
      </c>
      <c r="D64" s="5">
        <v>12</v>
      </c>
      <c r="E64" s="5">
        <v>30.12</v>
      </c>
      <c r="F64" s="5">
        <v>3.01</v>
      </c>
      <c r="G64" s="5">
        <v>8.36</v>
      </c>
      <c r="H64" s="5">
        <v>2.83</v>
      </c>
      <c r="I64" s="5">
        <v>1.8</v>
      </c>
      <c r="J64" s="5">
        <v>3.54</v>
      </c>
      <c r="K64" s="18">
        <f>E64+F64+G64+H64+I64+J64</f>
        <v>49.66</v>
      </c>
    </row>
    <row r="65" spans="1:11" hidden="1">
      <c r="A65" s="22">
        <v>44783</v>
      </c>
      <c r="B65" s="22" t="s">
        <v>83</v>
      </c>
      <c r="C65" s="21" t="s">
        <v>1</v>
      </c>
      <c r="D65" s="21">
        <v>6</v>
      </c>
      <c r="E65" s="5">
        <v>10.95</v>
      </c>
      <c r="F65" s="5">
        <v>0</v>
      </c>
      <c r="G65" s="5">
        <v>5.1100000000000003</v>
      </c>
      <c r="H65" s="5">
        <v>0</v>
      </c>
      <c r="I65" s="5">
        <v>0</v>
      </c>
      <c r="J65" s="5">
        <v>0</v>
      </c>
    </row>
    <row r="66" spans="1:11">
      <c r="A66" s="22">
        <v>44787</v>
      </c>
      <c r="B66" s="22" t="s">
        <v>84</v>
      </c>
      <c r="C66" s="21" t="s">
        <v>2</v>
      </c>
      <c r="D66" s="5">
        <v>12</v>
      </c>
      <c r="E66" s="5">
        <v>6.8</v>
      </c>
      <c r="F66" s="5">
        <v>0.83</v>
      </c>
      <c r="G66" s="5">
        <v>2.0699999999999998</v>
      </c>
      <c r="H66" s="5">
        <v>1.1599999999999999</v>
      </c>
      <c r="I66" s="5">
        <v>0.64</v>
      </c>
      <c r="J66" s="5">
        <v>0.69</v>
      </c>
      <c r="K66" s="18">
        <f>E66+F66+G66+H66+I66+J66</f>
        <v>12.19</v>
      </c>
    </row>
    <row r="67" spans="1:11" hidden="1">
      <c r="A67" s="22">
        <v>44787</v>
      </c>
      <c r="B67" s="22" t="s">
        <v>84</v>
      </c>
      <c r="C67" s="21" t="s">
        <v>1</v>
      </c>
      <c r="D67" s="21">
        <v>6</v>
      </c>
      <c r="E67" s="5">
        <v>5.32</v>
      </c>
      <c r="F67" s="5">
        <v>0.42</v>
      </c>
      <c r="G67" s="5">
        <v>1.48</v>
      </c>
      <c r="H67" s="5">
        <v>0</v>
      </c>
      <c r="I67" s="5">
        <v>0</v>
      </c>
      <c r="J67" s="5">
        <v>0</v>
      </c>
    </row>
    <row r="68" spans="1:11">
      <c r="A68" s="22">
        <v>44789</v>
      </c>
      <c r="B68" s="22" t="s">
        <v>85</v>
      </c>
      <c r="C68" s="21" t="s">
        <v>2</v>
      </c>
      <c r="D68" s="5">
        <v>12</v>
      </c>
      <c r="E68" s="5">
        <v>10.67</v>
      </c>
      <c r="F68" s="5">
        <v>0.56999999999999995</v>
      </c>
      <c r="G68" s="5">
        <v>3.22</v>
      </c>
      <c r="H68" s="5">
        <v>0</v>
      </c>
      <c r="I68" s="5">
        <v>0</v>
      </c>
      <c r="J68" s="5">
        <v>0</v>
      </c>
      <c r="K68" s="18">
        <f>E68+F68+G68+H68+I68+J68</f>
        <v>14.46</v>
      </c>
    </row>
    <row r="69" spans="1:11" hidden="1">
      <c r="A69" s="22">
        <v>44789</v>
      </c>
      <c r="B69" s="22" t="s">
        <v>85</v>
      </c>
      <c r="C69" s="21" t="s">
        <v>1</v>
      </c>
      <c r="D69" s="21">
        <v>6</v>
      </c>
      <c r="E69" s="5">
        <v>8.7899999999999991</v>
      </c>
      <c r="F69" s="5">
        <v>0</v>
      </c>
      <c r="G69" s="5">
        <v>2.41</v>
      </c>
      <c r="H69" s="5">
        <v>0</v>
      </c>
      <c r="I69" s="5">
        <v>0</v>
      </c>
      <c r="J69" s="5">
        <v>0</v>
      </c>
    </row>
    <row r="70" spans="1:11">
      <c r="A70" s="22">
        <v>44791</v>
      </c>
      <c r="B70" s="22" t="s">
        <v>86</v>
      </c>
      <c r="C70" s="21" t="s">
        <v>2</v>
      </c>
      <c r="D70" s="5">
        <v>12</v>
      </c>
      <c r="E70" s="5">
        <v>8.0399999999999991</v>
      </c>
      <c r="F70" s="5">
        <v>0.27</v>
      </c>
      <c r="G70" s="5">
        <v>2.16</v>
      </c>
      <c r="H70" s="5">
        <v>0</v>
      </c>
      <c r="I70" s="5">
        <v>0</v>
      </c>
      <c r="J70" s="5">
        <v>0</v>
      </c>
      <c r="K70" s="18">
        <f>E70+F70+G70+H70+I70+J70</f>
        <v>10.469999999999999</v>
      </c>
    </row>
    <row r="71" spans="1:11" hidden="1">
      <c r="A71" s="22">
        <v>44791</v>
      </c>
      <c r="B71" s="22" t="s">
        <v>86</v>
      </c>
      <c r="C71" s="21" t="s">
        <v>1</v>
      </c>
      <c r="D71" s="21">
        <v>6</v>
      </c>
      <c r="E71" s="5">
        <v>0.69</v>
      </c>
      <c r="F71" s="5">
        <v>0</v>
      </c>
      <c r="G71" s="5">
        <v>1.55</v>
      </c>
      <c r="H71" s="5">
        <v>0</v>
      </c>
      <c r="I71" s="5">
        <v>0</v>
      </c>
      <c r="J71" s="5">
        <v>0</v>
      </c>
    </row>
    <row r="72" spans="1:11">
      <c r="A72" s="22">
        <v>44798</v>
      </c>
      <c r="B72" s="22" t="s">
        <v>87</v>
      </c>
      <c r="C72" s="21" t="s">
        <v>2</v>
      </c>
      <c r="D72" s="5">
        <v>12</v>
      </c>
      <c r="E72" s="5">
        <v>6.49</v>
      </c>
      <c r="F72" s="5">
        <v>0</v>
      </c>
      <c r="G72" s="5">
        <v>2.04</v>
      </c>
      <c r="H72" s="5">
        <v>0</v>
      </c>
      <c r="I72" s="5">
        <v>0</v>
      </c>
      <c r="J72" s="5">
        <v>0</v>
      </c>
      <c r="K72" s="18">
        <f>E72+F72+G72+H72+I72+J72</f>
        <v>8.5300000000000011</v>
      </c>
    </row>
    <row r="73" spans="1:11" hidden="1">
      <c r="A73" s="22">
        <v>44798</v>
      </c>
      <c r="B73" s="22" t="s">
        <v>87</v>
      </c>
      <c r="C73" s="21" t="s">
        <v>1</v>
      </c>
      <c r="D73" s="21">
        <v>6</v>
      </c>
      <c r="E73" s="5">
        <v>5.87</v>
      </c>
      <c r="F73" s="5">
        <v>0</v>
      </c>
      <c r="G73" s="5">
        <v>1.77</v>
      </c>
      <c r="H73" s="5">
        <v>0</v>
      </c>
      <c r="I73" s="5">
        <v>0</v>
      </c>
      <c r="J73" s="5">
        <v>0</v>
      </c>
    </row>
    <row r="74" spans="1:11">
      <c r="A74" s="22">
        <v>44800</v>
      </c>
      <c r="B74" s="22" t="s">
        <v>92</v>
      </c>
      <c r="C74" s="21" t="s">
        <v>2</v>
      </c>
      <c r="D74" s="5">
        <v>12</v>
      </c>
      <c r="E74" s="5">
        <v>5.49</v>
      </c>
      <c r="F74" s="5">
        <v>0</v>
      </c>
      <c r="G74" s="5">
        <v>1.71</v>
      </c>
      <c r="H74" s="5">
        <v>0</v>
      </c>
      <c r="I74" s="5">
        <v>0</v>
      </c>
      <c r="J74" s="5">
        <v>0</v>
      </c>
      <c r="K74" s="18">
        <f>E74+F74+G74+H74+I74+J74</f>
        <v>7.2</v>
      </c>
    </row>
    <row r="75" spans="1:11" hidden="1">
      <c r="A75" s="22">
        <v>44800</v>
      </c>
      <c r="B75" s="22" t="s">
        <v>92</v>
      </c>
      <c r="C75" s="21" t="s">
        <v>1</v>
      </c>
      <c r="D75" s="21">
        <v>6</v>
      </c>
      <c r="E75" s="5">
        <v>0.42</v>
      </c>
      <c r="F75" s="5">
        <v>0</v>
      </c>
      <c r="G75" s="5">
        <v>1.23</v>
      </c>
      <c r="H75" s="5">
        <v>0</v>
      </c>
      <c r="I75" s="5">
        <v>0</v>
      </c>
      <c r="J75" s="5">
        <v>0</v>
      </c>
    </row>
    <row r="76" spans="1:11">
      <c r="A76" s="22">
        <v>44802</v>
      </c>
      <c r="B76" s="22" t="s">
        <v>91</v>
      </c>
      <c r="C76" s="21" t="s">
        <v>2</v>
      </c>
      <c r="D76" s="5">
        <v>12</v>
      </c>
      <c r="E76" s="5">
        <v>4.99</v>
      </c>
      <c r="F76" s="5">
        <v>0</v>
      </c>
      <c r="G76" s="5">
        <v>1.74</v>
      </c>
      <c r="H76" s="5">
        <v>0</v>
      </c>
      <c r="I76" s="5">
        <v>0</v>
      </c>
      <c r="J76" s="5">
        <v>0</v>
      </c>
      <c r="K76" s="18">
        <f>E76+F76+G76+H76+I76+J76</f>
        <v>6.73</v>
      </c>
    </row>
    <row r="77" spans="1:11" hidden="1">
      <c r="A77" s="22">
        <v>44802</v>
      </c>
      <c r="B77" s="22" t="s">
        <v>91</v>
      </c>
      <c r="C77" s="21" t="s">
        <v>1</v>
      </c>
      <c r="D77" s="21">
        <v>6</v>
      </c>
      <c r="E77" s="5">
        <v>3.04</v>
      </c>
      <c r="F77" s="5">
        <v>0</v>
      </c>
      <c r="G77" s="5">
        <v>1.24</v>
      </c>
      <c r="H77" s="5">
        <v>0</v>
      </c>
      <c r="I77" s="5">
        <v>0</v>
      </c>
      <c r="J77" s="5">
        <v>0</v>
      </c>
    </row>
    <row r="78" spans="1:11">
      <c r="A78" s="22">
        <v>44804</v>
      </c>
      <c r="B78" s="34" t="s">
        <v>126</v>
      </c>
      <c r="C78" s="21" t="s">
        <v>2</v>
      </c>
      <c r="D78" s="5">
        <v>12</v>
      </c>
      <c r="E78" s="5">
        <v>6.59</v>
      </c>
      <c r="F78" s="5">
        <v>0</v>
      </c>
      <c r="G78" s="5">
        <v>5.15</v>
      </c>
      <c r="H78" s="5">
        <v>0</v>
      </c>
      <c r="I78" s="5">
        <v>0</v>
      </c>
      <c r="J78" s="5">
        <v>0</v>
      </c>
      <c r="K78" s="18">
        <f t="shared" ref="K78" si="0">E78+F78+G78+H78+I78+J78</f>
        <v>11.74</v>
      </c>
    </row>
    <row r="79" spans="1:11" hidden="1">
      <c r="A79" s="22">
        <v>44804</v>
      </c>
      <c r="B79" s="34" t="s">
        <v>126</v>
      </c>
      <c r="C79" s="21" t="s">
        <v>1</v>
      </c>
      <c r="D79" s="21">
        <v>6</v>
      </c>
      <c r="E79" s="5">
        <v>9.2799999999999994</v>
      </c>
      <c r="F79" s="5">
        <v>0</v>
      </c>
      <c r="G79" s="5">
        <v>5.65</v>
      </c>
      <c r="H79" s="5">
        <v>0</v>
      </c>
      <c r="I79" s="5">
        <v>0</v>
      </c>
      <c r="J79" s="5">
        <v>0</v>
      </c>
    </row>
    <row r="80" spans="1:11">
      <c r="A80" s="22">
        <v>44806</v>
      </c>
      <c r="B80" s="34" t="s">
        <v>127</v>
      </c>
      <c r="C80" s="21" t="s">
        <v>2</v>
      </c>
      <c r="D80" s="5">
        <v>12</v>
      </c>
      <c r="E80" s="5">
        <v>8.56</v>
      </c>
      <c r="F80" s="5">
        <v>0</v>
      </c>
      <c r="G80" s="5">
        <v>5.91</v>
      </c>
      <c r="H80" s="5">
        <v>0</v>
      </c>
      <c r="I80" s="5">
        <v>0</v>
      </c>
      <c r="J80" s="5">
        <v>0</v>
      </c>
      <c r="K80" s="18">
        <f t="shared" ref="K80" si="1">E80+F80+G80+H80+I80+J80</f>
        <v>14.47</v>
      </c>
    </row>
    <row r="81" spans="1:17" hidden="1">
      <c r="A81" s="22">
        <v>44806</v>
      </c>
      <c r="B81" s="34" t="s">
        <v>127</v>
      </c>
      <c r="C81" s="21" t="s">
        <v>1</v>
      </c>
      <c r="D81" s="21">
        <v>6</v>
      </c>
      <c r="E81" s="5">
        <v>10.1</v>
      </c>
      <c r="F81" s="5">
        <v>0</v>
      </c>
      <c r="G81" s="5">
        <v>5.92</v>
      </c>
      <c r="H81" s="5">
        <v>0</v>
      </c>
      <c r="I81" s="5">
        <v>0</v>
      </c>
      <c r="J81" s="5">
        <v>0</v>
      </c>
    </row>
    <row r="82" spans="1:17">
      <c r="A82" s="22">
        <v>44808</v>
      </c>
      <c r="B82" s="34" t="s">
        <v>128</v>
      </c>
      <c r="C82" s="21" t="s">
        <v>2</v>
      </c>
      <c r="D82" s="5">
        <v>12</v>
      </c>
      <c r="E82" s="5">
        <v>8.8800000000000008</v>
      </c>
      <c r="F82" s="5">
        <v>0</v>
      </c>
      <c r="G82" s="5">
        <v>5.86</v>
      </c>
      <c r="H82" s="5">
        <v>0</v>
      </c>
      <c r="I82" s="5">
        <v>0</v>
      </c>
      <c r="J82" s="5">
        <v>0</v>
      </c>
      <c r="K82" s="18">
        <f t="shared" ref="K82" si="2">E82+F82+G82+H82+I82+J82</f>
        <v>14.740000000000002</v>
      </c>
    </row>
    <row r="83" spans="1:17" hidden="1">
      <c r="A83" s="22">
        <v>44808</v>
      </c>
      <c r="B83" s="34" t="s">
        <v>128</v>
      </c>
      <c r="C83" s="21" t="s">
        <v>1</v>
      </c>
      <c r="D83" s="21">
        <v>6</v>
      </c>
      <c r="E83" s="5">
        <v>12.79</v>
      </c>
      <c r="F83" s="5">
        <v>0.24</v>
      </c>
      <c r="G83" s="5">
        <v>7.37</v>
      </c>
      <c r="H83" s="5">
        <v>0</v>
      </c>
      <c r="I83" s="5">
        <v>0</v>
      </c>
      <c r="J83" s="5">
        <v>0</v>
      </c>
    </row>
    <row r="84" spans="1:17">
      <c r="A84" s="22">
        <v>44811</v>
      </c>
      <c r="B84" s="34" t="s">
        <v>129</v>
      </c>
      <c r="C84" s="21" t="s">
        <v>2</v>
      </c>
      <c r="D84" s="5">
        <v>12</v>
      </c>
      <c r="E84" s="5">
        <v>16.43</v>
      </c>
      <c r="F84" s="5">
        <v>0.24</v>
      </c>
      <c r="G84" s="5">
        <v>11.07</v>
      </c>
      <c r="H84" s="5">
        <v>0</v>
      </c>
      <c r="I84" s="5">
        <v>0</v>
      </c>
      <c r="J84" s="5">
        <v>0</v>
      </c>
      <c r="K84" s="18">
        <f t="shared" ref="K84" si="3">E84+F84+G84+H84+I84+J84</f>
        <v>27.74</v>
      </c>
    </row>
    <row r="85" spans="1:17" hidden="1">
      <c r="A85" s="22">
        <v>44811</v>
      </c>
      <c r="B85" s="34" t="s">
        <v>129</v>
      </c>
      <c r="C85" s="21" t="s">
        <v>1</v>
      </c>
      <c r="D85" s="21">
        <v>6</v>
      </c>
      <c r="E85" s="5">
        <v>14.94</v>
      </c>
      <c r="F85" s="5">
        <v>0.25</v>
      </c>
      <c r="G85" s="5">
        <v>9.35</v>
      </c>
      <c r="H85" s="5">
        <v>0</v>
      </c>
      <c r="I85" s="5">
        <v>0</v>
      </c>
      <c r="J85" s="5">
        <v>0</v>
      </c>
    </row>
    <row r="86" spans="1:17">
      <c r="A86" s="22">
        <v>44813</v>
      </c>
      <c r="B86" s="34" t="s">
        <v>130</v>
      </c>
      <c r="C86" s="21" t="s">
        <v>2</v>
      </c>
      <c r="D86" s="5">
        <v>12</v>
      </c>
      <c r="E86" s="5">
        <v>7.64</v>
      </c>
      <c r="F86" s="5">
        <v>0.57999999999999996</v>
      </c>
      <c r="G86" s="5">
        <v>16.149999999999999</v>
      </c>
      <c r="H86" s="5">
        <v>0</v>
      </c>
      <c r="I86" s="5">
        <v>0</v>
      </c>
      <c r="J86" s="5">
        <v>0</v>
      </c>
      <c r="K86" s="18">
        <f t="shared" ref="K86" si="4">E86+F86+G86+H86+I86+J86</f>
        <v>24.369999999999997</v>
      </c>
    </row>
    <row r="87" spans="1:17" hidden="1">
      <c r="A87" s="22">
        <v>44813</v>
      </c>
      <c r="B87" s="34" t="s">
        <v>130</v>
      </c>
      <c r="C87" s="21" t="s">
        <v>1</v>
      </c>
      <c r="D87" s="21">
        <v>6</v>
      </c>
      <c r="E87" s="5">
        <v>10.01</v>
      </c>
      <c r="F87" s="5">
        <v>0.82</v>
      </c>
      <c r="G87" s="5">
        <v>16.63</v>
      </c>
      <c r="H87" s="5">
        <v>0</v>
      </c>
      <c r="I87" s="5">
        <v>0</v>
      </c>
      <c r="J87" s="5">
        <v>0</v>
      </c>
    </row>
    <row r="88" spans="1:17">
      <c r="A88" s="22">
        <v>44815</v>
      </c>
      <c r="B88" s="34" t="s">
        <v>131</v>
      </c>
      <c r="C88" s="21" t="s">
        <v>2</v>
      </c>
      <c r="D88" s="5">
        <v>12</v>
      </c>
      <c r="E88" s="5">
        <v>7.39</v>
      </c>
      <c r="F88" s="5">
        <v>0.67</v>
      </c>
      <c r="G88" s="5">
        <v>16.32</v>
      </c>
      <c r="H88" s="5">
        <v>0</v>
      </c>
      <c r="I88" s="5">
        <v>0</v>
      </c>
      <c r="J88" s="5">
        <v>0</v>
      </c>
      <c r="K88" s="18">
        <f>E88+F88+G88+H88+I88+J88</f>
        <v>24.380000000000003</v>
      </c>
    </row>
    <row r="89" spans="1:17" hidden="1">
      <c r="A89" s="22">
        <v>44815</v>
      </c>
      <c r="B89" s="34" t="s">
        <v>131</v>
      </c>
      <c r="C89" s="21" t="s">
        <v>1</v>
      </c>
      <c r="D89" s="21">
        <v>6</v>
      </c>
      <c r="E89" s="5">
        <v>10.15</v>
      </c>
      <c r="F89" s="5">
        <v>0.72</v>
      </c>
      <c r="G89" s="5">
        <v>19.940000000000001</v>
      </c>
      <c r="H89" s="5">
        <v>0</v>
      </c>
      <c r="I89" s="5">
        <v>0</v>
      </c>
      <c r="J89" s="5">
        <v>0</v>
      </c>
    </row>
    <row r="90" spans="1:17">
      <c r="A90" s="23">
        <v>44819</v>
      </c>
      <c r="B90" s="22" t="s">
        <v>178</v>
      </c>
      <c r="C90" s="21" t="s">
        <v>2</v>
      </c>
      <c r="D90" s="5">
        <v>6</v>
      </c>
      <c r="E90" s="5">
        <v>60.3</v>
      </c>
      <c r="F90" s="5">
        <v>12.5</v>
      </c>
      <c r="G90" s="5">
        <v>3.6</v>
      </c>
      <c r="H90" s="5">
        <v>0</v>
      </c>
      <c r="I90" s="5">
        <v>0</v>
      </c>
      <c r="J90" s="5">
        <v>0</v>
      </c>
      <c r="K90" s="18">
        <f>E90+F90+G90+H90+I90+J90</f>
        <v>76.399999999999991</v>
      </c>
    </row>
    <row r="91" spans="1:17">
      <c r="A91" s="23">
        <v>44821</v>
      </c>
      <c r="B91" s="34" t="s">
        <v>177</v>
      </c>
      <c r="C91" s="21" t="s">
        <v>2</v>
      </c>
      <c r="D91" s="5">
        <v>6</v>
      </c>
      <c r="E91" s="5">
        <v>56.6</v>
      </c>
      <c r="F91" s="5">
        <v>11.8</v>
      </c>
      <c r="G91" s="5">
        <v>5.7</v>
      </c>
      <c r="H91" s="5">
        <v>0</v>
      </c>
      <c r="I91" s="5">
        <v>0</v>
      </c>
      <c r="J91" s="5">
        <v>0</v>
      </c>
      <c r="K91" s="18">
        <f t="shared" ref="K91:K153" si="5">E91+F91+G91+H91+I91+J91</f>
        <v>74.100000000000009</v>
      </c>
    </row>
    <row r="92" spans="1:17">
      <c r="A92" s="23">
        <v>44823</v>
      </c>
      <c r="B92" s="34" t="s">
        <v>176</v>
      </c>
      <c r="C92" s="21" t="s">
        <v>2</v>
      </c>
      <c r="D92" s="5">
        <v>6</v>
      </c>
      <c r="E92" s="5">
        <v>50.8</v>
      </c>
      <c r="F92" s="5">
        <v>13.4</v>
      </c>
      <c r="G92" s="5">
        <v>3.8</v>
      </c>
      <c r="H92" s="5">
        <v>0</v>
      </c>
      <c r="I92" s="5">
        <v>0</v>
      </c>
      <c r="J92" s="5">
        <v>0</v>
      </c>
      <c r="K92" s="18">
        <f t="shared" si="5"/>
        <v>68</v>
      </c>
    </row>
    <row r="93" spans="1:17">
      <c r="A93" s="23">
        <v>44825</v>
      </c>
      <c r="B93" s="34" t="s">
        <v>175</v>
      </c>
      <c r="C93" s="21" t="s">
        <v>2</v>
      </c>
      <c r="D93" s="5">
        <v>6</v>
      </c>
      <c r="E93" s="5">
        <v>47.3</v>
      </c>
      <c r="F93" s="5">
        <v>10.8</v>
      </c>
      <c r="G93" s="5">
        <v>3.7</v>
      </c>
      <c r="H93" s="5">
        <v>0</v>
      </c>
      <c r="I93" s="5">
        <v>0</v>
      </c>
      <c r="J93" s="5">
        <v>0</v>
      </c>
      <c r="K93" s="18">
        <f t="shared" si="5"/>
        <v>61.8</v>
      </c>
    </row>
    <row r="94" spans="1:17">
      <c r="A94" s="23">
        <v>44827</v>
      </c>
      <c r="B94" s="34" t="s">
        <v>173</v>
      </c>
      <c r="C94" s="21" t="s">
        <v>2</v>
      </c>
      <c r="D94" s="5">
        <v>6</v>
      </c>
      <c r="E94" s="5">
        <v>43.8</v>
      </c>
      <c r="F94" s="5">
        <v>12.8</v>
      </c>
      <c r="G94" s="5">
        <v>5.3</v>
      </c>
      <c r="H94" s="5">
        <v>0</v>
      </c>
      <c r="I94" s="5">
        <v>0</v>
      </c>
      <c r="J94" s="5">
        <v>0</v>
      </c>
      <c r="K94" s="18">
        <f t="shared" si="5"/>
        <v>61.899999999999991</v>
      </c>
    </row>
    <row r="95" spans="1:17">
      <c r="A95" s="23">
        <v>44829</v>
      </c>
      <c r="B95" s="34" t="s">
        <v>174</v>
      </c>
      <c r="C95" s="21" t="s">
        <v>2</v>
      </c>
      <c r="D95" s="5">
        <v>6</v>
      </c>
      <c r="E95" s="5">
        <v>47.3</v>
      </c>
      <c r="F95" s="5">
        <v>11.8</v>
      </c>
      <c r="G95" s="5">
        <v>5.9</v>
      </c>
      <c r="H95" s="5">
        <v>0</v>
      </c>
      <c r="I95" s="5">
        <v>0</v>
      </c>
      <c r="J95" s="5">
        <v>0</v>
      </c>
      <c r="K95" s="18">
        <f t="shared" si="5"/>
        <v>65</v>
      </c>
    </row>
    <row r="96" spans="1:17" s="8" customFormat="1">
      <c r="A96" s="23">
        <v>44831</v>
      </c>
      <c r="B96" s="34" t="s">
        <v>172</v>
      </c>
      <c r="C96" s="21" t="s">
        <v>139</v>
      </c>
      <c r="D96" s="21">
        <v>6</v>
      </c>
      <c r="E96" s="21">
        <v>48.6</v>
      </c>
      <c r="F96" s="21">
        <v>11.04</v>
      </c>
      <c r="G96" s="21">
        <v>5.92</v>
      </c>
      <c r="H96" s="21">
        <v>0</v>
      </c>
      <c r="I96" s="21">
        <v>0</v>
      </c>
      <c r="J96" s="21">
        <v>0</v>
      </c>
      <c r="K96" s="18">
        <f t="shared" si="5"/>
        <v>65.56</v>
      </c>
      <c r="L96" s="21"/>
      <c r="M96" s="21"/>
      <c r="N96" s="21"/>
      <c r="O96" s="21"/>
      <c r="P96" s="21"/>
      <c r="Q96" s="21"/>
    </row>
    <row r="97" spans="1:11">
      <c r="A97" s="23">
        <v>44833</v>
      </c>
      <c r="B97" s="34" t="s">
        <v>171</v>
      </c>
      <c r="C97" s="21" t="s">
        <v>2</v>
      </c>
      <c r="D97" s="5">
        <v>6</v>
      </c>
      <c r="E97" s="5">
        <v>36.9</v>
      </c>
      <c r="F97" s="5">
        <v>12.4</v>
      </c>
      <c r="G97" s="5">
        <v>6.8</v>
      </c>
      <c r="H97" s="5">
        <v>0</v>
      </c>
      <c r="I97" s="5">
        <v>0</v>
      </c>
      <c r="J97" s="5">
        <v>0</v>
      </c>
      <c r="K97" s="18">
        <f t="shared" si="5"/>
        <v>56.099999999999994</v>
      </c>
    </row>
    <row r="98" spans="1:11">
      <c r="A98" s="23">
        <v>44835</v>
      </c>
      <c r="B98" s="34" t="s">
        <v>170</v>
      </c>
      <c r="C98" s="21" t="s">
        <v>2</v>
      </c>
      <c r="D98" s="5">
        <v>6</v>
      </c>
      <c r="E98" s="5">
        <v>31.8</v>
      </c>
      <c r="F98" s="5">
        <v>8.6</v>
      </c>
      <c r="G98" s="5">
        <v>7.3</v>
      </c>
      <c r="H98" s="5">
        <v>0</v>
      </c>
      <c r="I98" s="5">
        <v>0</v>
      </c>
      <c r="J98" s="5">
        <v>0</v>
      </c>
      <c r="K98" s="18">
        <f t="shared" si="5"/>
        <v>47.699999999999996</v>
      </c>
    </row>
    <row r="99" spans="1:11">
      <c r="A99" s="23">
        <v>44837</v>
      </c>
      <c r="B99" s="34" t="s">
        <v>169</v>
      </c>
      <c r="C99" s="21" t="s">
        <v>2</v>
      </c>
      <c r="D99" s="5">
        <v>6</v>
      </c>
      <c r="E99" s="5">
        <v>28.6</v>
      </c>
      <c r="F99" s="5">
        <v>5.8</v>
      </c>
      <c r="G99" s="5">
        <v>6.7</v>
      </c>
      <c r="H99" s="5">
        <v>0</v>
      </c>
      <c r="I99" s="5">
        <v>0</v>
      </c>
      <c r="J99" s="5">
        <v>0</v>
      </c>
      <c r="K99" s="18">
        <f t="shared" si="5"/>
        <v>41.1</v>
      </c>
    </row>
    <row r="100" spans="1:11">
      <c r="A100" s="23">
        <v>44839</v>
      </c>
      <c r="B100" s="34" t="s">
        <v>168</v>
      </c>
      <c r="C100" s="21" t="s">
        <v>2</v>
      </c>
      <c r="D100" s="5">
        <v>6</v>
      </c>
      <c r="E100" s="5">
        <v>26.4</v>
      </c>
      <c r="F100" s="5">
        <v>6.8</v>
      </c>
      <c r="G100" s="5">
        <v>7.3</v>
      </c>
      <c r="H100" s="5">
        <v>0</v>
      </c>
      <c r="I100" s="5">
        <v>0</v>
      </c>
      <c r="J100" s="5">
        <v>0</v>
      </c>
      <c r="K100" s="18">
        <f t="shared" si="5"/>
        <v>40.499999999999993</v>
      </c>
    </row>
    <row r="101" spans="1:11">
      <c r="A101" s="23">
        <v>44841</v>
      </c>
      <c r="B101" s="34" t="s">
        <v>167</v>
      </c>
      <c r="C101" s="21" t="s">
        <v>2</v>
      </c>
      <c r="D101" s="5">
        <v>6</v>
      </c>
      <c r="E101" s="5">
        <v>16.8</v>
      </c>
      <c r="F101" s="5">
        <v>3.1</v>
      </c>
      <c r="G101" s="5">
        <v>8.6999999999999993</v>
      </c>
      <c r="H101" s="5">
        <v>0</v>
      </c>
      <c r="I101" s="5">
        <v>0</v>
      </c>
      <c r="J101" s="5">
        <v>0</v>
      </c>
      <c r="K101" s="18">
        <f t="shared" si="5"/>
        <v>28.6</v>
      </c>
    </row>
    <row r="102" spans="1:11">
      <c r="A102" s="22">
        <v>44843</v>
      </c>
      <c r="B102" s="34" t="s">
        <v>157</v>
      </c>
      <c r="C102" s="21" t="s">
        <v>2</v>
      </c>
      <c r="D102" s="5">
        <v>6</v>
      </c>
      <c r="E102" s="5">
        <v>10.199999999999999</v>
      </c>
      <c r="F102" s="5">
        <v>1.6</v>
      </c>
      <c r="G102" s="5">
        <v>7.9</v>
      </c>
      <c r="H102" s="5">
        <v>0</v>
      </c>
      <c r="I102" s="5">
        <v>0</v>
      </c>
      <c r="J102" s="5">
        <v>0</v>
      </c>
      <c r="K102" s="18">
        <f t="shared" si="5"/>
        <v>19.7</v>
      </c>
    </row>
    <row r="103" spans="1:11">
      <c r="A103" s="22">
        <v>44845</v>
      </c>
      <c r="B103" s="34" t="s">
        <v>156</v>
      </c>
      <c r="C103" s="21" t="s">
        <v>2</v>
      </c>
      <c r="D103" s="5">
        <v>6</v>
      </c>
      <c r="E103" s="5">
        <v>7.92</v>
      </c>
      <c r="F103" s="5">
        <v>0</v>
      </c>
      <c r="G103" s="5">
        <v>6.13</v>
      </c>
      <c r="H103" s="5">
        <v>0</v>
      </c>
      <c r="I103" s="5">
        <v>0</v>
      </c>
      <c r="J103" s="5">
        <v>0</v>
      </c>
      <c r="K103" s="18">
        <f t="shared" si="5"/>
        <v>14.05</v>
      </c>
    </row>
    <row r="104" spans="1:11">
      <c r="A104" s="23">
        <v>44847</v>
      </c>
      <c r="B104" s="34" t="s">
        <v>155</v>
      </c>
      <c r="C104" s="21" t="s">
        <v>2</v>
      </c>
      <c r="D104" s="5">
        <v>6</v>
      </c>
      <c r="E104" s="5">
        <v>8.9</v>
      </c>
      <c r="F104" s="5">
        <v>0</v>
      </c>
      <c r="G104" s="5">
        <v>7.3</v>
      </c>
      <c r="H104" s="5">
        <v>0</v>
      </c>
      <c r="I104" s="5">
        <v>0</v>
      </c>
      <c r="J104" s="5">
        <v>0</v>
      </c>
      <c r="K104" s="18">
        <f t="shared" si="5"/>
        <v>16.2</v>
      </c>
    </row>
    <row r="105" spans="1:11">
      <c r="A105" s="22">
        <v>44849</v>
      </c>
      <c r="B105" s="34" t="s">
        <v>154</v>
      </c>
      <c r="C105" s="21" t="s">
        <v>2</v>
      </c>
      <c r="D105" s="21">
        <v>6</v>
      </c>
      <c r="E105" s="5">
        <v>24.21</v>
      </c>
      <c r="F105" s="5">
        <v>0</v>
      </c>
      <c r="G105" s="5">
        <v>6.3</v>
      </c>
      <c r="H105" s="5">
        <v>0</v>
      </c>
      <c r="I105" s="5">
        <v>0</v>
      </c>
      <c r="J105" s="5">
        <v>0</v>
      </c>
      <c r="K105" s="18">
        <f t="shared" si="5"/>
        <v>30.51</v>
      </c>
    </row>
    <row r="106" spans="1:11">
      <c r="A106" s="22">
        <v>44851</v>
      </c>
      <c r="B106" s="34" t="s">
        <v>153</v>
      </c>
      <c r="C106" s="21" t="s">
        <v>2</v>
      </c>
      <c r="D106" s="5">
        <v>6</v>
      </c>
      <c r="E106" s="5">
        <v>7.97</v>
      </c>
      <c r="F106" s="5">
        <v>0</v>
      </c>
      <c r="G106" s="5">
        <v>6.65</v>
      </c>
      <c r="H106" s="5">
        <v>0</v>
      </c>
      <c r="I106" s="5">
        <v>0</v>
      </c>
      <c r="J106" s="5">
        <v>0</v>
      </c>
      <c r="K106" s="18">
        <f t="shared" si="5"/>
        <v>14.620000000000001</v>
      </c>
    </row>
    <row r="107" spans="1:11">
      <c r="A107" s="22">
        <v>44853</v>
      </c>
      <c r="B107" s="34" t="s">
        <v>152</v>
      </c>
      <c r="C107" s="21" t="s">
        <v>2</v>
      </c>
      <c r="D107" s="5">
        <v>6</v>
      </c>
      <c r="E107" s="5">
        <v>20.54</v>
      </c>
      <c r="F107" s="5">
        <v>0</v>
      </c>
      <c r="G107" s="5">
        <v>12.4</v>
      </c>
      <c r="H107" s="5">
        <v>0</v>
      </c>
      <c r="I107" s="5">
        <v>0</v>
      </c>
      <c r="J107" s="5">
        <v>0</v>
      </c>
      <c r="K107" s="18">
        <f t="shared" si="5"/>
        <v>32.94</v>
      </c>
    </row>
    <row r="108" spans="1:11">
      <c r="A108" s="23">
        <v>44855</v>
      </c>
      <c r="B108" s="34" t="s">
        <v>158</v>
      </c>
      <c r="C108" s="21" t="s">
        <v>2</v>
      </c>
      <c r="D108" s="5">
        <v>6</v>
      </c>
      <c r="E108" s="5">
        <v>20.3</v>
      </c>
      <c r="F108" s="5">
        <v>0</v>
      </c>
      <c r="G108" s="5">
        <v>11.8</v>
      </c>
      <c r="H108" s="5">
        <v>0</v>
      </c>
      <c r="I108" s="5">
        <v>0</v>
      </c>
      <c r="J108" s="5">
        <v>0</v>
      </c>
      <c r="K108" s="18">
        <f t="shared" si="5"/>
        <v>32.1</v>
      </c>
    </row>
    <row r="109" spans="1:11">
      <c r="A109" s="22">
        <v>44857</v>
      </c>
      <c r="B109" s="34" t="s">
        <v>151</v>
      </c>
      <c r="C109" s="21" t="s">
        <v>2</v>
      </c>
      <c r="D109" s="5">
        <v>6</v>
      </c>
      <c r="E109" s="5">
        <v>21.45</v>
      </c>
      <c r="F109" s="5">
        <v>0</v>
      </c>
      <c r="G109" s="5">
        <v>17.309999999999999</v>
      </c>
      <c r="H109" s="5">
        <v>0</v>
      </c>
      <c r="I109" s="5">
        <v>0</v>
      </c>
      <c r="J109" s="5">
        <v>0</v>
      </c>
      <c r="K109" s="18">
        <f t="shared" si="5"/>
        <v>38.76</v>
      </c>
    </row>
    <row r="110" spans="1:11">
      <c r="A110" s="23">
        <v>44859</v>
      </c>
      <c r="B110" s="34" t="s">
        <v>159</v>
      </c>
      <c r="C110" s="21" t="s">
        <v>2</v>
      </c>
      <c r="D110" s="5">
        <v>6</v>
      </c>
      <c r="E110" s="5">
        <v>20.5</v>
      </c>
      <c r="F110" s="5">
        <v>0</v>
      </c>
      <c r="G110" s="5">
        <v>12.8</v>
      </c>
      <c r="H110" s="5">
        <v>0</v>
      </c>
      <c r="I110" s="5">
        <v>0</v>
      </c>
      <c r="J110" s="5">
        <v>0</v>
      </c>
      <c r="K110" s="18">
        <f t="shared" si="5"/>
        <v>33.299999999999997</v>
      </c>
    </row>
    <row r="111" spans="1:11">
      <c r="A111" s="23">
        <v>44861</v>
      </c>
      <c r="B111" s="34" t="s">
        <v>160</v>
      </c>
      <c r="C111" s="21" t="s">
        <v>139</v>
      </c>
      <c r="D111" s="5">
        <v>6</v>
      </c>
      <c r="E111" s="5">
        <v>16.7</v>
      </c>
      <c r="F111" s="5">
        <v>0</v>
      </c>
      <c r="G111" s="5">
        <v>13.4</v>
      </c>
      <c r="H111" s="5">
        <v>0</v>
      </c>
      <c r="I111" s="5">
        <v>0</v>
      </c>
      <c r="J111" s="5">
        <v>0</v>
      </c>
      <c r="K111" s="18">
        <f t="shared" si="5"/>
        <v>30.1</v>
      </c>
    </row>
    <row r="112" spans="1:11">
      <c r="A112" s="23">
        <v>44863</v>
      </c>
      <c r="B112" s="34" t="s">
        <v>161</v>
      </c>
      <c r="C112" s="21" t="s">
        <v>139</v>
      </c>
      <c r="D112" s="5">
        <v>6</v>
      </c>
      <c r="E112" s="5">
        <v>18.2</v>
      </c>
      <c r="F112" s="5">
        <v>0</v>
      </c>
      <c r="G112" s="5">
        <v>14.5</v>
      </c>
      <c r="H112" s="5">
        <v>0</v>
      </c>
      <c r="I112" s="5">
        <v>0</v>
      </c>
      <c r="J112" s="5">
        <v>0</v>
      </c>
      <c r="K112" s="18">
        <f t="shared" si="5"/>
        <v>32.700000000000003</v>
      </c>
    </row>
    <row r="113" spans="1:11">
      <c r="A113" s="23">
        <v>44865</v>
      </c>
      <c r="B113" s="34" t="s">
        <v>162</v>
      </c>
      <c r="C113" s="21" t="s">
        <v>139</v>
      </c>
      <c r="D113" s="5">
        <v>6</v>
      </c>
      <c r="E113" s="5">
        <v>10.69</v>
      </c>
      <c r="F113" s="5">
        <v>0</v>
      </c>
      <c r="G113" s="5">
        <v>13.8</v>
      </c>
      <c r="H113" s="5">
        <v>0</v>
      </c>
      <c r="I113" s="5">
        <v>0</v>
      </c>
      <c r="J113" s="5">
        <v>0</v>
      </c>
      <c r="K113" s="18">
        <f t="shared" si="5"/>
        <v>24.490000000000002</v>
      </c>
    </row>
    <row r="114" spans="1:11">
      <c r="A114" s="23">
        <v>44867</v>
      </c>
      <c r="B114" s="34" t="s">
        <v>163</v>
      </c>
      <c r="C114" s="21" t="s">
        <v>139</v>
      </c>
      <c r="D114" s="5">
        <v>6</v>
      </c>
      <c r="E114" s="5">
        <v>18.399999999999999</v>
      </c>
      <c r="F114" s="5">
        <v>0</v>
      </c>
      <c r="G114" s="5">
        <v>12.7</v>
      </c>
      <c r="H114" s="5">
        <v>0</v>
      </c>
      <c r="I114" s="5">
        <v>0</v>
      </c>
      <c r="J114" s="5">
        <v>0</v>
      </c>
      <c r="K114" s="18">
        <f t="shared" si="5"/>
        <v>31.099999999999998</v>
      </c>
    </row>
    <row r="115" spans="1:11">
      <c r="A115" s="23">
        <v>44869</v>
      </c>
      <c r="B115" s="34" t="s">
        <v>164</v>
      </c>
      <c r="C115" s="21" t="s">
        <v>139</v>
      </c>
      <c r="D115" s="5">
        <v>6</v>
      </c>
      <c r="E115" s="5">
        <v>16.399999999999999</v>
      </c>
      <c r="F115" s="5">
        <v>0</v>
      </c>
      <c r="G115" s="5">
        <v>10.8</v>
      </c>
      <c r="H115" s="5">
        <v>0</v>
      </c>
      <c r="I115" s="5">
        <v>0</v>
      </c>
      <c r="J115" s="5">
        <v>0</v>
      </c>
      <c r="K115" s="18">
        <f t="shared" si="5"/>
        <v>27.2</v>
      </c>
    </row>
    <row r="116" spans="1:11">
      <c r="A116" s="23">
        <v>44871</v>
      </c>
      <c r="B116" s="34" t="s">
        <v>165</v>
      </c>
      <c r="C116" s="21" t="s">
        <v>139</v>
      </c>
      <c r="D116" s="5">
        <v>6</v>
      </c>
      <c r="E116" s="5">
        <v>19.2</v>
      </c>
      <c r="F116" s="5">
        <v>0</v>
      </c>
      <c r="G116" s="5">
        <v>13.7</v>
      </c>
      <c r="H116" s="5">
        <v>0</v>
      </c>
      <c r="I116" s="5">
        <v>0</v>
      </c>
      <c r="J116" s="5">
        <v>0</v>
      </c>
      <c r="K116" s="18">
        <f t="shared" si="5"/>
        <v>32.9</v>
      </c>
    </row>
    <row r="117" spans="1:11">
      <c r="A117" s="23">
        <v>44873</v>
      </c>
      <c r="B117" s="34" t="s">
        <v>166</v>
      </c>
      <c r="C117" s="21" t="s">
        <v>139</v>
      </c>
      <c r="D117" s="5">
        <v>6</v>
      </c>
      <c r="E117" s="5">
        <v>10.5</v>
      </c>
      <c r="F117" s="5">
        <v>0</v>
      </c>
      <c r="G117" s="5">
        <v>12.6</v>
      </c>
      <c r="H117" s="5">
        <v>0</v>
      </c>
      <c r="I117" s="5">
        <v>0</v>
      </c>
      <c r="J117" s="5">
        <v>0</v>
      </c>
      <c r="K117" s="18">
        <f t="shared" si="5"/>
        <v>23.1</v>
      </c>
    </row>
    <row r="118" spans="1:11">
      <c r="A118" s="22">
        <v>44875</v>
      </c>
      <c r="B118" s="34" t="s">
        <v>150</v>
      </c>
      <c r="C118" s="21" t="s">
        <v>2</v>
      </c>
      <c r="D118" s="5">
        <v>6</v>
      </c>
      <c r="E118" s="5">
        <v>18.13</v>
      </c>
      <c r="F118" s="5">
        <v>0</v>
      </c>
      <c r="G118" s="5">
        <v>12.14</v>
      </c>
      <c r="H118" s="5">
        <v>0</v>
      </c>
      <c r="I118" s="5">
        <v>0</v>
      </c>
      <c r="J118" s="5">
        <v>0</v>
      </c>
      <c r="K118" s="18">
        <f t="shared" si="5"/>
        <v>30.27</v>
      </c>
    </row>
    <row r="119" spans="1:11" hidden="1">
      <c r="A119" s="22">
        <v>44875</v>
      </c>
      <c r="B119" s="34" t="s">
        <v>150</v>
      </c>
      <c r="C119" s="21" t="s">
        <v>1</v>
      </c>
      <c r="D119" s="5">
        <v>12</v>
      </c>
      <c r="E119" s="5">
        <v>10.95</v>
      </c>
      <c r="F119" s="5">
        <v>0</v>
      </c>
      <c r="G119" s="5">
        <v>7.05</v>
      </c>
      <c r="H119" s="5">
        <v>0</v>
      </c>
      <c r="I119" s="5">
        <v>0</v>
      </c>
      <c r="J119" s="5">
        <v>0</v>
      </c>
      <c r="K119" s="18">
        <f t="shared" si="5"/>
        <v>18</v>
      </c>
    </row>
    <row r="120" spans="1:11">
      <c r="A120" s="22">
        <v>44877</v>
      </c>
      <c r="B120" s="34" t="s">
        <v>149</v>
      </c>
      <c r="C120" s="21" t="s">
        <v>2</v>
      </c>
      <c r="D120" s="5">
        <v>6</v>
      </c>
      <c r="E120" s="5">
        <v>14.68</v>
      </c>
      <c r="F120" s="5">
        <v>0</v>
      </c>
      <c r="G120" s="5">
        <v>9.59</v>
      </c>
      <c r="H120" s="5">
        <v>0</v>
      </c>
      <c r="I120" s="5">
        <v>0</v>
      </c>
      <c r="J120" s="5">
        <v>0</v>
      </c>
      <c r="K120" s="18">
        <f t="shared" si="5"/>
        <v>24.27</v>
      </c>
    </row>
    <row r="121" spans="1:11" hidden="1">
      <c r="A121" s="22">
        <v>44877</v>
      </c>
      <c r="B121" s="34" t="s">
        <v>149</v>
      </c>
      <c r="C121" s="21" t="s">
        <v>1</v>
      </c>
      <c r="D121" s="5">
        <v>12</v>
      </c>
      <c r="E121" s="5">
        <v>14.92</v>
      </c>
      <c r="F121" s="5">
        <v>0</v>
      </c>
      <c r="G121" s="5">
        <v>8.4700000000000006</v>
      </c>
      <c r="H121" s="5">
        <v>0</v>
      </c>
      <c r="I121" s="5">
        <v>0</v>
      </c>
      <c r="J121" s="5">
        <v>0</v>
      </c>
      <c r="K121" s="18">
        <f t="shared" si="5"/>
        <v>23.39</v>
      </c>
    </row>
    <row r="122" spans="1:11">
      <c r="A122" s="22">
        <v>44879</v>
      </c>
      <c r="B122" s="34" t="s">
        <v>148</v>
      </c>
      <c r="C122" s="21" t="s">
        <v>139</v>
      </c>
      <c r="D122" s="5">
        <v>6</v>
      </c>
      <c r="E122" s="5">
        <v>15.05</v>
      </c>
      <c r="F122" s="5">
        <v>0</v>
      </c>
      <c r="G122" s="5">
        <v>7.63</v>
      </c>
      <c r="H122" s="5">
        <v>0</v>
      </c>
      <c r="I122" s="5">
        <v>0</v>
      </c>
      <c r="J122" s="5">
        <v>0</v>
      </c>
      <c r="K122" s="18">
        <f t="shared" si="5"/>
        <v>22.68</v>
      </c>
    </row>
    <row r="123" spans="1:11" hidden="1">
      <c r="A123" s="22">
        <v>44879</v>
      </c>
      <c r="B123" s="34" t="s">
        <v>148</v>
      </c>
      <c r="C123" s="21" t="s">
        <v>140</v>
      </c>
      <c r="D123" s="5">
        <v>12</v>
      </c>
      <c r="E123" s="5">
        <v>11.66</v>
      </c>
      <c r="F123" s="5">
        <v>0</v>
      </c>
      <c r="G123" s="5">
        <v>6.9</v>
      </c>
      <c r="H123" s="5">
        <v>0</v>
      </c>
      <c r="I123" s="5">
        <v>0</v>
      </c>
      <c r="J123" s="5">
        <v>0</v>
      </c>
      <c r="K123" s="18">
        <f t="shared" si="5"/>
        <v>18.560000000000002</v>
      </c>
    </row>
    <row r="124" spans="1:11">
      <c r="A124" s="22">
        <v>44881</v>
      </c>
      <c r="B124" s="34" t="s">
        <v>147</v>
      </c>
      <c r="C124" s="21" t="s">
        <v>2</v>
      </c>
      <c r="D124" s="5">
        <v>6</v>
      </c>
      <c r="E124" s="5">
        <v>27.03</v>
      </c>
      <c r="F124" s="5">
        <v>0</v>
      </c>
      <c r="G124" s="5">
        <v>16.399999999999999</v>
      </c>
      <c r="H124" s="5">
        <v>0</v>
      </c>
      <c r="I124" s="5">
        <v>0</v>
      </c>
      <c r="J124" s="5">
        <v>0</v>
      </c>
      <c r="K124" s="18">
        <f t="shared" si="5"/>
        <v>43.43</v>
      </c>
    </row>
    <row r="125" spans="1:11" hidden="1">
      <c r="A125" s="22">
        <v>44881</v>
      </c>
      <c r="B125" s="34" t="s">
        <v>147</v>
      </c>
      <c r="C125" s="21" t="s">
        <v>1</v>
      </c>
      <c r="D125" s="5">
        <v>12</v>
      </c>
      <c r="E125" s="5">
        <v>26.27</v>
      </c>
      <c r="F125" s="5">
        <v>0</v>
      </c>
      <c r="G125" s="5">
        <v>14.03</v>
      </c>
      <c r="H125" s="5">
        <v>0</v>
      </c>
      <c r="I125" s="5">
        <v>0</v>
      </c>
      <c r="J125" s="5">
        <v>0</v>
      </c>
      <c r="K125" s="18">
        <f t="shared" si="5"/>
        <v>40.299999999999997</v>
      </c>
    </row>
    <row r="126" spans="1:11">
      <c r="A126" s="22">
        <v>44883</v>
      </c>
      <c r="B126" s="34" t="s">
        <v>146</v>
      </c>
      <c r="C126" s="21" t="s">
        <v>2</v>
      </c>
      <c r="D126" s="5">
        <v>6</v>
      </c>
      <c r="E126" s="5">
        <v>14.06</v>
      </c>
      <c r="F126" s="5">
        <v>0</v>
      </c>
      <c r="G126" s="5">
        <v>9.24</v>
      </c>
      <c r="H126" s="5">
        <v>0</v>
      </c>
      <c r="I126" s="5">
        <v>0</v>
      </c>
      <c r="J126" s="5">
        <v>0</v>
      </c>
      <c r="K126" s="18">
        <f t="shared" si="5"/>
        <v>23.3</v>
      </c>
    </row>
    <row r="127" spans="1:11" hidden="1">
      <c r="A127" s="22">
        <v>44883</v>
      </c>
      <c r="B127" s="34" t="s">
        <v>146</v>
      </c>
      <c r="C127" s="21" t="s">
        <v>1</v>
      </c>
      <c r="D127" s="5">
        <v>12</v>
      </c>
      <c r="E127" s="5">
        <v>14.17</v>
      </c>
      <c r="F127" s="5">
        <v>0</v>
      </c>
      <c r="G127" s="5">
        <v>9.48</v>
      </c>
      <c r="H127" s="5">
        <v>0</v>
      </c>
      <c r="I127" s="5">
        <v>0</v>
      </c>
      <c r="J127" s="5">
        <v>0</v>
      </c>
      <c r="K127" s="18">
        <f t="shared" si="5"/>
        <v>23.65</v>
      </c>
    </row>
    <row r="128" spans="1:11">
      <c r="A128" s="22">
        <v>44885</v>
      </c>
      <c r="B128" s="34" t="s">
        <v>145</v>
      </c>
      <c r="C128" s="21" t="s">
        <v>2</v>
      </c>
      <c r="D128" s="5">
        <v>6</v>
      </c>
      <c r="E128" s="5">
        <v>16.18</v>
      </c>
      <c r="F128" s="5">
        <v>0</v>
      </c>
      <c r="G128" s="5">
        <v>9.92</v>
      </c>
      <c r="H128" s="5">
        <v>0</v>
      </c>
      <c r="I128" s="5">
        <v>0</v>
      </c>
      <c r="J128" s="5">
        <v>0</v>
      </c>
      <c r="K128" s="18">
        <f t="shared" si="5"/>
        <v>26.1</v>
      </c>
    </row>
    <row r="129" spans="1:11" hidden="1">
      <c r="A129" s="22">
        <v>44885</v>
      </c>
      <c r="B129" s="34" t="s">
        <v>145</v>
      </c>
      <c r="C129" s="21" t="s">
        <v>1</v>
      </c>
      <c r="D129" s="5">
        <v>12</v>
      </c>
      <c r="E129" s="5">
        <v>11.4</v>
      </c>
      <c r="F129" s="5">
        <v>0</v>
      </c>
      <c r="G129" s="5">
        <v>7.67</v>
      </c>
      <c r="H129" s="5">
        <v>0</v>
      </c>
      <c r="I129" s="5">
        <v>0</v>
      </c>
      <c r="J129" s="5">
        <v>0</v>
      </c>
      <c r="K129" s="18">
        <f t="shared" si="5"/>
        <v>19.07</v>
      </c>
    </row>
    <row r="130" spans="1:11">
      <c r="A130" s="22">
        <v>44887</v>
      </c>
      <c r="B130" s="34" t="s">
        <v>144</v>
      </c>
      <c r="C130" s="21" t="s">
        <v>2</v>
      </c>
      <c r="D130" s="5">
        <v>6</v>
      </c>
      <c r="E130" s="5">
        <v>17.82</v>
      </c>
      <c r="F130" s="5">
        <v>0</v>
      </c>
      <c r="G130" s="5">
        <v>11.73</v>
      </c>
      <c r="H130" s="5">
        <v>0</v>
      </c>
      <c r="I130" s="5">
        <v>0</v>
      </c>
      <c r="J130" s="5">
        <v>0</v>
      </c>
      <c r="K130" s="18">
        <f t="shared" si="5"/>
        <v>29.55</v>
      </c>
    </row>
    <row r="131" spans="1:11" hidden="1">
      <c r="A131" s="22">
        <v>44887</v>
      </c>
      <c r="B131" s="34" t="s">
        <v>144</v>
      </c>
      <c r="C131" s="21" t="s">
        <v>1</v>
      </c>
      <c r="D131" s="5">
        <v>12</v>
      </c>
      <c r="E131" s="5">
        <v>10.95</v>
      </c>
      <c r="F131" s="5">
        <v>0</v>
      </c>
      <c r="G131" s="5">
        <v>7.05</v>
      </c>
      <c r="H131" s="5">
        <v>0</v>
      </c>
      <c r="I131" s="5">
        <v>0</v>
      </c>
      <c r="J131" s="5">
        <v>0</v>
      </c>
      <c r="K131" s="18">
        <f t="shared" si="5"/>
        <v>18</v>
      </c>
    </row>
    <row r="132" spans="1:11">
      <c r="A132" s="22">
        <v>44889</v>
      </c>
      <c r="B132" s="34" t="s">
        <v>143</v>
      </c>
      <c r="C132" s="21" t="s">
        <v>2</v>
      </c>
      <c r="D132" s="5">
        <v>6</v>
      </c>
      <c r="E132" s="5">
        <v>12.3</v>
      </c>
      <c r="F132" s="5">
        <v>0</v>
      </c>
      <c r="G132" s="5">
        <v>9.2799999999999994</v>
      </c>
      <c r="H132" s="5">
        <v>0</v>
      </c>
      <c r="I132" s="5">
        <v>0</v>
      </c>
      <c r="J132" s="5">
        <v>0</v>
      </c>
      <c r="K132" s="18">
        <f t="shared" si="5"/>
        <v>21.58</v>
      </c>
    </row>
    <row r="133" spans="1:11" hidden="1">
      <c r="A133" s="22">
        <v>44889</v>
      </c>
      <c r="B133" s="34" t="s">
        <v>143</v>
      </c>
      <c r="C133" s="21" t="s">
        <v>1</v>
      </c>
      <c r="D133" s="5">
        <v>12</v>
      </c>
      <c r="E133" s="5">
        <v>12</v>
      </c>
      <c r="F133" s="5">
        <v>0</v>
      </c>
      <c r="G133" s="5">
        <v>7.28</v>
      </c>
      <c r="H133" s="5">
        <v>0</v>
      </c>
      <c r="I133" s="5">
        <v>0</v>
      </c>
      <c r="J133" s="5">
        <v>0</v>
      </c>
      <c r="K133" s="18">
        <f t="shared" si="5"/>
        <v>19.28</v>
      </c>
    </row>
    <row r="134" spans="1:11">
      <c r="A134" s="22">
        <v>44891</v>
      </c>
      <c r="B134" s="34" t="s">
        <v>142</v>
      </c>
      <c r="C134" s="21" t="s">
        <v>2</v>
      </c>
      <c r="D134" s="5">
        <v>6</v>
      </c>
      <c r="E134" s="5">
        <v>19.29</v>
      </c>
      <c r="F134" s="5">
        <v>0</v>
      </c>
      <c r="G134" s="5">
        <v>11.92</v>
      </c>
      <c r="H134" s="5">
        <v>0</v>
      </c>
      <c r="I134" s="5">
        <v>0</v>
      </c>
      <c r="J134" s="5">
        <v>0</v>
      </c>
      <c r="K134" s="18">
        <f t="shared" si="5"/>
        <v>31.21</v>
      </c>
    </row>
    <row r="135" spans="1:11" hidden="1">
      <c r="A135" s="22">
        <v>44891</v>
      </c>
      <c r="B135" s="34" t="s">
        <v>142</v>
      </c>
      <c r="C135" s="21" t="s">
        <v>1</v>
      </c>
      <c r="D135" s="5">
        <v>12</v>
      </c>
      <c r="E135" s="5">
        <v>14.89</v>
      </c>
      <c r="F135" s="5">
        <v>0</v>
      </c>
      <c r="G135" s="5">
        <v>9.1300000000000008</v>
      </c>
      <c r="H135" s="5">
        <v>0</v>
      </c>
      <c r="I135" s="5">
        <v>0</v>
      </c>
      <c r="J135" s="5">
        <v>0</v>
      </c>
      <c r="K135" s="18">
        <f t="shared" si="5"/>
        <v>24.020000000000003</v>
      </c>
    </row>
    <row r="136" spans="1:11">
      <c r="A136" s="22">
        <v>44893</v>
      </c>
      <c r="B136" s="34" t="s">
        <v>141</v>
      </c>
      <c r="C136" s="21" t="s">
        <v>2</v>
      </c>
      <c r="D136" s="5">
        <v>6</v>
      </c>
      <c r="E136" s="5">
        <v>24.87</v>
      </c>
      <c r="F136" s="5">
        <v>0</v>
      </c>
      <c r="G136" s="5">
        <v>15.46</v>
      </c>
      <c r="H136" s="5">
        <v>0</v>
      </c>
      <c r="I136" s="5">
        <v>0</v>
      </c>
      <c r="J136" s="5">
        <v>0</v>
      </c>
      <c r="K136" s="18">
        <f t="shared" si="5"/>
        <v>40.33</v>
      </c>
    </row>
    <row r="137" spans="1:11" hidden="1">
      <c r="A137" s="22">
        <v>44893</v>
      </c>
      <c r="B137" s="34" t="s">
        <v>141</v>
      </c>
      <c r="C137" s="21" t="s">
        <v>1</v>
      </c>
      <c r="D137" s="5">
        <v>12</v>
      </c>
      <c r="E137" s="5">
        <v>15.86</v>
      </c>
      <c r="F137" s="5">
        <v>0</v>
      </c>
      <c r="G137" s="5">
        <v>10.45</v>
      </c>
      <c r="H137" s="5">
        <v>0</v>
      </c>
      <c r="I137" s="5">
        <v>0</v>
      </c>
      <c r="J137" s="5">
        <v>0</v>
      </c>
      <c r="K137" s="18">
        <f t="shared" si="5"/>
        <v>26.31</v>
      </c>
    </row>
    <row r="138" spans="1:11">
      <c r="A138" s="22">
        <v>44898</v>
      </c>
      <c r="B138" s="34" t="s">
        <v>181</v>
      </c>
      <c r="C138" s="21" t="s">
        <v>2</v>
      </c>
      <c r="D138" s="5">
        <v>6</v>
      </c>
      <c r="E138" s="5">
        <v>28.49</v>
      </c>
      <c r="F138" s="5">
        <v>0</v>
      </c>
      <c r="G138" s="5">
        <v>16.940000000000001</v>
      </c>
      <c r="H138" s="5">
        <v>0</v>
      </c>
      <c r="I138" s="5">
        <v>0</v>
      </c>
      <c r="J138" s="5">
        <v>0</v>
      </c>
      <c r="K138" s="18">
        <f t="shared" si="5"/>
        <v>45.43</v>
      </c>
    </row>
    <row r="139" spans="1:11" hidden="1">
      <c r="A139" s="22">
        <v>44898</v>
      </c>
      <c r="B139" s="34" t="s">
        <v>180</v>
      </c>
      <c r="C139" s="21" t="s">
        <v>1</v>
      </c>
      <c r="D139" s="5">
        <v>12</v>
      </c>
      <c r="E139" s="5">
        <v>12.59</v>
      </c>
      <c r="F139" s="5">
        <v>0</v>
      </c>
      <c r="G139" s="5">
        <v>7.09</v>
      </c>
      <c r="H139" s="5">
        <v>0</v>
      </c>
      <c r="I139" s="5">
        <v>0</v>
      </c>
      <c r="J139" s="5">
        <v>0</v>
      </c>
      <c r="K139" s="5">
        <f t="shared" si="5"/>
        <v>19.68</v>
      </c>
    </row>
    <row r="140" spans="1:11">
      <c r="A140" s="22">
        <v>44899</v>
      </c>
      <c r="B140" s="34" t="s">
        <v>182</v>
      </c>
      <c r="C140" s="21" t="s">
        <v>2</v>
      </c>
      <c r="D140" s="5">
        <v>6</v>
      </c>
      <c r="E140" s="5">
        <v>34.700000000000003</v>
      </c>
      <c r="F140" s="5">
        <v>0</v>
      </c>
      <c r="G140" s="5">
        <v>21.09</v>
      </c>
      <c r="H140" s="5">
        <v>0</v>
      </c>
      <c r="I140" s="5">
        <v>0</v>
      </c>
      <c r="J140" s="5">
        <v>0</v>
      </c>
      <c r="K140" s="5">
        <f t="shared" si="5"/>
        <v>55.790000000000006</v>
      </c>
    </row>
    <row r="141" spans="1:11" hidden="1">
      <c r="A141" s="22">
        <v>44899</v>
      </c>
      <c r="B141" s="34" t="s">
        <v>182</v>
      </c>
      <c r="C141" s="21" t="s">
        <v>1</v>
      </c>
      <c r="D141" s="5">
        <v>12</v>
      </c>
      <c r="E141" s="5">
        <v>29.2</v>
      </c>
      <c r="F141" s="5">
        <v>0</v>
      </c>
      <c r="G141" s="5">
        <v>16.07</v>
      </c>
      <c r="H141" s="5">
        <v>0</v>
      </c>
      <c r="I141" s="5">
        <v>0</v>
      </c>
      <c r="J141" s="5">
        <v>0</v>
      </c>
      <c r="K141" s="5">
        <f t="shared" si="5"/>
        <v>45.269999999999996</v>
      </c>
    </row>
    <row r="142" spans="1:11">
      <c r="A142" s="22">
        <v>44901</v>
      </c>
      <c r="B142" s="34" t="s">
        <v>183</v>
      </c>
      <c r="C142" s="21" t="s">
        <v>2</v>
      </c>
      <c r="D142" s="5">
        <v>6</v>
      </c>
      <c r="E142" s="5">
        <v>35.049999999999997</v>
      </c>
      <c r="F142" s="5">
        <v>0</v>
      </c>
      <c r="G142" s="5">
        <v>23.3</v>
      </c>
      <c r="H142" s="5">
        <v>0</v>
      </c>
      <c r="I142" s="5">
        <v>0</v>
      </c>
      <c r="J142" s="5">
        <v>0</v>
      </c>
      <c r="K142" s="5">
        <f t="shared" si="5"/>
        <v>58.349999999999994</v>
      </c>
    </row>
    <row r="143" spans="1:11" hidden="1">
      <c r="A143" s="22">
        <v>44901</v>
      </c>
      <c r="B143" s="34" t="s">
        <v>183</v>
      </c>
      <c r="C143" s="21" t="s">
        <v>1</v>
      </c>
      <c r="D143" s="5">
        <v>12</v>
      </c>
      <c r="E143" s="5">
        <v>22.61</v>
      </c>
      <c r="F143" s="5">
        <v>0</v>
      </c>
      <c r="G143" s="5">
        <v>12.11</v>
      </c>
      <c r="H143" s="5">
        <v>0</v>
      </c>
      <c r="I143" s="5">
        <v>0</v>
      </c>
      <c r="J143" s="5">
        <v>0</v>
      </c>
      <c r="K143" s="5">
        <f t="shared" si="5"/>
        <v>34.72</v>
      </c>
    </row>
    <row r="144" spans="1:11">
      <c r="A144" s="22">
        <v>44902</v>
      </c>
      <c r="B144" s="34" t="s">
        <v>184</v>
      </c>
      <c r="C144" s="21" t="s">
        <v>2</v>
      </c>
      <c r="D144" s="5">
        <v>6</v>
      </c>
      <c r="E144" s="5">
        <v>44.05</v>
      </c>
      <c r="F144" s="5">
        <v>0</v>
      </c>
      <c r="G144" s="5">
        <v>29.24</v>
      </c>
      <c r="H144" s="5">
        <v>0</v>
      </c>
      <c r="I144" s="5">
        <v>0</v>
      </c>
      <c r="J144" s="5">
        <v>0</v>
      </c>
      <c r="K144" s="5">
        <f t="shared" si="5"/>
        <v>73.289999999999992</v>
      </c>
    </row>
    <row r="145" spans="1:11" hidden="1">
      <c r="A145" s="22">
        <v>44902</v>
      </c>
      <c r="B145" s="34" t="s">
        <v>184</v>
      </c>
      <c r="C145" s="21" t="s">
        <v>1</v>
      </c>
      <c r="D145" s="5">
        <v>12</v>
      </c>
      <c r="E145" s="5">
        <v>42.48</v>
      </c>
      <c r="F145" s="5">
        <v>0</v>
      </c>
      <c r="G145" s="5">
        <v>24.75</v>
      </c>
      <c r="H145" s="5">
        <v>0</v>
      </c>
      <c r="I145" s="5">
        <v>0</v>
      </c>
      <c r="J145" s="5">
        <v>0</v>
      </c>
      <c r="K145" s="5">
        <f t="shared" si="5"/>
        <v>67.22999999999999</v>
      </c>
    </row>
    <row r="146" spans="1:11">
      <c r="A146" s="22">
        <v>44903</v>
      </c>
      <c r="B146" s="34" t="s">
        <v>185</v>
      </c>
      <c r="C146" s="21" t="s">
        <v>2</v>
      </c>
      <c r="D146" s="5">
        <v>6</v>
      </c>
      <c r="E146" s="5">
        <v>32.19</v>
      </c>
      <c r="F146" s="5">
        <v>0</v>
      </c>
      <c r="G146" s="5">
        <v>19.47</v>
      </c>
      <c r="H146" s="5">
        <v>0</v>
      </c>
      <c r="I146" s="5">
        <v>0</v>
      </c>
      <c r="J146" s="5">
        <v>0</v>
      </c>
      <c r="K146" s="5">
        <f t="shared" si="5"/>
        <v>51.66</v>
      </c>
    </row>
    <row r="147" spans="1:11" hidden="1">
      <c r="A147" s="22">
        <v>44903</v>
      </c>
      <c r="B147" s="34" t="s">
        <v>185</v>
      </c>
      <c r="C147" s="21" t="s">
        <v>1</v>
      </c>
      <c r="D147" s="5">
        <v>12</v>
      </c>
      <c r="E147" s="5">
        <v>28.99</v>
      </c>
      <c r="F147" s="5">
        <v>0</v>
      </c>
      <c r="G147" s="5">
        <v>13.21</v>
      </c>
      <c r="H147" s="5">
        <v>0</v>
      </c>
      <c r="I147" s="5">
        <v>0</v>
      </c>
      <c r="J147" s="5">
        <v>0</v>
      </c>
      <c r="K147" s="5">
        <f t="shared" si="5"/>
        <v>42.2</v>
      </c>
    </row>
    <row r="148" spans="1:11">
      <c r="A148" s="22">
        <v>44904</v>
      </c>
      <c r="B148" s="34" t="s">
        <v>186</v>
      </c>
      <c r="C148" s="21" t="s">
        <v>2</v>
      </c>
      <c r="D148" s="5">
        <v>6</v>
      </c>
      <c r="E148" s="5">
        <v>25.79</v>
      </c>
      <c r="F148" s="5">
        <v>0</v>
      </c>
      <c r="G148" s="5">
        <v>17.61</v>
      </c>
      <c r="H148" s="5">
        <v>0</v>
      </c>
      <c r="I148" s="5">
        <v>0</v>
      </c>
      <c r="J148" s="5">
        <v>0</v>
      </c>
      <c r="K148" s="5">
        <f t="shared" si="5"/>
        <v>43.4</v>
      </c>
    </row>
    <row r="149" spans="1:11" hidden="1">
      <c r="A149" s="22">
        <v>44904</v>
      </c>
      <c r="B149" s="34" t="s">
        <v>186</v>
      </c>
      <c r="C149" s="21" t="s">
        <v>1</v>
      </c>
      <c r="D149" s="5">
        <v>12</v>
      </c>
      <c r="E149" s="5">
        <v>22.24</v>
      </c>
      <c r="F149" s="5">
        <v>0</v>
      </c>
      <c r="G149" s="5">
        <v>12.79</v>
      </c>
      <c r="H149" s="5">
        <v>0</v>
      </c>
      <c r="I149" s="5">
        <v>0</v>
      </c>
      <c r="J149" s="5">
        <v>0</v>
      </c>
      <c r="K149" s="5">
        <f t="shared" si="5"/>
        <v>35.03</v>
      </c>
    </row>
    <row r="150" spans="1:11">
      <c r="A150" s="22">
        <v>44905</v>
      </c>
      <c r="B150" s="34" t="s">
        <v>187</v>
      </c>
      <c r="C150" s="21" t="s">
        <v>2</v>
      </c>
      <c r="D150" s="5">
        <v>6</v>
      </c>
      <c r="E150" s="5">
        <v>23.8</v>
      </c>
      <c r="F150" s="5">
        <v>0</v>
      </c>
      <c r="G150" s="5">
        <v>16.2</v>
      </c>
      <c r="H150" s="5">
        <v>0</v>
      </c>
      <c r="I150" s="5">
        <v>0</v>
      </c>
      <c r="J150" s="5">
        <v>0</v>
      </c>
      <c r="K150" s="5">
        <f t="shared" si="5"/>
        <v>40</v>
      </c>
    </row>
    <row r="151" spans="1:11" hidden="1">
      <c r="A151" s="22">
        <v>44905</v>
      </c>
      <c r="B151" s="34" t="s">
        <v>187</v>
      </c>
      <c r="C151" s="21" t="s">
        <v>1</v>
      </c>
      <c r="D151" s="5">
        <v>12</v>
      </c>
      <c r="E151" s="5">
        <v>22.31</v>
      </c>
      <c r="F151" s="5">
        <v>0</v>
      </c>
      <c r="G151" s="5">
        <v>12.99</v>
      </c>
      <c r="H151" s="5">
        <v>0</v>
      </c>
      <c r="I151" s="5">
        <v>0</v>
      </c>
      <c r="J151" s="5">
        <v>0</v>
      </c>
      <c r="K151" s="5">
        <f t="shared" si="5"/>
        <v>35.299999999999997</v>
      </c>
    </row>
    <row r="152" spans="1:11">
      <c r="A152" s="22">
        <v>44906</v>
      </c>
      <c r="B152" s="34" t="s">
        <v>188</v>
      </c>
      <c r="C152" s="21" t="s">
        <v>2</v>
      </c>
      <c r="D152" s="5">
        <v>6</v>
      </c>
      <c r="E152" s="5">
        <v>23.81</v>
      </c>
      <c r="F152" s="5">
        <v>0</v>
      </c>
      <c r="G152" s="5">
        <v>16.34</v>
      </c>
      <c r="H152" s="5">
        <v>0</v>
      </c>
      <c r="I152" s="5">
        <v>0</v>
      </c>
      <c r="J152" s="5">
        <v>0</v>
      </c>
      <c r="K152" s="5">
        <f t="shared" si="5"/>
        <v>40.15</v>
      </c>
    </row>
    <row r="153" spans="1:11" hidden="1">
      <c r="A153" s="22">
        <v>44906</v>
      </c>
      <c r="B153" s="34" t="s">
        <v>188</v>
      </c>
      <c r="C153" s="21" t="s">
        <v>1</v>
      </c>
      <c r="D153" s="5">
        <v>12</v>
      </c>
      <c r="E153" s="5">
        <v>22.04</v>
      </c>
      <c r="F153" s="5">
        <v>0</v>
      </c>
      <c r="G153" s="5">
        <v>12.78</v>
      </c>
      <c r="H153" s="5">
        <v>0</v>
      </c>
      <c r="I153" s="5">
        <v>0</v>
      </c>
      <c r="J153" s="5">
        <v>0</v>
      </c>
      <c r="K153" s="5">
        <f t="shared" si="5"/>
        <v>34.82</v>
      </c>
    </row>
  </sheetData>
  <autoFilter ref="C1:C153">
    <filterColumn colId="0">
      <filters>
        <filter val="AM1"/>
      </filters>
    </filterColumn>
  </autoFilter>
  <sortState ref="A54:G231">
    <sortCondition ref="A1:A23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53"/>
  <sheetViews>
    <sheetView zoomScale="85" zoomScaleNormal="85" workbookViewId="0">
      <pane ySplit="1" topLeftCell="A99" activePane="bottomLeft" state="frozen"/>
      <selection pane="bottomLeft" activeCell="D146" sqref="D146"/>
    </sheetView>
  </sheetViews>
  <sheetFormatPr defaultColWidth="9.125" defaultRowHeight="15"/>
  <cols>
    <col min="1" max="1" width="21.75" style="34" customWidth="1"/>
    <col min="2" max="2" width="27.625" style="34" customWidth="1"/>
    <col min="3" max="3" width="14.375" style="21" customWidth="1"/>
    <col min="4" max="4" width="16.125" style="5" customWidth="1"/>
    <col min="5" max="5" width="17.25" style="48" customWidth="1"/>
    <col min="6" max="6" width="18" style="48" customWidth="1"/>
    <col min="7" max="7" width="20.875" style="48" customWidth="1"/>
    <col min="8" max="8" width="16.125" style="48" customWidth="1"/>
    <col min="9" max="9" width="16.125" style="49" customWidth="1"/>
    <col min="10" max="10" width="13.375" style="8" customWidth="1"/>
    <col min="11" max="11" width="13.625" style="8" customWidth="1"/>
    <col min="12" max="12" width="12.125" style="8" customWidth="1"/>
    <col min="13" max="13" width="13.375" style="8" customWidth="1"/>
    <col min="14" max="14" width="17.375" style="8" customWidth="1"/>
    <col min="15" max="15" width="19.125" style="8" customWidth="1"/>
    <col min="16" max="16384" width="9.125" style="6"/>
  </cols>
  <sheetData>
    <row r="1" spans="1:15" s="9" customFormat="1" ht="15.75">
      <c r="A1" s="39" t="s">
        <v>26</v>
      </c>
      <c r="B1" s="39" t="s">
        <v>63</v>
      </c>
      <c r="C1" s="39" t="s">
        <v>14</v>
      </c>
      <c r="D1" s="1" t="s">
        <v>36</v>
      </c>
      <c r="E1" s="34" t="s">
        <v>110</v>
      </c>
      <c r="F1" s="34" t="s">
        <v>111</v>
      </c>
      <c r="G1" s="34" t="s">
        <v>132</v>
      </c>
      <c r="H1" s="34" t="s">
        <v>133</v>
      </c>
      <c r="I1" s="34" t="s">
        <v>109</v>
      </c>
      <c r="J1" s="34" t="s">
        <v>112</v>
      </c>
      <c r="K1" s="34" t="s">
        <v>113</v>
      </c>
      <c r="L1" s="8" t="s">
        <v>114</v>
      </c>
      <c r="M1" s="8" t="s">
        <v>115</v>
      </c>
      <c r="N1" s="34" t="s">
        <v>116</v>
      </c>
      <c r="O1" s="34" t="s">
        <v>117</v>
      </c>
    </row>
    <row r="2" spans="1:15">
      <c r="A2" s="22">
        <v>44702</v>
      </c>
      <c r="B2" s="22" t="s">
        <v>64</v>
      </c>
      <c r="C2" s="40" t="s">
        <v>16</v>
      </c>
      <c r="D2" s="5">
        <v>12</v>
      </c>
      <c r="I2" s="21">
        <v>0.02</v>
      </c>
      <c r="J2" s="21"/>
      <c r="K2" s="21"/>
      <c r="L2" s="21"/>
      <c r="M2" s="21"/>
      <c r="N2" s="21"/>
    </row>
    <row r="3" spans="1:15" hidden="1">
      <c r="A3" s="22">
        <v>44702</v>
      </c>
      <c r="B3" s="22" t="s">
        <v>64</v>
      </c>
      <c r="C3" s="40" t="s">
        <v>28</v>
      </c>
      <c r="D3" s="5">
        <v>24</v>
      </c>
      <c r="I3" s="21">
        <v>0</v>
      </c>
      <c r="J3" s="21"/>
      <c r="K3" s="21"/>
      <c r="L3" s="21"/>
      <c r="M3" s="21"/>
      <c r="N3" s="21"/>
    </row>
    <row r="4" spans="1:15">
      <c r="A4" s="22">
        <v>44705</v>
      </c>
      <c r="B4" s="22" t="s">
        <v>65</v>
      </c>
      <c r="C4" s="40" t="s">
        <v>16</v>
      </c>
      <c r="D4" s="5">
        <v>12</v>
      </c>
      <c r="I4" s="21">
        <v>0</v>
      </c>
      <c r="J4" s="21"/>
      <c r="K4" s="21"/>
      <c r="L4" s="21"/>
      <c r="M4" s="21"/>
      <c r="N4" s="21"/>
    </row>
    <row r="5" spans="1:15" hidden="1">
      <c r="A5" s="22">
        <v>44705</v>
      </c>
      <c r="B5" s="22" t="s">
        <v>65</v>
      </c>
      <c r="C5" s="40" t="s">
        <v>28</v>
      </c>
      <c r="D5" s="5">
        <v>24</v>
      </c>
      <c r="I5" s="21">
        <v>0</v>
      </c>
      <c r="J5" s="21"/>
      <c r="K5" s="21"/>
      <c r="L5" s="21"/>
      <c r="M5" s="21"/>
      <c r="N5" s="21"/>
    </row>
    <row r="6" spans="1:15">
      <c r="A6" s="22">
        <v>44706</v>
      </c>
      <c r="B6" s="22" t="s">
        <v>108</v>
      </c>
      <c r="C6" s="21" t="s">
        <v>2</v>
      </c>
      <c r="D6" s="5">
        <v>12</v>
      </c>
      <c r="I6" s="21"/>
      <c r="J6" s="21"/>
      <c r="K6" s="21"/>
      <c r="L6" s="21"/>
      <c r="M6" s="21"/>
      <c r="N6" s="21"/>
    </row>
    <row r="7" spans="1:15">
      <c r="A7" s="22">
        <v>44707</v>
      </c>
      <c r="B7" s="22" t="s">
        <v>107</v>
      </c>
      <c r="C7" s="21" t="s">
        <v>2</v>
      </c>
      <c r="D7" s="5">
        <v>12</v>
      </c>
      <c r="I7" s="21"/>
      <c r="J7" s="21"/>
      <c r="K7" s="21"/>
      <c r="L7" s="21"/>
      <c r="M7" s="21"/>
      <c r="N7" s="21"/>
    </row>
    <row r="8" spans="1:15">
      <c r="A8" s="22">
        <v>44709</v>
      </c>
      <c r="B8" s="22" t="s">
        <v>106</v>
      </c>
      <c r="C8" s="21" t="s">
        <v>2</v>
      </c>
      <c r="D8" s="5">
        <v>12</v>
      </c>
      <c r="I8" s="21"/>
      <c r="J8" s="21"/>
      <c r="K8" s="21"/>
      <c r="L8" s="21"/>
      <c r="M8" s="21"/>
      <c r="N8" s="21"/>
    </row>
    <row r="9" spans="1:15">
      <c r="A9" s="22">
        <v>44711</v>
      </c>
      <c r="B9" s="22" t="s">
        <v>105</v>
      </c>
      <c r="C9" s="21" t="s">
        <v>2</v>
      </c>
      <c r="D9" s="5">
        <v>12</v>
      </c>
      <c r="I9" s="21"/>
      <c r="J9" s="21"/>
      <c r="K9" s="21"/>
      <c r="L9" s="21"/>
      <c r="M9" s="21"/>
      <c r="N9" s="21"/>
    </row>
    <row r="10" spans="1:15">
      <c r="A10" s="22">
        <v>44714</v>
      </c>
      <c r="B10" s="22" t="s">
        <v>104</v>
      </c>
      <c r="C10" s="21" t="s">
        <v>2</v>
      </c>
      <c r="D10" s="5">
        <v>12</v>
      </c>
      <c r="I10" s="21"/>
      <c r="J10" s="21"/>
      <c r="K10" s="21"/>
      <c r="L10" s="21"/>
      <c r="M10" s="21"/>
      <c r="N10" s="21"/>
    </row>
    <row r="11" spans="1:15">
      <c r="A11" s="22">
        <v>44716</v>
      </c>
      <c r="B11" s="22" t="s">
        <v>103</v>
      </c>
      <c r="C11" s="21" t="s">
        <v>2</v>
      </c>
      <c r="D11" s="5">
        <v>12</v>
      </c>
      <c r="I11" s="21"/>
      <c r="J11" s="21"/>
      <c r="K11" s="21"/>
      <c r="L11" s="21"/>
      <c r="M11" s="21"/>
      <c r="N11" s="21"/>
    </row>
    <row r="12" spans="1:15">
      <c r="A12" s="22">
        <v>44718</v>
      </c>
      <c r="B12" s="22" t="s">
        <v>102</v>
      </c>
      <c r="C12" s="21" t="s">
        <v>2</v>
      </c>
      <c r="D12" s="5">
        <v>12</v>
      </c>
      <c r="I12" s="21"/>
      <c r="J12" s="21"/>
      <c r="K12" s="21"/>
      <c r="L12" s="21"/>
      <c r="M12" s="21"/>
      <c r="N12" s="21"/>
    </row>
    <row r="13" spans="1:15">
      <c r="A13" s="22">
        <v>44719</v>
      </c>
      <c r="B13" s="22" t="s">
        <v>66</v>
      </c>
      <c r="C13" s="21" t="s">
        <v>2</v>
      </c>
      <c r="D13" s="5">
        <v>12</v>
      </c>
      <c r="I13" s="21"/>
      <c r="J13" s="21"/>
      <c r="K13" s="21"/>
      <c r="L13" s="21"/>
      <c r="M13" s="21"/>
      <c r="N13" s="21"/>
    </row>
    <row r="14" spans="1:15" hidden="1">
      <c r="A14" s="22">
        <v>44719</v>
      </c>
      <c r="B14" s="22" t="s">
        <v>66</v>
      </c>
      <c r="C14" s="21" t="s">
        <v>89</v>
      </c>
      <c r="D14" s="5">
        <v>12</v>
      </c>
      <c r="I14" s="21"/>
      <c r="J14" s="21"/>
      <c r="K14" s="21"/>
      <c r="L14" s="21"/>
      <c r="M14" s="21"/>
      <c r="N14" s="21"/>
    </row>
    <row r="15" spans="1:15">
      <c r="A15" s="22">
        <v>44722</v>
      </c>
      <c r="B15" s="22" t="s">
        <v>101</v>
      </c>
      <c r="C15" s="21" t="s">
        <v>2</v>
      </c>
      <c r="D15" s="5">
        <v>12</v>
      </c>
      <c r="I15" s="21"/>
      <c r="J15" s="21"/>
      <c r="K15" s="21"/>
      <c r="L15" s="21"/>
      <c r="M15" s="21"/>
      <c r="N15" s="21"/>
    </row>
    <row r="16" spans="1:15">
      <c r="A16" s="22">
        <v>44724</v>
      </c>
      <c r="B16" s="22" t="s">
        <v>100</v>
      </c>
      <c r="C16" s="21" t="s">
        <v>2</v>
      </c>
      <c r="D16" s="5">
        <v>12</v>
      </c>
      <c r="I16" s="21"/>
      <c r="J16" s="21"/>
      <c r="K16" s="21"/>
      <c r="L16" s="21"/>
      <c r="M16" s="21"/>
      <c r="N16" s="21"/>
    </row>
    <row r="17" spans="1:14">
      <c r="A17" s="22">
        <v>44726</v>
      </c>
      <c r="B17" s="22" t="s">
        <v>99</v>
      </c>
      <c r="C17" s="21" t="s">
        <v>2</v>
      </c>
      <c r="D17" s="5">
        <v>12</v>
      </c>
      <c r="I17" s="21"/>
      <c r="J17" s="21"/>
      <c r="K17" s="21"/>
      <c r="L17" s="21"/>
      <c r="M17" s="21"/>
      <c r="N17" s="21"/>
    </row>
    <row r="18" spans="1:14">
      <c r="A18" s="22">
        <v>44728</v>
      </c>
      <c r="B18" s="22" t="s">
        <v>98</v>
      </c>
      <c r="C18" s="21" t="s">
        <v>2</v>
      </c>
      <c r="D18" s="5">
        <v>12</v>
      </c>
      <c r="I18" s="21"/>
      <c r="J18" s="21"/>
      <c r="K18" s="21"/>
      <c r="L18" s="21"/>
      <c r="M18" s="21"/>
      <c r="N18" s="21"/>
    </row>
    <row r="19" spans="1:14" hidden="1">
      <c r="A19" s="22">
        <v>44728</v>
      </c>
      <c r="B19" s="22" t="s">
        <v>98</v>
      </c>
      <c r="C19" s="21" t="s">
        <v>1</v>
      </c>
      <c r="D19" s="5">
        <v>12</v>
      </c>
      <c r="I19" s="21"/>
      <c r="J19" s="21"/>
      <c r="K19" s="21"/>
      <c r="L19" s="21"/>
      <c r="M19" s="21"/>
      <c r="N19" s="21"/>
    </row>
    <row r="20" spans="1:14">
      <c r="A20" s="22">
        <v>44730</v>
      </c>
      <c r="B20" s="22" t="s">
        <v>97</v>
      </c>
      <c r="C20" s="21" t="s">
        <v>2</v>
      </c>
      <c r="D20" s="5">
        <v>12</v>
      </c>
      <c r="I20" s="21"/>
      <c r="J20" s="21"/>
      <c r="K20" s="21"/>
      <c r="L20" s="21"/>
      <c r="M20" s="21"/>
      <c r="N20" s="21"/>
    </row>
    <row r="21" spans="1:14" hidden="1">
      <c r="A21" s="22">
        <v>44730</v>
      </c>
      <c r="B21" s="22" t="s">
        <v>97</v>
      </c>
      <c r="C21" s="21" t="s">
        <v>1</v>
      </c>
      <c r="D21" s="5">
        <v>12</v>
      </c>
      <c r="I21" s="21"/>
      <c r="J21" s="21"/>
      <c r="K21" s="21"/>
      <c r="L21" s="21"/>
      <c r="M21" s="21"/>
      <c r="N21" s="21"/>
    </row>
    <row r="22" spans="1:14">
      <c r="A22" s="22">
        <v>44732</v>
      </c>
      <c r="B22" s="22" t="s">
        <v>96</v>
      </c>
      <c r="C22" s="21" t="s">
        <v>2</v>
      </c>
      <c r="D22" s="5">
        <v>12</v>
      </c>
      <c r="I22" s="21"/>
      <c r="J22" s="21"/>
      <c r="K22" s="21"/>
      <c r="L22" s="21"/>
      <c r="M22" s="21"/>
      <c r="N22" s="21"/>
    </row>
    <row r="23" spans="1:14" hidden="1">
      <c r="A23" s="22">
        <v>44732</v>
      </c>
      <c r="B23" s="22" t="s">
        <v>96</v>
      </c>
      <c r="C23" s="21" t="s">
        <v>1</v>
      </c>
      <c r="D23" s="5">
        <v>12</v>
      </c>
      <c r="I23" s="21"/>
      <c r="J23" s="21"/>
      <c r="K23" s="21"/>
      <c r="L23" s="21"/>
      <c r="M23" s="21"/>
      <c r="N23" s="21"/>
    </row>
    <row r="24" spans="1:14">
      <c r="A24" s="22">
        <v>44734</v>
      </c>
      <c r="B24" s="22" t="s">
        <v>95</v>
      </c>
      <c r="C24" s="21" t="s">
        <v>2</v>
      </c>
      <c r="D24" s="5">
        <v>12</v>
      </c>
      <c r="I24" s="21"/>
      <c r="J24" s="21"/>
      <c r="K24" s="21"/>
      <c r="L24" s="21"/>
      <c r="M24" s="21"/>
      <c r="N24" s="21"/>
    </row>
    <row r="25" spans="1:14" hidden="1">
      <c r="A25" s="22">
        <v>44734</v>
      </c>
      <c r="B25" s="22" t="s">
        <v>95</v>
      </c>
      <c r="C25" s="21" t="s">
        <v>1</v>
      </c>
      <c r="D25" s="5">
        <v>12</v>
      </c>
      <c r="I25" s="21"/>
      <c r="J25" s="21"/>
      <c r="K25" s="21"/>
      <c r="L25" s="21"/>
      <c r="M25" s="21"/>
      <c r="N25" s="21"/>
    </row>
    <row r="26" spans="1:14">
      <c r="A26" s="22">
        <v>44736</v>
      </c>
      <c r="B26" s="22" t="s">
        <v>94</v>
      </c>
      <c r="C26" s="21" t="s">
        <v>2</v>
      </c>
      <c r="D26" s="5">
        <v>12</v>
      </c>
      <c r="I26" s="21"/>
      <c r="J26" s="21"/>
      <c r="K26" s="21"/>
      <c r="L26" s="21"/>
      <c r="M26" s="21"/>
      <c r="N26" s="21"/>
    </row>
    <row r="27" spans="1:14" hidden="1">
      <c r="A27" s="22">
        <v>44736</v>
      </c>
      <c r="B27" s="22" t="s">
        <v>94</v>
      </c>
      <c r="C27" s="21" t="s">
        <v>1</v>
      </c>
      <c r="D27" s="5">
        <v>12</v>
      </c>
      <c r="I27" s="21"/>
      <c r="J27" s="21"/>
      <c r="K27" s="21"/>
      <c r="L27" s="21"/>
      <c r="M27" s="21"/>
      <c r="N27" s="21"/>
    </row>
    <row r="28" spans="1:14">
      <c r="A28" s="22">
        <v>44739</v>
      </c>
      <c r="B28" s="22" t="s">
        <v>67</v>
      </c>
      <c r="C28" s="40" t="s">
        <v>3</v>
      </c>
      <c r="D28" s="5">
        <v>12</v>
      </c>
      <c r="E28" s="48">
        <v>6.318742985409652</v>
      </c>
      <c r="F28" s="48">
        <v>1.9940142162364385</v>
      </c>
      <c r="G28" s="48">
        <f>(E28-F28)/E28*100</f>
        <v>68.4428656009473</v>
      </c>
      <c r="H28" s="48">
        <f>E28-F28</f>
        <v>4.3247287691732135</v>
      </c>
      <c r="I28" s="21">
        <v>0.34</v>
      </c>
      <c r="J28" s="48"/>
      <c r="K28" s="21"/>
      <c r="L28" s="21"/>
      <c r="M28" s="21"/>
      <c r="N28" s="21"/>
    </row>
    <row r="29" spans="1:14" hidden="1">
      <c r="A29" s="22">
        <v>44739</v>
      </c>
      <c r="B29" s="22" t="s">
        <v>67</v>
      </c>
      <c r="C29" s="40" t="s">
        <v>4</v>
      </c>
      <c r="D29" s="5">
        <v>12</v>
      </c>
      <c r="E29" s="48">
        <v>6.1653572764683879</v>
      </c>
      <c r="F29" s="48">
        <v>1.728395061728395</v>
      </c>
      <c r="G29" s="48">
        <f>(E29-F29)/E29*100</f>
        <v>71.966019417475735</v>
      </c>
      <c r="H29" s="48">
        <f>E29-F29</f>
        <v>4.4369622147399932</v>
      </c>
      <c r="I29" s="21">
        <v>0.39</v>
      </c>
      <c r="J29" s="48"/>
      <c r="K29" s="21"/>
      <c r="L29" s="21"/>
      <c r="M29" s="21"/>
      <c r="N29" s="21"/>
    </row>
    <row r="30" spans="1:14">
      <c r="A30" s="22">
        <v>44743</v>
      </c>
      <c r="B30" s="22" t="s">
        <v>93</v>
      </c>
      <c r="C30" s="21" t="s">
        <v>3</v>
      </c>
      <c r="D30" s="5">
        <v>12</v>
      </c>
      <c r="I30" s="21"/>
      <c r="J30" s="48"/>
      <c r="K30" s="21"/>
      <c r="L30" s="21"/>
      <c r="M30" s="21"/>
      <c r="N30" s="21"/>
    </row>
    <row r="31" spans="1:14" hidden="1">
      <c r="A31" s="22">
        <v>44743</v>
      </c>
      <c r="B31" s="22" t="s">
        <v>93</v>
      </c>
      <c r="C31" s="21" t="s">
        <v>4</v>
      </c>
      <c r="D31" s="5">
        <v>12</v>
      </c>
      <c r="I31" s="21"/>
      <c r="J31" s="48"/>
      <c r="K31" s="21"/>
      <c r="L31" s="21"/>
      <c r="M31" s="21"/>
      <c r="N31" s="21"/>
    </row>
    <row r="32" spans="1:14">
      <c r="A32" s="22">
        <v>44745</v>
      </c>
      <c r="B32" s="22" t="s">
        <v>68</v>
      </c>
      <c r="C32" s="40" t="s">
        <v>3</v>
      </c>
      <c r="D32" s="5">
        <v>12</v>
      </c>
      <c r="E32" s="48">
        <v>24.7420952380952</v>
      </c>
      <c r="F32" s="48">
        <v>6.8495238095237996</v>
      </c>
      <c r="G32" s="48">
        <f>(E32-F32)/E32*100</f>
        <v>72.316314590133643</v>
      </c>
      <c r="H32" s="48">
        <f>E32-F32</f>
        <v>17.892571428571401</v>
      </c>
      <c r="I32" s="21">
        <v>4.0999999999999996</v>
      </c>
      <c r="J32" s="48"/>
      <c r="K32" s="21"/>
      <c r="L32" s="21"/>
      <c r="M32" s="21"/>
      <c r="N32" s="21"/>
    </row>
    <row r="33" spans="1:14" hidden="1">
      <c r="A33" s="22">
        <v>44745</v>
      </c>
      <c r="B33" s="22" t="s">
        <v>68</v>
      </c>
      <c r="C33" s="40" t="s">
        <v>4</v>
      </c>
      <c r="D33" s="5">
        <v>12</v>
      </c>
      <c r="E33" s="48">
        <v>5.5390476190476203</v>
      </c>
      <c r="F33" s="48">
        <v>3.1314285714285717</v>
      </c>
      <c r="G33" s="48">
        <f t="shared" ref="G33:G35" si="0">(E33-F33)/E33*100</f>
        <v>43.466299862448423</v>
      </c>
      <c r="H33" s="48">
        <f>E33-F33</f>
        <v>2.4076190476190487</v>
      </c>
      <c r="I33" s="21">
        <v>1.8</v>
      </c>
      <c r="J33" s="48"/>
      <c r="K33" s="21"/>
      <c r="L33" s="21"/>
      <c r="M33" s="21"/>
      <c r="N33" s="21"/>
    </row>
    <row r="34" spans="1:14">
      <c r="A34" s="22">
        <v>44747</v>
      </c>
      <c r="B34" s="22" t="s">
        <v>69</v>
      </c>
      <c r="C34" s="40" t="s">
        <v>3</v>
      </c>
      <c r="D34" s="5">
        <v>12</v>
      </c>
      <c r="E34" s="48">
        <v>22.497528830313012</v>
      </c>
      <c r="F34" s="48">
        <v>4.6604664895187478</v>
      </c>
      <c r="G34" s="48">
        <f t="shared" si="0"/>
        <v>79.284540428105743</v>
      </c>
      <c r="H34" s="48">
        <f t="shared" ref="H34:H35" si="1">E34-F34</f>
        <v>17.837062340794265</v>
      </c>
      <c r="I34" s="21">
        <v>4.32</v>
      </c>
      <c r="J34" s="48"/>
      <c r="K34" s="21"/>
      <c r="L34" s="21"/>
      <c r="M34" s="21"/>
      <c r="N34" s="21"/>
    </row>
    <row r="35" spans="1:14" hidden="1">
      <c r="A35" s="22">
        <v>44747</v>
      </c>
      <c r="B35" s="22" t="s">
        <v>69</v>
      </c>
      <c r="C35" s="40" t="s">
        <v>4</v>
      </c>
      <c r="D35" s="5">
        <v>12</v>
      </c>
      <c r="E35" s="48">
        <v>4.5235218744279697</v>
      </c>
      <c r="F35" s="48">
        <v>1.41127841747859</v>
      </c>
      <c r="G35" s="48">
        <f t="shared" si="0"/>
        <v>68.801335405124902</v>
      </c>
      <c r="H35" s="48">
        <f t="shared" si="1"/>
        <v>3.11224345694938</v>
      </c>
      <c r="I35" s="21">
        <v>0.22</v>
      </c>
      <c r="J35" s="48"/>
      <c r="K35" s="21"/>
      <c r="L35" s="21"/>
      <c r="M35" s="21"/>
      <c r="N35" s="21"/>
    </row>
    <row r="36" spans="1:14">
      <c r="A36" s="22">
        <v>44749</v>
      </c>
      <c r="B36" s="22" t="s">
        <v>90</v>
      </c>
      <c r="C36" s="21" t="s">
        <v>2</v>
      </c>
      <c r="D36" s="5">
        <v>12</v>
      </c>
      <c r="I36" s="21"/>
      <c r="J36" s="48"/>
      <c r="K36" s="21"/>
      <c r="L36" s="21"/>
      <c r="M36" s="21"/>
      <c r="N36" s="21"/>
    </row>
    <row r="37" spans="1:14" hidden="1">
      <c r="A37" s="22">
        <v>44749</v>
      </c>
      <c r="B37" s="22" t="s">
        <v>90</v>
      </c>
      <c r="C37" s="21" t="s">
        <v>1</v>
      </c>
      <c r="D37" s="5">
        <v>12</v>
      </c>
      <c r="I37" s="21"/>
      <c r="J37" s="48"/>
      <c r="K37" s="21"/>
      <c r="L37" s="21"/>
      <c r="M37" s="21"/>
      <c r="N37" s="21"/>
    </row>
    <row r="38" spans="1:14">
      <c r="A38" s="22">
        <v>44751</v>
      </c>
      <c r="B38" s="22" t="s">
        <v>70</v>
      </c>
      <c r="C38" s="40" t="s">
        <v>3</v>
      </c>
      <c r="D38" s="5">
        <v>12</v>
      </c>
      <c r="E38" s="48">
        <v>23.189533508792007</v>
      </c>
      <c r="F38" s="48">
        <v>5.835907998626845</v>
      </c>
      <c r="G38" s="48">
        <f t="shared" ref="G38:G85" si="2">(E38-F38)/E38*100</f>
        <v>74.833870649384835</v>
      </c>
      <c r="H38" s="48">
        <f>E38-F38</f>
        <v>17.353625510165163</v>
      </c>
      <c r="I38" s="21">
        <v>5.1400000000000006</v>
      </c>
      <c r="J38" s="48"/>
      <c r="K38" s="21"/>
      <c r="L38" s="21"/>
      <c r="M38" s="21"/>
      <c r="N38" s="21"/>
    </row>
    <row r="39" spans="1:14" hidden="1">
      <c r="A39" s="22">
        <v>44751</v>
      </c>
      <c r="B39" s="22" t="s">
        <v>70</v>
      </c>
      <c r="C39" s="40" t="s">
        <v>4</v>
      </c>
      <c r="D39" s="5">
        <v>12</v>
      </c>
      <c r="E39" s="48">
        <v>4.784681695083342</v>
      </c>
      <c r="F39" s="48">
        <v>0.7704924285768775</v>
      </c>
      <c r="G39" s="48">
        <f t="shared" si="2"/>
        <v>83.896683673469397</v>
      </c>
      <c r="H39" s="48">
        <f t="shared" ref="H39:H85" si="3">E39-F39</f>
        <v>4.0141892665064649</v>
      </c>
      <c r="I39" s="21">
        <v>0.184</v>
      </c>
      <c r="J39" s="48"/>
      <c r="K39" s="21"/>
      <c r="L39" s="21"/>
      <c r="M39" s="21"/>
      <c r="N39" s="21"/>
    </row>
    <row r="40" spans="1:14">
      <c r="A40" s="22">
        <v>44752</v>
      </c>
      <c r="B40" s="22" t="s">
        <v>71</v>
      </c>
      <c r="C40" s="40" t="s">
        <v>3</v>
      </c>
      <c r="D40" s="5">
        <v>12</v>
      </c>
      <c r="E40" s="48">
        <v>22.020337969193999</v>
      </c>
      <c r="F40" s="48">
        <v>2.7037535516674134</v>
      </c>
      <c r="G40" s="48">
        <f t="shared" si="2"/>
        <v>87.721561969439747</v>
      </c>
      <c r="H40" s="48">
        <f t="shared" si="3"/>
        <v>19.316584417526585</v>
      </c>
      <c r="I40" s="21">
        <v>0.31</v>
      </c>
      <c r="J40" s="48"/>
      <c r="K40" s="21"/>
      <c r="L40" s="21"/>
      <c r="M40" s="21"/>
      <c r="N40" s="21"/>
    </row>
    <row r="41" spans="1:14" hidden="1">
      <c r="A41" s="22">
        <v>44752</v>
      </c>
      <c r="B41" s="22" t="s">
        <v>71</v>
      </c>
      <c r="C41" s="40" t="s">
        <v>4</v>
      </c>
      <c r="D41" s="5">
        <v>12</v>
      </c>
      <c r="E41" s="48">
        <v>3.6563481381785548</v>
      </c>
      <c r="F41" s="48">
        <v>0.48601764617915338</v>
      </c>
      <c r="G41" s="48">
        <f t="shared" si="2"/>
        <v>86.707566462167691</v>
      </c>
      <c r="H41" s="48">
        <f t="shared" si="3"/>
        <v>3.1703304919994015</v>
      </c>
      <c r="I41" s="21">
        <v>0.08</v>
      </c>
      <c r="J41" s="48"/>
      <c r="K41" s="21"/>
      <c r="L41" s="21"/>
      <c r="M41" s="21"/>
      <c r="N41" s="21"/>
    </row>
    <row r="42" spans="1:14">
      <c r="A42" s="22">
        <v>44755</v>
      </c>
      <c r="B42" s="22" t="s">
        <v>72</v>
      </c>
      <c r="C42" s="40" t="s">
        <v>3</v>
      </c>
      <c r="D42" s="5">
        <v>12</v>
      </c>
      <c r="E42" s="48">
        <v>18.817326640262653</v>
      </c>
      <c r="F42" s="48">
        <v>6.1125473114110775</v>
      </c>
      <c r="G42" s="48">
        <f t="shared" si="2"/>
        <v>67.516388335778188</v>
      </c>
      <c r="H42" s="48">
        <f t="shared" si="3"/>
        <v>12.704779328851576</v>
      </c>
      <c r="I42" s="21">
        <v>2.42</v>
      </c>
      <c r="J42" s="48"/>
      <c r="K42" s="21"/>
      <c r="L42" s="21"/>
      <c r="M42" s="21"/>
      <c r="N42" s="21"/>
    </row>
    <row r="43" spans="1:14" hidden="1">
      <c r="A43" s="22">
        <v>44755</v>
      </c>
      <c r="B43" s="22" t="s">
        <v>72</v>
      </c>
      <c r="C43" s="40" t="s">
        <v>4</v>
      </c>
      <c r="D43" s="5">
        <v>12</v>
      </c>
      <c r="E43" s="48">
        <v>3.3866194333864623</v>
      </c>
      <c r="F43" s="48">
        <v>0.52148514542055946</v>
      </c>
      <c r="G43" s="48">
        <f t="shared" si="2"/>
        <v>84.601601813313337</v>
      </c>
      <c r="H43" s="48">
        <f t="shared" si="3"/>
        <v>2.865134287965903</v>
      </c>
      <c r="I43" s="21">
        <v>0.16</v>
      </c>
      <c r="J43" s="48"/>
      <c r="K43" s="21"/>
      <c r="L43" s="21"/>
      <c r="M43" s="21"/>
      <c r="N43" s="21"/>
    </row>
    <row r="44" spans="1:14">
      <c r="A44" s="22">
        <v>44760</v>
      </c>
      <c r="B44" s="22" t="s">
        <v>73</v>
      </c>
      <c r="C44" s="40" t="s">
        <v>3</v>
      </c>
      <c r="D44" s="5">
        <v>12</v>
      </c>
      <c r="E44" s="48">
        <v>21.09</v>
      </c>
      <c r="F44" s="48">
        <v>4.2066666666666661</v>
      </c>
      <c r="G44" s="48">
        <f t="shared" si="2"/>
        <v>80.05373794847479</v>
      </c>
      <c r="H44" s="48">
        <f t="shared" si="3"/>
        <v>16.883333333333333</v>
      </c>
      <c r="I44" s="21">
        <v>0.10999999999999999</v>
      </c>
      <c r="J44" s="48"/>
      <c r="K44" s="21"/>
      <c r="L44" s="21"/>
      <c r="M44" s="21"/>
      <c r="N44" s="21"/>
    </row>
    <row r="45" spans="1:14" hidden="1">
      <c r="A45" s="22">
        <v>44760</v>
      </c>
      <c r="B45" s="22" t="s">
        <v>73</v>
      </c>
      <c r="C45" s="40" t="s">
        <v>4</v>
      </c>
      <c r="D45" s="5">
        <v>12</v>
      </c>
      <c r="E45" s="48">
        <v>6.126666666666666</v>
      </c>
      <c r="F45" s="48">
        <v>1.92</v>
      </c>
      <c r="G45" s="48">
        <f t="shared" si="2"/>
        <v>68.661588683351468</v>
      </c>
      <c r="H45" s="48">
        <f t="shared" si="3"/>
        <v>4.2066666666666661</v>
      </c>
      <c r="I45" s="21">
        <v>0.01</v>
      </c>
      <c r="J45" s="48"/>
      <c r="K45" s="21"/>
      <c r="L45" s="21"/>
      <c r="M45" s="21"/>
      <c r="N45" s="21"/>
    </row>
    <row r="46" spans="1:14">
      <c r="A46" s="22">
        <v>44762</v>
      </c>
      <c r="B46" s="22" t="s">
        <v>74</v>
      </c>
      <c r="C46" s="40" t="s">
        <v>3</v>
      </c>
      <c r="D46" s="5">
        <v>12</v>
      </c>
      <c r="E46" s="48">
        <v>14.416953365883137</v>
      </c>
      <c r="F46" s="48">
        <v>2.8648839812392271</v>
      </c>
      <c r="G46" s="48">
        <f t="shared" si="2"/>
        <v>80.128367564683913</v>
      </c>
      <c r="H46" s="48">
        <f t="shared" si="3"/>
        <v>11.552069384643909</v>
      </c>
      <c r="I46" s="21">
        <v>1.6</v>
      </c>
      <c r="J46" s="48"/>
      <c r="K46" s="21"/>
      <c r="L46" s="21"/>
      <c r="M46" s="21"/>
      <c r="N46" s="21"/>
    </row>
    <row r="47" spans="1:14" hidden="1">
      <c r="A47" s="22">
        <v>44762</v>
      </c>
      <c r="B47" s="22" t="s">
        <v>74</v>
      </c>
      <c r="C47" s="40" t="s">
        <v>4</v>
      </c>
      <c r="D47" s="5">
        <v>12</v>
      </c>
      <c r="E47" s="48">
        <v>11.835863840190079</v>
      </c>
      <c r="F47" s="48">
        <v>1.4081292103582539</v>
      </c>
      <c r="G47" s="48">
        <f t="shared" si="2"/>
        <v>88.102860683672418</v>
      </c>
      <c r="H47" s="48">
        <f t="shared" si="3"/>
        <v>10.427734629831825</v>
      </c>
      <c r="I47" s="21">
        <v>0.22999999999999998</v>
      </c>
      <c r="J47" s="48"/>
      <c r="K47" s="21"/>
      <c r="L47" s="21"/>
      <c r="M47" s="21"/>
      <c r="N47" s="21"/>
    </row>
    <row r="48" spans="1:14">
      <c r="A48" s="22">
        <v>44764</v>
      </c>
      <c r="B48" s="22" t="s">
        <v>75</v>
      </c>
      <c r="C48" s="40" t="s">
        <v>3</v>
      </c>
      <c r="D48" s="5">
        <v>12</v>
      </c>
      <c r="E48" s="48">
        <v>17.717258724571</v>
      </c>
      <c r="F48" s="48">
        <v>4.2982307387937331</v>
      </c>
      <c r="G48" s="48">
        <f t="shared" si="2"/>
        <v>75.739865824543301</v>
      </c>
      <c r="H48" s="48">
        <f t="shared" si="3"/>
        <v>13.419027985777266</v>
      </c>
      <c r="I48" s="21">
        <v>0.8899999999999999</v>
      </c>
      <c r="J48" s="48"/>
      <c r="K48" s="21"/>
      <c r="L48" s="21"/>
      <c r="M48" s="21"/>
      <c r="N48" s="21"/>
    </row>
    <row r="49" spans="1:14" hidden="1">
      <c r="A49" s="22">
        <v>44764</v>
      </c>
      <c r="B49" s="22" t="s">
        <v>75</v>
      </c>
      <c r="C49" s="40" t="s">
        <v>4</v>
      </c>
      <c r="D49" s="5">
        <v>12</v>
      </c>
      <c r="E49" s="48">
        <v>6.0096243886858263</v>
      </c>
      <c r="F49" s="48">
        <v>1.5374300321516687</v>
      </c>
      <c r="G49" s="48">
        <f t="shared" si="2"/>
        <v>74.41720259512141</v>
      </c>
      <c r="H49" s="48">
        <f t="shared" si="3"/>
        <v>4.4721943565341578</v>
      </c>
      <c r="I49" s="21">
        <v>0.01</v>
      </c>
      <c r="J49" s="48"/>
      <c r="K49" s="21"/>
      <c r="L49" s="21"/>
      <c r="M49" s="21"/>
      <c r="N49" s="21"/>
    </row>
    <row r="50" spans="1:14">
      <c r="A50" s="22">
        <v>44767</v>
      </c>
      <c r="B50" s="22" t="s">
        <v>76</v>
      </c>
      <c r="C50" s="40" t="s">
        <v>3</v>
      </c>
      <c r="D50" s="5">
        <v>12</v>
      </c>
      <c r="E50" s="48">
        <v>23.474911106152291</v>
      </c>
      <c r="F50" s="48">
        <v>4.5519558404941654</v>
      </c>
      <c r="G50" s="48">
        <f t="shared" si="2"/>
        <v>80.60927336461269</v>
      </c>
      <c r="H50" s="48">
        <f t="shared" si="3"/>
        <v>18.922955265658125</v>
      </c>
      <c r="I50" s="21">
        <v>2.3499999999999996</v>
      </c>
      <c r="J50" s="48"/>
      <c r="K50" s="21"/>
      <c r="L50" s="21"/>
      <c r="M50" s="21"/>
      <c r="N50" s="21"/>
    </row>
    <row r="51" spans="1:14" hidden="1">
      <c r="A51" s="22">
        <v>44767</v>
      </c>
      <c r="B51" s="22" t="s">
        <v>76</v>
      </c>
      <c r="C51" s="40" t="s">
        <v>4</v>
      </c>
      <c r="D51" s="5">
        <v>12</v>
      </c>
      <c r="E51" s="48">
        <v>4.630994476896567</v>
      </c>
      <c r="F51" s="48">
        <v>0.30385245652285914</v>
      </c>
      <c r="G51" s="48">
        <f t="shared" si="2"/>
        <v>93.438721250074025</v>
      </c>
      <c r="H51" s="48">
        <f t="shared" si="3"/>
        <v>4.3271420203737074</v>
      </c>
      <c r="I51" s="21">
        <v>0.02</v>
      </c>
      <c r="J51" s="48"/>
      <c r="K51" s="21"/>
      <c r="L51" s="21"/>
      <c r="M51" s="21"/>
      <c r="N51" s="21"/>
    </row>
    <row r="52" spans="1:14">
      <c r="A52" s="22">
        <v>44771</v>
      </c>
      <c r="B52" s="22" t="s">
        <v>77</v>
      </c>
      <c r="C52" s="40" t="s">
        <v>3</v>
      </c>
      <c r="D52" s="5">
        <v>12</v>
      </c>
      <c r="E52" s="48">
        <v>22.918413890671516</v>
      </c>
      <c r="F52" s="48">
        <v>6.0023002503213583</v>
      </c>
      <c r="G52" s="48">
        <f t="shared" si="2"/>
        <v>73.810141142601168</v>
      </c>
      <c r="H52" s="48">
        <f t="shared" si="3"/>
        <v>16.916113640350158</v>
      </c>
      <c r="I52" s="21">
        <v>3.24</v>
      </c>
      <c r="J52" s="48"/>
      <c r="K52" s="21"/>
      <c r="L52" s="21"/>
      <c r="M52" s="21"/>
      <c r="N52" s="21"/>
    </row>
    <row r="53" spans="1:14" hidden="1">
      <c r="A53" s="22">
        <v>44771</v>
      </c>
      <c r="B53" s="22" t="s">
        <v>77</v>
      </c>
      <c r="C53" s="40" t="s">
        <v>4</v>
      </c>
      <c r="D53" s="5">
        <v>12</v>
      </c>
      <c r="E53" s="48">
        <v>5.4070685268629566</v>
      </c>
      <c r="F53" s="48">
        <v>0.93523493483536735</v>
      </c>
      <c r="G53" s="48">
        <f t="shared" si="2"/>
        <v>82.703475456450946</v>
      </c>
      <c r="H53" s="48">
        <f t="shared" si="3"/>
        <v>4.4718335920275889</v>
      </c>
      <c r="I53" s="21">
        <v>0.04</v>
      </c>
      <c r="J53" s="48"/>
      <c r="K53" s="21"/>
      <c r="L53" s="21"/>
      <c r="M53" s="21"/>
      <c r="N53" s="21"/>
    </row>
    <row r="54" spans="1:14">
      <c r="A54" s="22">
        <v>44773</v>
      </c>
      <c r="B54" s="22" t="s">
        <v>78</v>
      </c>
      <c r="C54" s="21" t="s">
        <v>2</v>
      </c>
      <c r="D54" s="5">
        <v>12</v>
      </c>
      <c r="E54" s="48">
        <v>23.102431629103464</v>
      </c>
      <c r="F54" s="48">
        <v>5.7985322615031007</v>
      </c>
      <c r="G54" s="48">
        <f t="shared" si="2"/>
        <v>74.900770816703314</v>
      </c>
      <c r="H54" s="48">
        <f t="shared" si="3"/>
        <v>17.303899367600362</v>
      </c>
      <c r="I54" s="21">
        <v>4.21</v>
      </c>
      <c r="J54" s="48"/>
      <c r="K54" s="21"/>
      <c r="L54" s="21"/>
      <c r="M54" s="21"/>
      <c r="N54" s="21"/>
    </row>
    <row r="55" spans="1:14" hidden="1">
      <c r="A55" s="22">
        <v>44773</v>
      </c>
      <c r="B55" s="22" t="s">
        <v>78</v>
      </c>
      <c r="C55" s="21" t="s">
        <v>1</v>
      </c>
      <c r="D55" s="5">
        <v>12</v>
      </c>
      <c r="E55" s="48">
        <v>5.3801946165951255</v>
      </c>
      <c r="F55" s="48">
        <v>0.3054624238933713</v>
      </c>
      <c r="G55" s="48">
        <f t="shared" si="2"/>
        <v>94.322465158580371</v>
      </c>
      <c r="H55" s="48">
        <f t="shared" si="3"/>
        <v>5.0747321927017541</v>
      </c>
      <c r="I55" s="21">
        <v>0.1</v>
      </c>
      <c r="J55" s="48"/>
      <c r="K55" s="21"/>
      <c r="L55" s="21"/>
      <c r="M55" s="21"/>
      <c r="N55" s="21"/>
    </row>
    <row r="56" spans="1:14">
      <c r="A56" s="22">
        <v>44775</v>
      </c>
      <c r="B56" s="22" t="s">
        <v>79</v>
      </c>
      <c r="C56" s="21" t="s">
        <v>2</v>
      </c>
      <c r="D56" s="5">
        <v>12</v>
      </c>
      <c r="E56" s="48">
        <v>24.676342562194037</v>
      </c>
      <c r="F56" s="48">
        <v>6.5029048812991554</v>
      </c>
      <c r="G56" s="48">
        <f t="shared" si="2"/>
        <v>73.647209407515362</v>
      </c>
      <c r="H56" s="48">
        <f>E56-F56</f>
        <v>18.173437680894882</v>
      </c>
      <c r="I56" s="21">
        <v>5.96</v>
      </c>
      <c r="J56" s="48"/>
      <c r="K56" s="21"/>
      <c r="L56" s="21"/>
      <c r="M56" s="21"/>
      <c r="N56" s="21"/>
    </row>
    <row r="57" spans="1:14" hidden="1">
      <c r="A57" s="22">
        <v>44775</v>
      </c>
      <c r="B57" s="22" t="s">
        <v>79</v>
      </c>
      <c r="C57" s="21" t="s">
        <v>1</v>
      </c>
      <c r="D57" s="5">
        <v>12</v>
      </c>
      <c r="E57" s="48">
        <v>6.4625787909440389</v>
      </c>
      <c r="F57" s="48">
        <v>0.92386295551707753</v>
      </c>
      <c r="G57" s="48">
        <f t="shared" si="2"/>
        <v>85.704422562527526</v>
      </c>
      <c r="H57" s="48">
        <f t="shared" si="3"/>
        <v>5.5387158354269612</v>
      </c>
      <c r="I57" s="21">
        <v>0.4</v>
      </c>
      <c r="J57" s="48"/>
      <c r="K57" s="21"/>
      <c r="L57" s="21"/>
      <c r="M57" s="21"/>
      <c r="N57" s="21"/>
    </row>
    <row r="58" spans="1:14">
      <c r="A58" s="22">
        <v>44777</v>
      </c>
      <c r="B58" s="22" t="s">
        <v>80</v>
      </c>
      <c r="C58" s="21" t="s">
        <v>2</v>
      </c>
      <c r="D58" s="5">
        <v>12</v>
      </c>
      <c r="E58" s="48">
        <v>24.211701689791482</v>
      </c>
      <c r="F58" s="48">
        <v>7.4028087638445337</v>
      </c>
      <c r="G58" s="48">
        <f t="shared" si="2"/>
        <v>69.424665565882876</v>
      </c>
      <c r="H58" s="48">
        <f t="shared" si="3"/>
        <v>16.80889292594695</v>
      </c>
      <c r="I58" s="21">
        <v>2.06</v>
      </c>
      <c r="J58" s="48"/>
      <c r="K58" s="21"/>
      <c r="L58" s="21"/>
      <c r="M58" s="21"/>
      <c r="N58" s="21"/>
    </row>
    <row r="59" spans="1:14" hidden="1">
      <c r="A59" s="22">
        <v>44777</v>
      </c>
      <c r="B59" s="22" t="s">
        <v>80</v>
      </c>
      <c r="C59" s="21" t="s">
        <v>1</v>
      </c>
      <c r="D59" s="5">
        <v>12</v>
      </c>
      <c r="E59" s="48">
        <v>6.905576265913159</v>
      </c>
      <c r="F59" s="48">
        <v>1.1769023287955598</v>
      </c>
      <c r="G59" s="48">
        <f t="shared" si="2"/>
        <v>82.957217711070612</v>
      </c>
      <c r="H59" s="48">
        <f t="shared" si="3"/>
        <v>5.7286739371175992</v>
      </c>
      <c r="I59" s="21">
        <v>0.04</v>
      </c>
      <c r="J59" s="48"/>
      <c r="K59" s="21"/>
      <c r="L59" s="21"/>
      <c r="M59" s="21"/>
      <c r="N59" s="21"/>
    </row>
    <row r="60" spans="1:14">
      <c r="A60" s="22">
        <v>44780</v>
      </c>
      <c r="B60" s="22" t="s">
        <v>81</v>
      </c>
      <c r="C60" s="21" t="s">
        <v>2</v>
      </c>
      <c r="D60" s="5">
        <v>12</v>
      </c>
      <c r="E60" s="48">
        <v>24.407980915556223</v>
      </c>
      <c r="F60" s="48">
        <v>8.9742383097256369</v>
      </c>
      <c r="G60" s="48">
        <f t="shared" si="2"/>
        <v>63.232361002027901</v>
      </c>
      <c r="H60" s="48">
        <f>E60-F60</f>
        <v>15.433742605830586</v>
      </c>
      <c r="I60" s="21">
        <v>2.9</v>
      </c>
      <c r="J60" s="48"/>
      <c r="K60" s="21"/>
      <c r="L60" s="21"/>
      <c r="M60" s="21"/>
      <c r="N60" s="21"/>
    </row>
    <row r="61" spans="1:14" hidden="1">
      <c r="A61" s="22">
        <v>44780</v>
      </c>
      <c r="B61" s="22" t="s">
        <v>81</v>
      </c>
      <c r="C61" s="21" t="s">
        <v>1</v>
      </c>
      <c r="D61" s="5">
        <v>6</v>
      </c>
      <c r="E61" s="29">
        <v>6.7492613470069864</v>
      </c>
      <c r="F61" s="29">
        <v>0.88666666666666671</v>
      </c>
      <c r="G61" s="48">
        <f t="shared" si="2"/>
        <v>86.862759921722898</v>
      </c>
      <c r="H61" s="48">
        <f t="shared" si="3"/>
        <v>5.8625946803403197</v>
      </c>
      <c r="I61" s="21">
        <v>1.1000000000000001</v>
      </c>
      <c r="J61" s="48"/>
      <c r="K61" s="21"/>
      <c r="L61" s="21"/>
      <c r="M61" s="21"/>
      <c r="N61" s="21"/>
    </row>
    <row r="62" spans="1:14">
      <c r="A62" s="22">
        <v>44782</v>
      </c>
      <c r="B62" s="22" t="s">
        <v>82</v>
      </c>
      <c r="C62" s="21" t="s">
        <v>2</v>
      </c>
      <c r="D62" s="5">
        <v>12</v>
      </c>
      <c r="E62" s="48">
        <v>22.250666666666664</v>
      </c>
      <c r="F62" s="48">
        <v>9.69</v>
      </c>
      <c r="G62" s="48">
        <f t="shared" si="2"/>
        <v>56.450743048897408</v>
      </c>
      <c r="H62" s="48">
        <f t="shared" si="3"/>
        <v>12.560666666666664</v>
      </c>
      <c r="I62" s="21">
        <v>6.06</v>
      </c>
      <c r="J62" s="48"/>
      <c r="K62" s="21"/>
      <c r="L62" s="21"/>
      <c r="M62" s="21"/>
      <c r="N62" s="21"/>
    </row>
    <row r="63" spans="1:14" hidden="1">
      <c r="A63" s="22">
        <v>44782</v>
      </c>
      <c r="B63" s="22" t="s">
        <v>82</v>
      </c>
      <c r="C63" s="21" t="s">
        <v>1</v>
      </c>
      <c r="D63" s="5">
        <v>6</v>
      </c>
      <c r="E63" s="48">
        <v>6.8106666666666662</v>
      </c>
      <c r="F63" s="48">
        <v>4.3026666666666662</v>
      </c>
      <c r="G63" s="48">
        <f t="shared" si="2"/>
        <v>36.824588880187939</v>
      </c>
      <c r="H63" s="48">
        <f t="shared" ref="H63:H70" si="4">E63-F63</f>
        <v>2.508</v>
      </c>
      <c r="I63" s="21">
        <v>1.36</v>
      </c>
      <c r="J63" s="48"/>
      <c r="K63" s="21"/>
      <c r="L63" s="21"/>
      <c r="M63" s="21"/>
      <c r="N63" s="21"/>
    </row>
    <row r="64" spans="1:14">
      <c r="A64" s="22">
        <v>44783</v>
      </c>
      <c r="B64" s="22" t="s">
        <v>83</v>
      </c>
      <c r="C64" s="21" t="s">
        <v>2</v>
      </c>
      <c r="D64" s="5">
        <v>12</v>
      </c>
      <c r="E64" s="48">
        <v>22.973333333333333</v>
      </c>
      <c r="F64" s="48">
        <v>12.952</v>
      </c>
      <c r="G64" s="48">
        <f t="shared" si="2"/>
        <v>43.621590249564711</v>
      </c>
      <c r="H64" s="48">
        <f t="shared" si="4"/>
        <v>10.021333333333333</v>
      </c>
      <c r="I64" s="21">
        <v>5.84</v>
      </c>
      <c r="J64" s="48"/>
      <c r="K64" s="21"/>
      <c r="L64" s="21"/>
      <c r="M64" s="21"/>
      <c r="N64" s="21"/>
    </row>
    <row r="65" spans="1:14" hidden="1">
      <c r="A65" s="22">
        <v>44783</v>
      </c>
      <c r="B65" s="22" t="s">
        <v>83</v>
      </c>
      <c r="C65" s="21" t="s">
        <v>1</v>
      </c>
      <c r="D65" s="5">
        <v>6</v>
      </c>
      <c r="E65" s="48">
        <v>6.9186666666666667</v>
      </c>
      <c r="F65" s="48">
        <v>4.0680000000000005</v>
      </c>
      <c r="G65" s="48">
        <f t="shared" si="2"/>
        <v>41.202543842744262</v>
      </c>
      <c r="H65" s="48">
        <f t="shared" si="4"/>
        <v>2.8506666666666662</v>
      </c>
      <c r="I65" s="21">
        <v>1.66</v>
      </c>
      <c r="J65" s="48"/>
      <c r="K65" s="21"/>
      <c r="L65" s="21"/>
      <c r="M65" s="21"/>
      <c r="N65" s="21"/>
    </row>
    <row r="66" spans="1:14">
      <c r="A66" s="22">
        <v>44787</v>
      </c>
      <c r="B66" s="22" t="s">
        <v>84</v>
      </c>
      <c r="C66" s="21" t="s">
        <v>2</v>
      </c>
      <c r="D66" s="5">
        <v>12</v>
      </c>
      <c r="E66" s="48">
        <v>22.209333333333333</v>
      </c>
      <c r="F66" s="48">
        <v>4.1426666666666669</v>
      </c>
      <c r="G66" s="48">
        <f t="shared" si="2"/>
        <v>81.347181365191815</v>
      </c>
      <c r="H66" s="48">
        <f t="shared" si="4"/>
        <v>18.066666666666666</v>
      </c>
      <c r="I66" s="21">
        <v>6.94</v>
      </c>
      <c r="J66" s="48"/>
      <c r="K66" s="21"/>
      <c r="L66" s="21"/>
      <c r="M66" s="21"/>
      <c r="N66" s="21"/>
    </row>
    <row r="67" spans="1:14" hidden="1">
      <c r="A67" s="22">
        <v>44787</v>
      </c>
      <c r="B67" s="22" t="s">
        <v>84</v>
      </c>
      <c r="C67" s="21" t="s">
        <v>1</v>
      </c>
      <c r="D67" s="5">
        <v>6</v>
      </c>
      <c r="E67" s="48">
        <v>7.4973333333333336</v>
      </c>
      <c r="F67" s="48">
        <v>2.781333333333333</v>
      </c>
      <c r="G67" s="48">
        <f t="shared" si="2"/>
        <v>62.902365285434833</v>
      </c>
      <c r="H67" s="48">
        <f t="shared" si="4"/>
        <v>4.7160000000000011</v>
      </c>
      <c r="I67" s="21">
        <v>2.2000000000000002</v>
      </c>
      <c r="J67" s="48"/>
      <c r="K67" s="21"/>
      <c r="L67" s="21"/>
      <c r="M67" s="21"/>
      <c r="N67" s="21"/>
    </row>
    <row r="68" spans="1:14">
      <c r="A68" s="22">
        <v>44789</v>
      </c>
      <c r="B68" s="22" t="s">
        <v>85</v>
      </c>
      <c r="C68" s="21" t="s">
        <v>2</v>
      </c>
      <c r="D68" s="5">
        <v>12</v>
      </c>
      <c r="E68" s="48">
        <v>23.581</v>
      </c>
      <c r="F68" s="48">
        <v>6.34</v>
      </c>
      <c r="G68" s="48">
        <f t="shared" si="2"/>
        <v>73.113947669734102</v>
      </c>
      <c r="H68" s="48">
        <f t="shared" si="4"/>
        <v>17.241</v>
      </c>
      <c r="I68" s="21">
        <v>6.94</v>
      </c>
      <c r="J68" s="48"/>
      <c r="K68" s="21"/>
      <c r="L68" s="21"/>
      <c r="M68" s="21"/>
      <c r="N68" s="21"/>
    </row>
    <row r="69" spans="1:14" hidden="1">
      <c r="A69" s="22">
        <v>44789</v>
      </c>
      <c r="B69" s="22" t="s">
        <v>85</v>
      </c>
      <c r="C69" s="21" t="s">
        <v>1</v>
      </c>
      <c r="D69" s="5">
        <v>6</v>
      </c>
      <c r="E69" s="48">
        <v>7.8383333333333338</v>
      </c>
      <c r="F69" s="48">
        <v>3.4533333333333331</v>
      </c>
      <c r="G69" s="48">
        <f t="shared" si="2"/>
        <v>55.943015096746763</v>
      </c>
      <c r="H69" s="48">
        <f>E69-F69</f>
        <v>4.3850000000000007</v>
      </c>
      <c r="I69" s="21">
        <v>2.2400000000000002</v>
      </c>
      <c r="J69" s="48"/>
      <c r="K69" s="21"/>
      <c r="L69" s="21"/>
      <c r="M69" s="21"/>
      <c r="N69" s="21"/>
    </row>
    <row r="70" spans="1:14">
      <c r="A70" s="22">
        <v>44791</v>
      </c>
      <c r="B70" s="22" t="s">
        <v>86</v>
      </c>
      <c r="C70" s="21" t="s">
        <v>2</v>
      </c>
      <c r="D70" s="5">
        <v>12</v>
      </c>
      <c r="E70" s="48">
        <v>23.285666666666668</v>
      </c>
      <c r="F70" s="48">
        <v>7.45</v>
      </c>
      <c r="G70" s="48">
        <f t="shared" si="2"/>
        <v>68.006069542064509</v>
      </c>
      <c r="H70" s="48">
        <f t="shared" si="4"/>
        <v>15.835666666666668</v>
      </c>
      <c r="I70" s="21">
        <v>4.78</v>
      </c>
      <c r="J70" s="48"/>
      <c r="K70" s="21"/>
      <c r="L70" s="21"/>
      <c r="M70" s="21"/>
      <c r="N70" s="21"/>
    </row>
    <row r="71" spans="1:14" hidden="1">
      <c r="A71" s="22">
        <v>44791</v>
      </c>
      <c r="B71" s="22" t="s">
        <v>86</v>
      </c>
      <c r="C71" s="21" t="s">
        <v>1</v>
      </c>
      <c r="D71" s="5">
        <v>6</v>
      </c>
      <c r="E71" s="48">
        <v>7.8376666666666672</v>
      </c>
      <c r="F71" s="48">
        <v>3.1266666666666669</v>
      </c>
      <c r="G71" s="48">
        <f t="shared" si="2"/>
        <v>60.107174754391188</v>
      </c>
      <c r="H71" s="48">
        <f t="shared" si="3"/>
        <v>4.7110000000000003</v>
      </c>
      <c r="I71" s="21">
        <v>1.2</v>
      </c>
      <c r="J71" s="48"/>
      <c r="K71" s="21"/>
      <c r="L71" s="21"/>
      <c r="M71" s="21"/>
      <c r="N71" s="21"/>
    </row>
    <row r="72" spans="1:14">
      <c r="A72" s="22">
        <v>44798</v>
      </c>
      <c r="B72" s="22" t="s">
        <v>87</v>
      </c>
      <c r="C72" s="21" t="s">
        <v>2</v>
      </c>
      <c r="D72" s="5">
        <v>12</v>
      </c>
      <c r="E72" s="48">
        <v>23.599333333333334</v>
      </c>
      <c r="F72" s="48">
        <v>7.0533333333333337</v>
      </c>
      <c r="G72" s="48">
        <f t="shared" si="2"/>
        <v>70.112150060736184</v>
      </c>
      <c r="H72" s="48">
        <f t="shared" si="3"/>
        <v>16.545999999999999</v>
      </c>
      <c r="I72" s="21">
        <v>5.38</v>
      </c>
      <c r="J72" s="48"/>
      <c r="K72" s="21"/>
      <c r="L72" s="21"/>
      <c r="M72" s="21"/>
      <c r="N72" s="21"/>
    </row>
    <row r="73" spans="1:14" hidden="1">
      <c r="A73" s="22">
        <v>44798</v>
      </c>
      <c r="B73" s="22" t="s">
        <v>87</v>
      </c>
      <c r="C73" s="21" t="s">
        <v>1</v>
      </c>
      <c r="D73" s="5">
        <v>6</v>
      </c>
      <c r="E73" s="48">
        <v>7.9536666666666669</v>
      </c>
      <c r="F73" s="48">
        <v>2.0733333333333333</v>
      </c>
      <c r="G73" s="48">
        <f t="shared" si="2"/>
        <v>73.932358241481921</v>
      </c>
      <c r="H73" s="48">
        <f t="shared" si="3"/>
        <v>5.8803333333333336</v>
      </c>
      <c r="I73" s="21">
        <v>1.18</v>
      </c>
      <c r="J73" s="48"/>
      <c r="K73" s="21"/>
      <c r="L73" s="21"/>
      <c r="M73" s="21"/>
      <c r="N73" s="21"/>
    </row>
    <row r="74" spans="1:14">
      <c r="A74" s="22">
        <v>44800</v>
      </c>
      <c r="B74" s="22" t="s">
        <v>92</v>
      </c>
      <c r="C74" s="21" t="s">
        <v>2</v>
      </c>
      <c r="D74" s="5">
        <v>12</v>
      </c>
      <c r="E74" s="48">
        <v>23.424333333333333</v>
      </c>
      <c r="F74" s="48">
        <v>6.45</v>
      </c>
      <c r="G74" s="48">
        <f t="shared" si="2"/>
        <v>72.464531185519334</v>
      </c>
      <c r="H74" s="48">
        <f>E74-F74</f>
        <v>16.974333333333334</v>
      </c>
      <c r="I74" s="21">
        <v>4.54</v>
      </c>
      <c r="J74" s="48"/>
      <c r="K74" s="21"/>
      <c r="L74" s="21"/>
      <c r="M74" s="21"/>
      <c r="N74" s="21"/>
    </row>
    <row r="75" spans="1:14" hidden="1">
      <c r="A75" s="22">
        <v>44800</v>
      </c>
      <c r="B75" s="22" t="s">
        <v>92</v>
      </c>
      <c r="C75" s="21" t="s">
        <v>1</v>
      </c>
      <c r="D75" s="5">
        <v>6</v>
      </c>
      <c r="E75" s="48">
        <v>7.9096666666666664</v>
      </c>
      <c r="F75" s="48">
        <v>2.0033333333333334</v>
      </c>
      <c r="G75" s="48">
        <f t="shared" si="2"/>
        <v>74.672341860171088</v>
      </c>
      <c r="H75" s="48">
        <f>E75-F75</f>
        <v>5.9063333333333325</v>
      </c>
      <c r="I75" s="21">
        <v>0.92</v>
      </c>
      <c r="J75" s="48"/>
      <c r="K75" s="21"/>
      <c r="L75" s="21"/>
      <c r="M75" s="21"/>
      <c r="N75" s="21"/>
    </row>
    <row r="76" spans="1:14">
      <c r="A76" s="22">
        <v>44802</v>
      </c>
      <c r="B76" s="22" t="s">
        <v>91</v>
      </c>
      <c r="C76" s="21" t="s">
        <v>2</v>
      </c>
      <c r="D76" s="5">
        <v>12</v>
      </c>
      <c r="E76" s="48">
        <v>23.473333333333333</v>
      </c>
      <c r="F76" s="48">
        <v>6.4633333333333303</v>
      </c>
      <c r="G76" s="48">
        <f t="shared" si="2"/>
        <v>72.465208747514922</v>
      </c>
      <c r="H76" s="48">
        <f>E76-F76</f>
        <v>17.010000000000002</v>
      </c>
      <c r="I76" s="21">
        <v>4.22</v>
      </c>
      <c r="J76" s="48"/>
      <c r="K76" s="21"/>
      <c r="L76" s="21"/>
      <c r="M76" s="21"/>
      <c r="N76" s="21"/>
    </row>
    <row r="77" spans="1:14" hidden="1">
      <c r="A77" s="22">
        <v>44802</v>
      </c>
      <c r="B77" s="22" t="s">
        <v>91</v>
      </c>
      <c r="C77" s="21" t="s">
        <v>1</v>
      </c>
      <c r="D77" s="5">
        <v>6</v>
      </c>
      <c r="E77" s="48">
        <v>7.8756666666666666</v>
      </c>
      <c r="F77" s="48">
        <v>1.42</v>
      </c>
      <c r="G77" s="48">
        <f t="shared" si="2"/>
        <v>81.969780336056203</v>
      </c>
      <c r="H77" s="48">
        <f t="shared" si="3"/>
        <v>6.4556666666666667</v>
      </c>
      <c r="I77" s="21">
        <v>1</v>
      </c>
      <c r="J77" s="48"/>
      <c r="K77" s="21"/>
      <c r="L77" s="21"/>
      <c r="M77" s="21"/>
      <c r="N77" s="21"/>
    </row>
    <row r="78" spans="1:14">
      <c r="A78" s="22">
        <v>44804</v>
      </c>
      <c r="B78" s="34" t="s">
        <v>126</v>
      </c>
      <c r="C78" s="21" t="s">
        <v>2</v>
      </c>
      <c r="D78" s="5">
        <v>12</v>
      </c>
      <c r="E78" s="48">
        <v>22.103999999999999</v>
      </c>
      <c r="F78" s="48">
        <v>7.7533333333333339</v>
      </c>
      <c r="G78" s="48">
        <f>(E78-F78)/E78*100</f>
        <v>64.923392447822408</v>
      </c>
      <c r="H78" s="48">
        <f>E78-F78</f>
        <v>14.350666666666665</v>
      </c>
      <c r="I78" s="21">
        <v>7.24</v>
      </c>
      <c r="J78" s="48"/>
    </row>
    <row r="79" spans="1:14" hidden="1">
      <c r="A79" s="22">
        <v>44804</v>
      </c>
      <c r="B79" s="34" t="s">
        <v>126</v>
      </c>
      <c r="C79" s="21" t="s">
        <v>1</v>
      </c>
      <c r="D79" s="5">
        <v>6</v>
      </c>
      <c r="E79" s="48">
        <v>7.1706666666666665</v>
      </c>
      <c r="F79" s="48">
        <v>3.4166666666666665</v>
      </c>
      <c r="G79" s="48">
        <f t="shared" si="2"/>
        <v>52.352175529936787</v>
      </c>
      <c r="H79" s="48">
        <f t="shared" si="3"/>
        <v>3.754</v>
      </c>
      <c r="I79" s="21">
        <v>2.2200000000000002</v>
      </c>
      <c r="J79" s="48"/>
    </row>
    <row r="80" spans="1:14">
      <c r="A80" s="22">
        <v>44806</v>
      </c>
      <c r="B80" s="34" t="s">
        <v>127</v>
      </c>
      <c r="C80" s="21" t="s">
        <v>2</v>
      </c>
      <c r="D80" s="5">
        <v>12</v>
      </c>
      <c r="E80" s="48">
        <v>40.482666666666667</v>
      </c>
      <c r="F80" s="48">
        <v>24.829333333333334</v>
      </c>
      <c r="G80" s="48">
        <f t="shared" si="2"/>
        <v>38.666754495751263</v>
      </c>
      <c r="H80" s="48">
        <f t="shared" si="3"/>
        <v>15.653333333333332</v>
      </c>
      <c r="I80" s="21">
        <v>7.06</v>
      </c>
      <c r="J80" s="48"/>
    </row>
    <row r="81" spans="1:14" hidden="1">
      <c r="A81" s="22">
        <v>44806</v>
      </c>
      <c r="B81" s="34" t="s">
        <v>127</v>
      </c>
      <c r="C81" s="21" t="s">
        <v>1</v>
      </c>
      <c r="D81" s="5">
        <v>6</v>
      </c>
      <c r="E81" s="48">
        <v>7.024</v>
      </c>
      <c r="F81" s="48">
        <v>6.6186666666666669</v>
      </c>
      <c r="G81" s="48">
        <f>(E81-F81)/E81*100</f>
        <v>5.7706909643128288</v>
      </c>
      <c r="H81" s="48">
        <f t="shared" si="3"/>
        <v>0.4053333333333331</v>
      </c>
      <c r="I81" s="21">
        <v>2.3199999999999998</v>
      </c>
      <c r="J81" s="48"/>
    </row>
    <row r="82" spans="1:14">
      <c r="A82" s="22">
        <v>44808</v>
      </c>
      <c r="B82" s="34" t="s">
        <v>128</v>
      </c>
      <c r="C82" s="21" t="s">
        <v>2</v>
      </c>
      <c r="D82" s="5">
        <v>12</v>
      </c>
      <c r="E82" s="48">
        <v>40.190666666666665</v>
      </c>
      <c r="F82" s="48">
        <v>24.565333333333331</v>
      </c>
      <c r="G82" s="48">
        <f t="shared" si="2"/>
        <v>38.878014796138409</v>
      </c>
      <c r="H82" s="48">
        <f t="shared" si="3"/>
        <v>15.625333333333334</v>
      </c>
      <c r="I82" s="21">
        <v>6.82</v>
      </c>
      <c r="J82" s="48"/>
    </row>
    <row r="83" spans="1:14" hidden="1">
      <c r="A83" s="22">
        <v>44808</v>
      </c>
      <c r="B83" s="34" t="s">
        <v>128</v>
      </c>
      <c r="C83" s="21" t="s">
        <v>1</v>
      </c>
      <c r="D83" s="5">
        <v>6</v>
      </c>
      <c r="E83" s="48">
        <v>6.9733333333333336</v>
      </c>
      <c r="F83" s="48">
        <v>6.6226666666666665</v>
      </c>
      <c r="G83" s="48">
        <f t="shared" si="2"/>
        <v>5.0286806883365269</v>
      </c>
      <c r="H83" s="48">
        <f t="shared" si="3"/>
        <v>0.35066666666666713</v>
      </c>
      <c r="I83" s="21">
        <v>2.16</v>
      </c>
      <c r="J83" s="48"/>
    </row>
    <row r="84" spans="1:14">
      <c r="A84" s="22">
        <v>44811</v>
      </c>
      <c r="B84" s="34" t="s">
        <v>129</v>
      </c>
      <c r="C84" s="21" t="s">
        <v>2</v>
      </c>
      <c r="D84" s="5">
        <v>12</v>
      </c>
      <c r="E84" s="48">
        <v>40.529333333333334</v>
      </c>
      <c r="F84" s="48">
        <v>21.6</v>
      </c>
      <c r="G84" s="48">
        <f>(E84-F84)/E84*100</f>
        <v>46.705266967134911</v>
      </c>
      <c r="H84" s="48">
        <f>E84-F84</f>
        <v>18.929333333333332</v>
      </c>
      <c r="I84" s="21">
        <v>6.36</v>
      </c>
      <c r="J84" s="48"/>
    </row>
    <row r="85" spans="1:14" hidden="1">
      <c r="A85" s="22">
        <v>44811</v>
      </c>
      <c r="B85" s="34" t="s">
        <v>129</v>
      </c>
      <c r="C85" s="21" t="s">
        <v>1</v>
      </c>
      <c r="D85" s="5">
        <v>6</v>
      </c>
      <c r="E85" s="48">
        <v>6.8719999999999999</v>
      </c>
      <c r="F85" s="48">
        <v>4.7346666666666666</v>
      </c>
      <c r="G85" s="48">
        <f t="shared" si="2"/>
        <v>31.102056655025223</v>
      </c>
      <c r="H85" s="48">
        <f t="shared" si="3"/>
        <v>2.1373333333333333</v>
      </c>
      <c r="I85" s="21">
        <v>1.96</v>
      </c>
      <c r="J85" s="48"/>
    </row>
    <row r="86" spans="1:14">
      <c r="A86" s="22">
        <v>44813</v>
      </c>
      <c r="B86" s="34" t="s">
        <v>130</v>
      </c>
      <c r="C86" s="21" t="s">
        <v>2</v>
      </c>
      <c r="D86" s="5">
        <v>12</v>
      </c>
      <c r="E86" s="48">
        <v>35.56</v>
      </c>
      <c r="F86" s="48">
        <v>13.72</v>
      </c>
      <c r="G86" s="48">
        <f>(E86-F86)/E86*100</f>
        <v>61.417322834645674</v>
      </c>
      <c r="H86" s="48">
        <f>E86-F86</f>
        <v>21.840000000000003</v>
      </c>
      <c r="I86" s="21">
        <v>6.36</v>
      </c>
    </row>
    <row r="87" spans="1:14" hidden="1">
      <c r="A87" s="22">
        <v>44813</v>
      </c>
      <c r="B87" s="34" t="s">
        <v>130</v>
      </c>
      <c r="C87" s="21" t="s">
        <v>1</v>
      </c>
      <c r="D87" s="5">
        <v>6</v>
      </c>
      <c r="E87" s="48">
        <v>7.13</v>
      </c>
      <c r="F87" s="48">
        <v>2.34</v>
      </c>
      <c r="G87" s="48">
        <f>(E87-F87)/E87*100</f>
        <v>67.180925666199158</v>
      </c>
      <c r="H87" s="48">
        <f>E87-F87</f>
        <v>4.79</v>
      </c>
      <c r="I87" s="8">
        <v>2.13</v>
      </c>
    </row>
    <row r="88" spans="1:14">
      <c r="A88" s="22">
        <v>44815</v>
      </c>
      <c r="B88" s="34" t="s">
        <v>131</v>
      </c>
      <c r="C88" s="21" t="s">
        <v>2</v>
      </c>
      <c r="D88" s="5">
        <v>12</v>
      </c>
      <c r="E88" s="48">
        <v>38.745666666666665</v>
      </c>
      <c r="F88" s="48">
        <v>13.765666666666666</v>
      </c>
      <c r="G88" s="48">
        <f>(E88-F88)/E88*100</f>
        <v>64.471725870419917</v>
      </c>
      <c r="H88" s="48">
        <f>E88-F88</f>
        <v>24.979999999999997</v>
      </c>
      <c r="I88" s="21">
        <v>6.23</v>
      </c>
      <c r="J88" s="21"/>
      <c r="K88" s="21"/>
      <c r="L88" s="21"/>
      <c r="M88" s="21"/>
      <c r="N88" s="21"/>
    </row>
    <row r="89" spans="1:14" hidden="1">
      <c r="A89" s="22">
        <v>44815</v>
      </c>
      <c r="B89" s="34" t="s">
        <v>131</v>
      </c>
      <c r="C89" s="21" t="s">
        <v>1</v>
      </c>
      <c r="D89" s="5">
        <v>6</v>
      </c>
      <c r="E89" s="21">
        <v>6.97</v>
      </c>
      <c r="F89" s="21">
        <v>2.68</v>
      </c>
      <c r="G89" s="21">
        <f>(E89-F89)/E89*100</f>
        <v>61.549497847919646</v>
      </c>
      <c r="H89" s="21">
        <f>E89-F89</f>
        <v>4.2899999999999991</v>
      </c>
      <c r="I89" s="8">
        <v>1.86</v>
      </c>
      <c r="J89" s="21"/>
      <c r="K89" s="21"/>
      <c r="L89" s="21"/>
      <c r="M89" s="21"/>
      <c r="N89" s="21"/>
    </row>
    <row r="90" spans="1:14">
      <c r="A90" s="23">
        <v>44819</v>
      </c>
      <c r="B90" s="22" t="s">
        <v>178</v>
      </c>
      <c r="C90" s="21" t="s">
        <v>2</v>
      </c>
      <c r="D90" s="5">
        <v>6</v>
      </c>
      <c r="E90" s="48">
        <v>39.64</v>
      </c>
      <c r="F90" s="48">
        <v>31.23</v>
      </c>
      <c r="G90" s="48">
        <f t="shared" ref="G90:G118" si="5">(E90-F90)/E90*100</f>
        <v>21.215943491422806</v>
      </c>
      <c r="H90" s="48">
        <f t="shared" ref="H90:H119" si="6">E90-F90</f>
        <v>8.41</v>
      </c>
      <c r="I90" s="21">
        <v>6.13</v>
      </c>
    </row>
    <row r="91" spans="1:14">
      <c r="A91" s="23">
        <v>44821</v>
      </c>
      <c r="B91" s="34" t="s">
        <v>177</v>
      </c>
      <c r="C91" s="21" t="s">
        <v>2</v>
      </c>
      <c r="D91" s="5">
        <v>6</v>
      </c>
      <c r="E91" s="48">
        <v>37.630000000000003</v>
      </c>
      <c r="F91" s="48">
        <v>30.36</v>
      </c>
      <c r="G91" s="48">
        <f t="shared" si="5"/>
        <v>19.319691735317573</v>
      </c>
      <c r="H91" s="48">
        <f t="shared" si="6"/>
        <v>7.2700000000000031</v>
      </c>
      <c r="I91" s="48">
        <v>5.86</v>
      </c>
    </row>
    <row r="92" spans="1:14">
      <c r="A92" s="23">
        <v>44823</v>
      </c>
      <c r="B92" s="34" t="s">
        <v>176</v>
      </c>
      <c r="C92" s="21" t="s">
        <v>2</v>
      </c>
      <c r="D92" s="5">
        <v>6</v>
      </c>
      <c r="E92" s="48">
        <v>40.229999999999997</v>
      </c>
      <c r="F92" s="48">
        <v>23.46</v>
      </c>
      <c r="G92" s="48">
        <f t="shared" si="5"/>
        <v>41.685309470544361</v>
      </c>
      <c r="H92" s="48">
        <f t="shared" si="6"/>
        <v>16.769999999999996</v>
      </c>
      <c r="I92" s="48">
        <v>8.34</v>
      </c>
    </row>
    <row r="93" spans="1:14">
      <c r="A93" s="23">
        <v>44825</v>
      </c>
      <c r="B93" s="34" t="s">
        <v>175</v>
      </c>
      <c r="C93" s="21" t="s">
        <v>2</v>
      </c>
      <c r="D93" s="5">
        <v>6</v>
      </c>
      <c r="E93" s="48">
        <v>41.34</v>
      </c>
      <c r="F93" s="48">
        <v>21.67</v>
      </c>
      <c r="G93" s="48">
        <f t="shared" si="5"/>
        <v>47.581035316884375</v>
      </c>
      <c r="H93" s="48">
        <f t="shared" si="6"/>
        <v>19.670000000000002</v>
      </c>
      <c r="I93" s="48">
        <v>7.98</v>
      </c>
    </row>
    <row r="94" spans="1:14">
      <c r="A94" s="23">
        <v>44827</v>
      </c>
      <c r="B94" s="34" t="s">
        <v>173</v>
      </c>
      <c r="C94" s="21" t="s">
        <v>2</v>
      </c>
      <c r="D94" s="5">
        <v>6</v>
      </c>
      <c r="E94" s="48">
        <v>39.67</v>
      </c>
      <c r="F94" s="48">
        <v>26.34</v>
      </c>
      <c r="G94" s="48">
        <f t="shared" si="5"/>
        <v>33.602218300983118</v>
      </c>
      <c r="H94" s="48">
        <f t="shared" si="6"/>
        <v>13.330000000000002</v>
      </c>
      <c r="I94" s="48">
        <v>9.86</v>
      </c>
    </row>
    <row r="95" spans="1:14">
      <c r="A95" s="23">
        <v>44829</v>
      </c>
      <c r="B95" s="34" t="s">
        <v>174</v>
      </c>
      <c r="C95" s="21" t="s">
        <v>2</v>
      </c>
      <c r="D95" s="5">
        <v>6</v>
      </c>
      <c r="E95" s="48">
        <v>38.950000000000003</v>
      </c>
      <c r="F95" s="48">
        <v>20.350000000000001</v>
      </c>
      <c r="G95" s="48">
        <f t="shared" si="5"/>
        <v>47.753530166880616</v>
      </c>
      <c r="H95" s="48">
        <f t="shared" si="6"/>
        <v>18.600000000000001</v>
      </c>
      <c r="I95" s="48">
        <v>10.130000000000001</v>
      </c>
    </row>
    <row r="96" spans="1:14">
      <c r="A96" s="23">
        <v>44831</v>
      </c>
      <c r="B96" s="11" t="s">
        <v>172</v>
      </c>
      <c r="C96" s="12" t="s">
        <v>139</v>
      </c>
      <c r="D96" s="12">
        <v>6</v>
      </c>
      <c r="E96" s="48">
        <v>40.36</v>
      </c>
      <c r="F96" s="48">
        <v>20.46</v>
      </c>
      <c r="G96" s="48">
        <f t="shared" si="5"/>
        <v>49.306243805748259</v>
      </c>
      <c r="H96" s="48">
        <f t="shared" si="6"/>
        <v>19.899999999999999</v>
      </c>
      <c r="I96" s="48">
        <v>10.34</v>
      </c>
    </row>
    <row r="97" spans="1:9">
      <c r="A97" s="23">
        <v>44833</v>
      </c>
      <c r="B97" s="34" t="s">
        <v>171</v>
      </c>
      <c r="C97" s="21" t="s">
        <v>2</v>
      </c>
      <c r="D97" s="5">
        <v>6</v>
      </c>
      <c r="E97" s="48">
        <v>41.03</v>
      </c>
      <c r="F97" s="48">
        <v>19.86</v>
      </c>
      <c r="G97" s="48">
        <f t="shared" si="5"/>
        <v>51.596392883256158</v>
      </c>
      <c r="H97" s="48">
        <f t="shared" si="6"/>
        <v>21.17</v>
      </c>
      <c r="I97" s="48">
        <v>10.68</v>
      </c>
    </row>
    <row r="98" spans="1:9">
      <c r="A98" s="23">
        <v>44835</v>
      </c>
      <c r="B98" s="34" t="s">
        <v>170</v>
      </c>
      <c r="C98" s="21" t="s">
        <v>2</v>
      </c>
      <c r="D98" s="5">
        <v>6</v>
      </c>
      <c r="E98" s="48">
        <v>42.32</v>
      </c>
      <c r="F98" s="48">
        <v>21.46</v>
      </c>
      <c r="G98" s="48">
        <f t="shared" si="5"/>
        <v>49.291115311909259</v>
      </c>
      <c r="H98" s="48">
        <f t="shared" si="6"/>
        <v>20.86</v>
      </c>
      <c r="I98" s="48">
        <v>12</v>
      </c>
    </row>
    <row r="99" spans="1:9">
      <c r="A99" s="23">
        <v>44837</v>
      </c>
      <c r="B99" s="34" t="s">
        <v>169</v>
      </c>
      <c r="C99" s="21" t="s">
        <v>2</v>
      </c>
      <c r="D99" s="5">
        <v>6</v>
      </c>
      <c r="E99" s="48">
        <v>38.76</v>
      </c>
      <c r="F99" s="48">
        <v>20.76</v>
      </c>
      <c r="G99" s="48">
        <f t="shared" si="5"/>
        <v>46.439628482972125</v>
      </c>
      <c r="H99" s="48">
        <f t="shared" si="6"/>
        <v>17.999999999999996</v>
      </c>
      <c r="I99" s="48">
        <v>10.68</v>
      </c>
    </row>
    <row r="100" spans="1:9">
      <c r="A100" s="23">
        <v>44839</v>
      </c>
      <c r="B100" s="34" t="s">
        <v>168</v>
      </c>
      <c r="C100" s="21" t="s">
        <v>2</v>
      </c>
      <c r="D100" s="5">
        <v>6</v>
      </c>
      <c r="E100" s="48">
        <v>38.96</v>
      </c>
      <c r="F100" s="48">
        <v>19.86</v>
      </c>
      <c r="G100" s="48">
        <f t="shared" si="5"/>
        <v>49.024640657084191</v>
      </c>
      <c r="H100" s="48">
        <f t="shared" si="6"/>
        <v>19.100000000000001</v>
      </c>
      <c r="I100" s="48">
        <v>12.03</v>
      </c>
    </row>
    <row r="101" spans="1:9">
      <c r="A101" s="23">
        <v>44841</v>
      </c>
      <c r="B101" s="34" t="s">
        <v>167</v>
      </c>
      <c r="C101" s="21" t="s">
        <v>2</v>
      </c>
      <c r="D101" s="5">
        <v>6</v>
      </c>
      <c r="E101" s="48">
        <v>38.67</v>
      </c>
      <c r="F101" s="48">
        <v>18.79</v>
      </c>
      <c r="G101" s="48">
        <f t="shared" si="5"/>
        <v>51.409361261960186</v>
      </c>
      <c r="H101" s="48">
        <f t="shared" si="6"/>
        <v>19.880000000000003</v>
      </c>
      <c r="I101" s="48">
        <v>12.43</v>
      </c>
    </row>
    <row r="102" spans="1:9">
      <c r="A102" s="22">
        <v>44843</v>
      </c>
      <c r="B102" s="34" t="s">
        <v>157</v>
      </c>
      <c r="C102" s="21" t="s">
        <v>2</v>
      </c>
      <c r="D102" s="5">
        <v>6</v>
      </c>
      <c r="E102" s="48">
        <v>41.31</v>
      </c>
      <c r="F102" s="48">
        <v>20.16</v>
      </c>
      <c r="G102" s="48">
        <f t="shared" si="5"/>
        <v>51.19825708061002</v>
      </c>
      <c r="H102" s="48">
        <f t="shared" si="6"/>
        <v>21.150000000000002</v>
      </c>
      <c r="I102" s="48">
        <v>11.34</v>
      </c>
    </row>
    <row r="103" spans="1:9">
      <c r="A103" s="22">
        <v>44845</v>
      </c>
      <c r="B103" s="34" t="s">
        <v>156</v>
      </c>
      <c r="C103" s="21" t="s">
        <v>2</v>
      </c>
      <c r="D103" s="5">
        <v>6</v>
      </c>
      <c r="E103" s="48">
        <v>40.130000000000003</v>
      </c>
      <c r="F103" s="48">
        <v>16.46</v>
      </c>
      <c r="G103" s="48">
        <f t="shared" si="5"/>
        <v>58.983304261151261</v>
      </c>
      <c r="H103" s="48">
        <f t="shared" si="6"/>
        <v>23.67</v>
      </c>
      <c r="I103" s="48">
        <v>13.26</v>
      </c>
    </row>
    <row r="104" spans="1:9">
      <c r="A104" s="22">
        <v>44847</v>
      </c>
      <c r="B104" s="34" t="s">
        <v>155</v>
      </c>
      <c r="C104" s="21" t="s">
        <v>2</v>
      </c>
      <c r="D104" s="5">
        <v>6</v>
      </c>
      <c r="E104" s="48">
        <v>38.54</v>
      </c>
      <c r="F104" s="48">
        <v>13.18</v>
      </c>
      <c r="G104" s="48">
        <f t="shared" si="5"/>
        <v>65.80176440062273</v>
      </c>
      <c r="H104" s="48">
        <f t="shared" si="6"/>
        <v>25.36</v>
      </c>
      <c r="I104" s="48">
        <v>14.63</v>
      </c>
    </row>
    <row r="105" spans="1:9">
      <c r="A105" s="22">
        <v>44849</v>
      </c>
      <c r="B105" s="34" t="s">
        <v>154</v>
      </c>
      <c r="C105" s="21" t="s">
        <v>2</v>
      </c>
      <c r="D105" s="21">
        <v>6</v>
      </c>
      <c r="E105" s="48">
        <v>41.26</v>
      </c>
      <c r="F105" s="48">
        <v>14.68</v>
      </c>
      <c r="G105" s="48">
        <f t="shared" si="5"/>
        <v>64.420746485700434</v>
      </c>
      <c r="H105" s="48">
        <f t="shared" si="6"/>
        <v>26.58</v>
      </c>
      <c r="I105" s="48">
        <v>12.68</v>
      </c>
    </row>
    <row r="106" spans="1:9">
      <c r="A106" s="22">
        <v>44851</v>
      </c>
      <c r="B106" s="34" t="s">
        <v>153</v>
      </c>
      <c r="C106" s="21" t="s">
        <v>2</v>
      </c>
      <c r="D106" s="5">
        <v>6</v>
      </c>
      <c r="E106" s="48">
        <v>39.86</v>
      </c>
      <c r="F106" s="48">
        <v>18.670000000000002</v>
      </c>
      <c r="G106" s="48">
        <f t="shared" si="5"/>
        <v>53.161063723030601</v>
      </c>
      <c r="H106" s="48">
        <f t="shared" si="6"/>
        <v>21.189999999999998</v>
      </c>
      <c r="I106" s="48">
        <v>14.69</v>
      </c>
    </row>
    <row r="107" spans="1:9">
      <c r="A107" s="22">
        <v>44853</v>
      </c>
      <c r="B107" s="34" t="s">
        <v>152</v>
      </c>
      <c r="C107" s="21" t="s">
        <v>2</v>
      </c>
      <c r="D107" s="5">
        <v>6</v>
      </c>
      <c r="E107" s="48">
        <v>37.26</v>
      </c>
      <c r="F107" s="48">
        <v>12.33</v>
      </c>
      <c r="G107" s="48">
        <f t="shared" si="5"/>
        <v>66.908212560386474</v>
      </c>
      <c r="H107" s="48">
        <f t="shared" si="6"/>
        <v>24.93</v>
      </c>
      <c r="I107" s="48">
        <v>13.98</v>
      </c>
    </row>
    <row r="108" spans="1:9">
      <c r="A108" s="22">
        <v>44855</v>
      </c>
      <c r="B108" s="34" t="s">
        <v>158</v>
      </c>
      <c r="C108" s="21" t="s">
        <v>2</v>
      </c>
      <c r="D108" s="5">
        <v>6</v>
      </c>
      <c r="E108" s="48">
        <v>41.65</v>
      </c>
      <c r="F108" s="48">
        <v>14.13</v>
      </c>
      <c r="G108" s="48">
        <f t="shared" si="5"/>
        <v>66.074429771908754</v>
      </c>
      <c r="H108" s="48">
        <f t="shared" si="6"/>
        <v>27.519999999999996</v>
      </c>
      <c r="I108" s="48">
        <v>16.309999999999999</v>
      </c>
    </row>
    <row r="109" spans="1:9">
      <c r="A109" s="22">
        <v>44857</v>
      </c>
      <c r="B109" s="34" t="s">
        <v>151</v>
      </c>
      <c r="C109" s="21" t="s">
        <v>2</v>
      </c>
      <c r="D109" s="5">
        <v>6</v>
      </c>
      <c r="E109" s="48">
        <v>39.159999999999997</v>
      </c>
      <c r="F109" s="48">
        <v>13.68</v>
      </c>
      <c r="G109" s="48">
        <f t="shared" si="5"/>
        <v>65.066394279877429</v>
      </c>
      <c r="H109" s="48">
        <f t="shared" si="6"/>
        <v>25.479999999999997</v>
      </c>
      <c r="I109" s="48">
        <v>10.89</v>
      </c>
    </row>
    <row r="110" spans="1:9">
      <c r="A110" s="22">
        <v>44859</v>
      </c>
      <c r="B110" s="34" t="s">
        <v>159</v>
      </c>
      <c r="C110" s="21" t="s">
        <v>2</v>
      </c>
      <c r="D110" s="5">
        <v>6</v>
      </c>
      <c r="E110" s="48">
        <v>40.46</v>
      </c>
      <c r="F110" s="48">
        <v>14.16</v>
      </c>
      <c r="G110" s="48">
        <f t="shared" si="5"/>
        <v>65.002471576866043</v>
      </c>
      <c r="H110" s="48">
        <f t="shared" si="6"/>
        <v>26.3</v>
      </c>
      <c r="I110" s="48">
        <v>12.67</v>
      </c>
    </row>
    <row r="111" spans="1:9">
      <c r="A111" s="23">
        <v>44861</v>
      </c>
      <c r="B111" s="34" t="s">
        <v>160</v>
      </c>
      <c r="C111" s="21" t="s">
        <v>139</v>
      </c>
      <c r="D111" s="5">
        <v>6</v>
      </c>
      <c r="E111" s="48">
        <v>40.32</v>
      </c>
      <c r="F111" s="48">
        <v>14.6</v>
      </c>
      <c r="G111" s="48">
        <f t="shared" si="5"/>
        <v>63.789682539682538</v>
      </c>
      <c r="H111" s="48">
        <f t="shared" si="6"/>
        <v>25.72</v>
      </c>
      <c r="I111" s="48">
        <v>11.68</v>
      </c>
    </row>
    <row r="112" spans="1:9">
      <c r="A112" s="23">
        <v>44863</v>
      </c>
      <c r="B112" s="34" t="s">
        <v>161</v>
      </c>
      <c r="C112" s="21" t="s">
        <v>139</v>
      </c>
      <c r="D112" s="5">
        <v>6</v>
      </c>
      <c r="E112" s="48">
        <v>40.49</v>
      </c>
      <c r="F112" s="48">
        <v>19.829999999999998</v>
      </c>
      <c r="G112" s="48">
        <f t="shared" si="5"/>
        <v>51.024944430723643</v>
      </c>
      <c r="H112" s="48">
        <f t="shared" si="6"/>
        <v>20.660000000000004</v>
      </c>
      <c r="I112" s="48">
        <v>14.16</v>
      </c>
    </row>
    <row r="113" spans="1:9">
      <c r="A113" s="23">
        <v>44865</v>
      </c>
      <c r="B113" s="34" t="s">
        <v>162</v>
      </c>
      <c r="C113" s="21" t="s">
        <v>139</v>
      </c>
      <c r="D113" s="5">
        <v>6</v>
      </c>
      <c r="E113" s="48">
        <v>36.46</v>
      </c>
      <c r="F113" s="48">
        <v>19.87</v>
      </c>
      <c r="G113" s="48">
        <f t="shared" si="5"/>
        <v>45.50191991223258</v>
      </c>
      <c r="H113" s="48">
        <f t="shared" si="6"/>
        <v>16.59</v>
      </c>
      <c r="I113" s="48">
        <v>12.89</v>
      </c>
    </row>
    <row r="114" spans="1:9">
      <c r="A114" s="23">
        <v>44867</v>
      </c>
      <c r="B114" s="34" t="s">
        <v>163</v>
      </c>
      <c r="C114" s="21" t="s">
        <v>139</v>
      </c>
      <c r="D114" s="5">
        <v>6</v>
      </c>
      <c r="E114" s="48">
        <v>38.97</v>
      </c>
      <c r="F114" s="48">
        <v>21.03</v>
      </c>
      <c r="G114" s="48">
        <f t="shared" si="5"/>
        <v>46.035411855273281</v>
      </c>
      <c r="H114" s="48">
        <f t="shared" si="6"/>
        <v>17.939999999999998</v>
      </c>
      <c r="I114" s="48">
        <v>13.78</v>
      </c>
    </row>
    <row r="115" spans="1:9">
      <c r="A115" s="23">
        <v>44869</v>
      </c>
      <c r="B115" s="34" t="s">
        <v>164</v>
      </c>
      <c r="C115" s="21" t="s">
        <v>139</v>
      </c>
      <c r="D115" s="5">
        <v>6</v>
      </c>
      <c r="E115" s="48">
        <v>36.950000000000003</v>
      </c>
      <c r="F115" s="48">
        <v>13.4</v>
      </c>
      <c r="G115" s="48">
        <f t="shared" si="5"/>
        <v>63.734776725304478</v>
      </c>
      <c r="H115" s="48">
        <f t="shared" si="6"/>
        <v>23.550000000000004</v>
      </c>
      <c r="I115" s="48">
        <v>14.26</v>
      </c>
    </row>
    <row r="116" spans="1:9">
      <c r="A116" s="23">
        <v>44871</v>
      </c>
      <c r="B116" s="34" t="s">
        <v>165</v>
      </c>
      <c r="C116" s="21" t="s">
        <v>139</v>
      </c>
      <c r="D116" s="5">
        <v>6</v>
      </c>
      <c r="E116" s="48">
        <v>38.79</v>
      </c>
      <c r="F116" s="48">
        <v>18.46</v>
      </c>
      <c r="G116" s="48">
        <f t="shared" si="5"/>
        <v>52.410415055426654</v>
      </c>
      <c r="H116" s="48">
        <f t="shared" si="6"/>
        <v>20.329999999999998</v>
      </c>
      <c r="I116" s="48">
        <v>17.13</v>
      </c>
    </row>
    <row r="117" spans="1:9">
      <c r="A117" s="23">
        <v>44873</v>
      </c>
      <c r="B117" s="34" t="s">
        <v>166</v>
      </c>
      <c r="C117" s="21" t="s">
        <v>139</v>
      </c>
      <c r="D117" s="5">
        <v>6</v>
      </c>
      <c r="E117" s="48">
        <v>39.229999999999997</v>
      </c>
      <c r="F117" s="48">
        <v>17.64</v>
      </c>
      <c r="G117" s="48">
        <f t="shared" si="5"/>
        <v>55.034412439459587</v>
      </c>
      <c r="H117" s="48">
        <f t="shared" si="6"/>
        <v>21.589999999999996</v>
      </c>
      <c r="I117" s="48">
        <v>12.34</v>
      </c>
    </row>
    <row r="118" spans="1:9">
      <c r="A118" s="22">
        <v>44875</v>
      </c>
      <c r="B118" s="34" t="s">
        <v>150</v>
      </c>
      <c r="C118" s="21" t="s">
        <v>2</v>
      </c>
      <c r="D118" s="5">
        <v>6</v>
      </c>
      <c r="E118" s="48">
        <v>41.39</v>
      </c>
      <c r="F118" s="48">
        <v>19.309999999999999</v>
      </c>
      <c r="G118" s="48">
        <f t="shared" si="5"/>
        <v>53.346218893452523</v>
      </c>
      <c r="H118" s="48">
        <f t="shared" si="6"/>
        <v>22.080000000000002</v>
      </c>
      <c r="I118" s="48">
        <v>13.54</v>
      </c>
    </row>
    <row r="119" spans="1:9" hidden="1">
      <c r="A119" s="22">
        <v>44875</v>
      </c>
      <c r="B119" s="34" t="s">
        <v>150</v>
      </c>
      <c r="C119" s="21" t="s">
        <v>1</v>
      </c>
      <c r="D119" s="5">
        <v>12</v>
      </c>
      <c r="E119" s="48">
        <v>18.760000000000002</v>
      </c>
      <c r="F119" s="48">
        <v>12.35</v>
      </c>
      <c r="G119" s="21">
        <f t="shared" ref="G119:G137" si="7">(E119-F119)/E119*100</f>
        <v>34.168443496801714</v>
      </c>
      <c r="H119" s="48">
        <f t="shared" si="6"/>
        <v>6.4100000000000019</v>
      </c>
      <c r="I119" s="48">
        <v>5.68</v>
      </c>
    </row>
    <row r="120" spans="1:9">
      <c r="A120" s="22">
        <v>44877</v>
      </c>
      <c r="B120" s="34" t="s">
        <v>149</v>
      </c>
      <c r="C120" s="21" t="s">
        <v>2</v>
      </c>
      <c r="D120" s="5">
        <v>6</v>
      </c>
      <c r="E120" s="48">
        <v>40.25</v>
      </c>
      <c r="F120" s="48">
        <v>17.46</v>
      </c>
      <c r="G120" s="48">
        <f t="shared" si="7"/>
        <v>56.621118012422357</v>
      </c>
      <c r="H120" s="48">
        <f t="shared" ref="H120:H137" si="8">E120-F120</f>
        <v>22.79</v>
      </c>
      <c r="I120" s="48">
        <v>13.58</v>
      </c>
    </row>
    <row r="121" spans="1:9" hidden="1">
      <c r="A121" s="22">
        <v>44877</v>
      </c>
      <c r="B121" s="34" t="s">
        <v>149</v>
      </c>
      <c r="C121" s="21" t="s">
        <v>1</v>
      </c>
      <c r="D121" s="5">
        <v>12</v>
      </c>
      <c r="E121" s="48">
        <v>21.36</v>
      </c>
      <c r="F121" s="48">
        <v>12.3</v>
      </c>
      <c r="G121" s="21">
        <f t="shared" si="7"/>
        <v>42.415730337078642</v>
      </c>
      <c r="H121" s="48">
        <f t="shared" si="8"/>
        <v>9.0599999999999987</v>
      </c>
      <c r="I121" s="48">
        <v>6.23</v>
      </c>
    </row>
    <row r="122" spans="1:9">
      <c r="A122" s="22">
        <v>44879</v>
      </c>
      <c r="B122" s="34" t="s">
        <v>148</v>
      </c>
      <c r="C122" s="21" t="s">
        <v>139</v>
      </c>
      <c r="D122" s="5">
        <v>6</v>
      </c>
      <c r="E122" s="48">
        <v>40.380000000000003</v>
      </c>
      <c r="F122" s="48">
        <v>18.059999999999999</v>
      </c>
      <c r="G122" s="48">
        <f t="shared" si="7"/>
        <v>55.274888558692425</v>
      </c>
      <c r="H122" s="48">
        <f t="shared" si="8"/>
        <v>22.320000000000004</v>
      </c>
      <c r="I122" s="48">
        <v>14.13</v>
      </c>
    </row>
    <row r="123" spans="1:9" hidden="1">
      <c r="A123" s="22">
        <v>44879</v>
      </c>
      <c r="B123" s="34" t="s">
        <v>148</v>
      </c>
      <c r="C123" s="21" t="s">
        <v>140</v>
      </c>
      <c r="D123" s="5">
        <v>12</v>
      </c>
      <c r="E123" s="48">
        <v>20.329999999999998</v>
      </c>
      <c r="F123" s="48">
        <v>11.34</v>
      </c>
      <c r="G123" s="21">
        <f t="shared" si="7"/>
        <v>44.22036399409739</v>
      </c>
      <c r="H123" s="48">
        <f t="shared" si="8"/>
        <v>8.9899999999999984</v>
      </c>
      <c r="I123" s="48">
        <v>6.21</v>
      </c>
    </row>
    <row r="124" spans="1:9">
      <c r="A124" s="22">
        <v>44881</v>
      </c>
      <c r="B124" s="34" t="s">
        <v>147</v>
      </c>
      <c r="C124" s="21" t="s">
        <v>2</v>
      </c>
      <c r="D124" s="5">
        <v>6</v>
      </c>
      <c r="E124" s="29">
        <v>40.26</v>
      </c>
      <c r="F124" s="48">
        <v>19.43</v>
      </c>
      <c r="G124" s="48">
        <f t="shared" si="7"/>
        <v>51.738698460009935</v>
      </c>
      <c r="H124" s="48">
        <f t="shared" si="8"/>
        <v>20.83</v>
      </c>
      <c r="I124" s="29">
        <v>12.46</v>
      </c>
    </row>
    <row r="125" spans="1:9" hidden="1">
      <c r="A125" s="22">
        <v>44881</v>
      </c>
      <c r="B125" s="34" t="s">
        <v>147</v>
      </c>
      <c r="C125" s="21" t="s">
        <v>1</v>
      </c>
      <c r="D125" s="5">
        <v>12</v>
      </c>
      <c r="E125" s="48">
        <v>21.16</v>
      </c>
      <c r="F125" s="48">
        <v>12.34</v>
      </c>
      <c r="G125" s="21">
        <f t="shared" si="7"/>
        <v>41.682419659735345</v>
      </c>
      <c r="H125" s="48">
        <f t="shared" si="8"/>
        <v>8.82</v>
      </c>
      <c r="I125" s="48">
        <v>7.89</v>
      </c>
    </row>
    <row r="126" spans="1:9">
      <c r="A126" s="22">
        <v>44883</v>
      </c>
      <c r="B126" s="34" t="s">
        <v>146</v>
      </c>
      <c r="C126" s="21" t="s">
        <v>2</v>
      </c>
      <c r="D126" s="5">
        <v>6</v>
      </c>
      <c r="E126" s="48">
        <v>40.79</v>
      </c>
      <c r="F126" s="48">
        <v>18.64</v>
      </c>
      <c r="G126" s="48">
        <f t="shared" si="7"/>
        <v>54.302525128708012</v>
      </c>
      <c r="H126" s="48">
        <f t="shared" si="8"/>
        <v>22.15</v>
      </c>
      <c r="I126" s="48">
        <v>13.49</v>
      </c>
    </row>
    <row r="127" spans="1:9" hidden="1">
      <c r="A127" s="22">
        <v>44883</v>
      </c>
      <c r="B127" s="34" t="s">
        <v>146</v>
      </c>
      <c r="C127" s="21" t="s">
        <v>1</v>
      </c>
      <c r="D127" s="5">
        <v>12</v>
      </c>
      <c r="E127" s="48">
        <v>20.68</v>
      </c>
      <c r="F127" s="48">
        <v>8.68</v>
      </c>
      <c r="G127" s="21">
        <f t="shared" si="7"/>
        <v>58.027079303675045</v>
      </c>
      <c r="H127" s="48">
        <f t="shared" si="8"/>
        <v>12</v>
      </c>
      <c r="I127" s="48">
        <v>8.26</v>
      </c>
    </row>
    <row r="128" spans="1:9">
      <c r="A128" s="22">
        <v>44885</v>
      </c>
      <c r="B128" s="34" t="s">
        <v>145</v>
      </c>
      <c r="C128" s="21" t="s">
        <v>2</v>
      </c>
      <c r="D128" s="5">
        <v>6</v>
      </c>
      <c r="E128" s="48">
        <v>41.38</v>
      </c>
      <c r="F128" s="48">
        <v>18.46</v>
      </c>
      <c r="G128" s="48">
        <f t="shared" si="7"/>
        <v>55.389076848719185</v>
      </c>
      <c r="H128" s="48">
        <f t="shared" si="8"/>
        <v>22.92</v>
      </c>
      <c r="I128" s="48">
        <v>14.26</v>
      </c>
    </row>
    <row r="129" spans="1:9" hidden="1">
      <c r="A129" s="22">
        <v>44885</v>
      </c>
      <c r="B129" s="34" t="s">
        <v>145</v>
      </c>
      <c r="C129" s="21" t="s">
        <v>1</v>
      </c>
      <c r="D129" s="5">
        <v>12</v>
      </c>
      <c r="E129" s="48">
        <v>19.760000000000002</v>
      </c>
      <c r="F129" s="48">
        <v>7.36</v>
      </c>
      <c r="G129" s="21">
        <f t="shared" si="7"/>
        <v>62.753036437246969</v>
      </c>
      <c r="H129" s="48">
        <f t="shared" si="8"/>
        <v>12.400000000000002</v>
      </c>
      <c r="I129" s="48">
        <v>10.119999999999999</v>
      </c>
    </row>
    <row r="130" spans="1:9">
      <c r="A130" s="22">
        <v>44887</v>
      </c>
      <c r="B130" s="34" t="s">
        <v>144</v>
      </c>
      <c r="C130" s="21" t="s">
        <v>2</v>
      </c>
      <c r="D130" s="5">
        <v>6</v>
      </c>
      <c r="E130" s="48">
        <v>38.79</v>
      </c>
      <c r="F130" s="48">
        <v>16.239999999999998</v>
      </c>
      <c r="G130" s="48">
        <f t="shared" si="7"/>
        <v>58.133539572054659</v>
      </c>
      <c r="H130" s="48">
        <f t="shared" si="8"/>
        <v>22.55</v>
      </c>
      <c r="I130" s="48">
        <v>15.3</v>
      </c>
    </row>
    <row r="131" spans="1:9" hidden="1">
      <c r="A131" s="22">
        <v>44887</v>
      </c>
      <c r="B131" s="34" t="s">
        <v>144</v>
      </c>
      <c r="C131" s="21" t="s">
        <v>1</v>
      </c>
      <c r="D131" s="5">
        <v>12</v>
      </c>
      <c r="E131" s="48">
        <v>18.97</v>
      </c>
      <c r="F131" s="48">
        <v>6.86</v>
      </c>
      <c r="G131" s="21">
        <f t="shared" si="7"/>
        <v>63.837638376383765</v>
      </c>
      <c r="H131" s="48">
        <f t="shared" si="8"/>
        <v>12.11</v>
      </c>
      <c r="I131" s="48">
        <v>10.18</v>
      </c>
    </row>
    <row r="132" spans="1:9">
      <c r="A132" s="22">
        <v>44889</v>
      </c>
      <c r="B132" s="34" t="s">
        <v>143</v>
      </c>
      <c r="C132" s="21" t="s">
        <v>2</v>
      </c>
      <c r="D132" s="5">
        <v>6</v>
      </c>
      <c r="E132" s="48">
        <v>39.159999999999997</v>
      </c>
      <c r="F132" s="48">
        <v>14.65</v>
      </c>
      <c r="G132" s="48">
        <f t="shared" si="7"/>
        <v>62.58937691521961</v>
      </c>
      <c r="H132" s="48">
        <f t="shared" si="8"/>
        <v>24.509999999999998</v>
      </c>
      <c r="I132" s="48">
        <v>14.34</v>
      </c>
    </row>
    <row r="133" spans="1:9" hidden="1">
      <c r="A133" s="22">
        <v>44889</v>
      </c>
      <c r="B133" s="34" t="s">
        <v>143</v>
      </c>
      <c r="C133" s="21" t="s">
        <v>1</v>
      </c>
      <c r="D133" s="5">
        <v>12</v>
      </c>
      <c r="E133" s="48">
        <v>20.13</v>
      </c>
      <c r="F133" s="48">
        <v>7.3</v>
      </c>
      <c r="G133" s="21">
        <f t="shared" si="7"/>
        <v>63.735717834078486</v>
      </c>
      <c r="H133" s="48">
        <f t="shared" si="8"/>
        <v>12.829999999999998</v>
      </c>
      <c r="I133" s="48">
        <v>12.78</v>
      </c>
    </row>
    <row r="134" spans="1:9">
      <c r="A134" s="22">
        <v>44891</v>
      </c>
      <c r="B134" s="34" t="s">
        <v>142</v>
      </c>
      <c r="C134" s="21" t="s">
        <v>2</v>
      </c>
      <c r="D134" s="5">
        <v>6</v>
      </c>
      <c r="E134" s="48">
        <v>39.68</v>
      </c>
      <c r="F134" s="48">
        <v>13.56</v>
      </c>
      <c r="G134" s="48">
        <f t="shared" si="7"/>
        <v>65.826612903225794</v>
      </c>
      <c r="H134" s="48">
        <f t="shared" si="8"/>
        <v>26.119999999999997</v>
      </c>
      <c r="I134" s="48">
        <v>11.34</v>
      </c>
    </row>
    <row r="135" spans="1:9" hidden="1">
      <c r="A135" s="22">
        <v>44891</v>
      </c>
      <c r="B135" s="34" t="s">
        <v>142</v>
      </c>
      <c r="C135" s="21" t="s">
        <v>1</v>
      </c>
      <c r="D135" s="5">
        <v>12</v>
      </c>
      <c r="E135" s="48">
        <v>18.41</v>
      </c>
      <c r="F135" s="48">
        <v>7.26</v>
      </c>
      <c r="G135" s="21">
        <f t="shared" si="7"/>
        <v>60.564910374796312</v>
      </c>
      <c r="H135" s="48">
        <f t="shared" si="8"/>
        <v>11.15</v>
      </c>
      <c r="I135" s="48">
        <v>10.98</v>
      </c>
    </row>
    <row r="136" spans="1:9">
      <c r="A136" s="22">
        <v>44893</v>
      </c>
      <c r="B136" s="34" t="s">
        <v>141</v>
      </c>
      <c r="C136" s="21" t="s">
        <v>2</v>
      </c>
      <c r="D136" s="5">
        <v>6</v>
      </c>
      <c r="E136" s="48">
        <v>41.96</v>
      </c>
      <c r="F136" s="48">
        <v>12.01</v>
      </c>
      <c r="G136" s="48">
        <f t="shared" si="7"/>
        <v>71.377502383222122</v>
      </c>
      <c r="H136" s="48">
        <f t="shared" si="8"/>
        <v>29.950000000000003</v>
      </c>
      <c r="I136" s="48">
        <v>17.34</v>
      </c>
    </row>
    <row r="137" spans="1:9" hidden="1">
      <c r="A137" s="22">
        <v>44893</v>
      </c>
      <c r="B137" s="34" t="s">
        <v>141</v>
      </c>
      <c r="C137" s="21" t="s">
        <v>1</v>
      </c>
      <c r="D137" s="5">
        <v>12</v>
      </c>
      <c r="E137" s="48">
        <v>22.43</v>
      </c>
      <c r="F137" s="48">
        <v>7.84</v>
      </c>
      <c r="G137" s="21">
        <f t="shared" si="7"/>
        <v>65.04681230494873</v>
      </c>
      <c r="H137" s="48">
        <f t="shared" si="8"/>
        <v>14.59</v>
      </c>
      <c r="I137" s="48">
        <v>11.22</v>
      </c>
    </row>
    <row r="138" spans="1:9">
      <c r="A138" s="22">
        <v>44898</v>
      </c>
      <c r="B138" s="34" t="s">
        <v>181</v>
      </c>
      <c r="C138" s="21" t="s">
        <v>2</v>
      </c>
      <c r="D138" s="5">
        <v>6</v>
      </c>
      <c r="I138" s="48"/>
    </row>
    <row r="139" spans="1:9" hidden="1">
      <c r="A139" s="22">
        <v>44898</v>
      </c>
      <c r="B139" s="34" t="s">
        <v>180</v>
      </c>
      <c r="C139" s="21" t="s">
        <v>1</v>
      </c>
      <c r="D139" s="5">
        <v>12</v>
      </c>
      <c r="I139" s="48"/>
    </row>
    <row r="140" spans="1:9">
      <c r="A140" s="22">
        <v>44899</v>
      </c>
      <c r="B140" s="34" t="s">
        <v>182</v>
      </c>
      <c r="C140" s="21" t="s">
        <v>2</v>
      </c>
      <c r="D140" s="5">
        <v>6</v>
      </c>
      <c r="I140" s="48"/>
    </row>
    <row r="141" spans="1:9" hidden="1">
      <c r="A141" s="22">
        <v>44899</v>
      </c>
      <c r="B141" s="34" t="s">
        <v>182</v>
      </c>
      <c r="C141" s="21" t="s">
        <v>1</v>
      </c>
      <c r="D141" s="5">
        <v>12</v>
      </c>
      <c r="I141" s="48"/>
    </row>
    <row r="142" spans="1:9">
      <c r="A142" s="22">
        <v>44901</v>
      </c>
      <c r="B142" s="34" t="s">
        <v>183</v>
      </c>
      <c r="C142" s="21" t="s">
        <v>2</v>
      </c>
      <c r="D142" s="5">
        <v>6</v>
      </c>
      <c r="I142" s="48"/>
    </row>
    <row r="143" spans="1:9" hidden="1">
      <c r="A143" s="22">
        <v>44901</v>
      </c>
      <c r="B143" s="34" t="s">
        <v>183</v>
      </c>
      <c r="C143" s="21" t="s">
        <v>1</v>
      </c>
      <c r="D143" s="5">
        <v>12</v>
      </c>
      <c r="I143" s="48"/>
    </row>
    <row r="144" spans="1:9">
      <c r="A144" s="22">
        <v>44902</v>
      </c>
      <c r="B144" s="34" t="s">
        <v>184</v>
      </c>
      <c r="C144" s="21" t="s">
        <v>2</v>
      </c>
      <c r="D144" s="5">
        <v>6</v>
      </c>
      <c r="I144" s="48"/>
    </row>
    <row r="145" spans="1:9" hidden="1">
      <c r="A145" s="22">
        <v>44902</v>
      </c>
      <c r="B145" s="34" t="s">
        <v>184</v>
      </c>
      <c r="C145" s="21" t="s">
        <v>1</v>
      </c>
      <c r="D145" s="5">
        <v>12</v>
      </c>
      <c r="I145" s="48"/>
    </row>
    <row r="146" spans="1:9">
      <c r="A146" s="22">
        <v>44903</v>
      </c>
      <c r="B146" s="34" t="s">
        <v>185</v>
      </c>
      <c r="C146" s="21" t="s">
        <v>2</v>
      </c>
      <c r="D146" s="5">
        <v>6</v>
      </c>
      <c r="I146" s="48"/>
    </row>
    <row r="147" spans="1:9" hidden="1">
      <c r="A147" s="22">
        <v>44903</v>
      </c>
      <c r="B147" s="34" t="s">
        <v>185</v>
      </c>
      <c r="C147" s="21" t="s">
        <v>1</v>
      </c>
      <c r="D147" s="5">
        <v>12</v>
      </c>
      <c r="I147" s="48"/>
    </row>
    <row r="148" spans="1:9">
      <c r="A148" s="22">
        <v>44904</v>
      </c>
      <c r="B148" s="34" t="s">
        <v>186</v>
      </c>
      <c r="C148" s="21" t="s">
        <v>2</v>
      </c>
      <c r="D148" s="5">
        <v>6</v>
      </c>
      <c r="I148" s="48"/>
    </row>
    <row r="149" spans="1:9" hidden="1">
      <c r="A149" s="22">
        <v>44904</v>
      </c>
      <c r="B149" s="34" t="s">
        <v>186</v>
      </c>
      <c r="C149" s="21" t="s">
        <v>1</v>
      </c>
      <c r="D149" s="5">
        <v>12</v>
      </c>
    </row>
    <row r="150" spans="1:9">
      <c r="A150" s="22">
        <v>44905</v>
      </c>
      <c r="B150" s="34" t="s">
        <v>187</v>
      </c>
      <c r="C150" s="21" t="s">
        <v>2</v>
      </c>
      <c r="D150" s="5">
        <v>6</v>
      </c>
    </row>
    <row r="151" spans="1:9" hidden="1">
      <c r="A151" s="22">
        <v>44905</v>
      </c>
      <c r="B151" s="34" t="s">
        <v>187</v>
      </c>
      <c r="C151" s="21" t="s">
        <v>1</v>
      </c>
      <c r="D151" s="5">
        <v>12</v>
      </c>
    </row>
    <row r="152" spans="1:9">
      <c r="A152" s="22">
        <v>44906</v>
      </c>
      <c r="B152" s="34" t="s">
        <v>188</v>
      </c>
      <c r="C152" s="21" t="s">
        <v>2</v>
      </c>
      <c r="D152" s="5">
        <v>6</v>
      </c>
    </row>
    <row r="153" spans="1:9" hidden="1">
      <c r="A153" s="22">
        <v>44906</v>
      </c>
      <c r="B153" s="34" t="s">
        <v>188</v>
      </c>
      <c r="C153" s="21" t="s">
        <v>1</v>
      </c>
      <c r="D153" s="5">
        <v>12</v>
      </c>
    </row>
  </sheetData>
  <autoFilter ref="C1:C153">
    <filterColumn colId="0">
      <filters>
        <filter val="AM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status</vt:lpstr>
      <vt:lpstr>MLSS+MLVSS</vt:lpstr>
      <vt:lpstr>pH+ORP+Condu+Alk</vt:lpstr>
      <vt:lpstr>COD</vt:lpstr>
      <vt:lpstr>Gas </vt:lpstr>
      <vt:lpstr>VFAs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 w</dc:creator>
  <cp:lastModifiedBy>wzf</cp:lastModifiedBy>
  <dcterms:created xsi:type="dcterms:W3CDTF">2021-11-18T09:06:43Z</dcterms:created>
  <dcterms:modified xsi:type="dcterms:W3CDTF">2023-01-09T05:11:19Z</dcterms:modified>
</cp:coreProperties>
</file>