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CompSci\projects\COMP 424\comp424w2018-AI\hw3\"/>
    </mc:Choice>
  </mc:AlternateContent>
  <xr:revisionPtr revIDLastSave="0" documentId="13_ncr:1_{D26BE901-DCF0-4724-AD40-9E44EB3B0980}" xr6:coauthVersionLast="28" xr6:coauthVersionMax="28" xr10:uidLastSave="{00000000-0000-0000-0000-000000000000}"/>
  <bookViews>
    <workbookView xWindow="0" yWindow="0" windowWidth="19200" windowHeight="6940" activeTab="1" xr2:uid="{B5DEF87B-E001-4DE0-8822-968D36FB682D}"/>
  </bookViews>
  <sheets>
    <sheet name="Q2" sheetId="1" r:id="rId1"/>
    <sheet name="Q4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2" i="2" l="1"/>
  <c r="AC22" i="2"/>
  <c r="AA22" i="2"/>
  <c r="Y22" i="2"/>
  <c r="AD4" i="2"/>
  <c r="AE4" i="2"/>
  <c r="AF4" i="2"/>
  <c r="AD5" i="2"/>
  <c r="AE5" i="2"/>
  <c r="AF5" i="2"/>
  <c r="AD6" i="2"/>
  <c r="AE6" i="2"/>
  <c r="AF6" i="2"/>
  <c r="AD7" i="2"/>
  <c r="AE7" i="2"/>
  <c r="AF7" i="2"/>
  <c r="AD8" i="2"/>
  <c r="AE8" i="2"/>
  <c r="AF8" i="2"/>
  <c r="AD9" i="2"/>
  <c r="AE9" i="2"/>
  <c r="AF9" i="2"/>
  <c r="AD10" i="2"/>
  <c r="AE10" i="2"/>
  <c r="AF10" i="2"/>
  <c r="AD11" i="2"/>
  <c r="AE11" i="2"/>
  <c r="AF11" i="2"/>
  <c r="AD12" i="2"/>
  <c r="AE12" i="2"/>
  <c r="AF12" i="2"/>
  <c r="AD13" i="2"/>
  <c r="AE13" i="2"/>
  <c r="AF13" i="2"/>
  <c r="AD14" i="2"/>
  <c r="AE14" i="2"/>
  <c r="AF14" i="2"/>
  <c r="AD15" i="2"/>
  <c r="AE15" i="2"/>
  <c r="AF15" i="2"/>
  <c r="AD16" i="2"/>
  <c r="AE16" i="2"/>
  <c r="AF16" i="2"/>
  <c r="AD17" i="2"/>
  <c r="AE17" i="2"/>
  <c r="AF17" i="2"/>
  <c r="AD18" i="2"/>
  <c r="AE18" i="2"/>
  <c r="AF18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AF3" i="2"/>
  <c r="AF19" i="2" s="1"/>
  <c r="AE3" i="2"/>
  <c r="AE19" i="2" s="1"/>
  <c r="AD3" i="2"/>
  <c r="AC3" i="2"/>
  <c r="AB3" i="2"/>
  <c r="AA3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3" i="2"/>
  <c r="P22" i="2"/>
  <c r="P25" i="2" s="1"/>
  <c r="Q22" i="2"/>
  <c r="T19" i="2"/>
  <c r="V3" i="2"/>
  <c r="U3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S3" i="2"/>
  <c r="R3" i="2"/>
  <c r="Q3" i="2"/>
  <c r="P3" i="2"/>
  <c r="P19" i="2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H2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3" i="2"/>
  <c r="M4" i="2"/>
  <c r="M5" i="2"/>
  <c r="M19" i="2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3" i="2"/>
  <c r="L19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3" i="2"/>
  <c r="I1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H1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  <c r="F19" i="2"/>
  <c r="K54" i="1"/>
  <c r="M54" i="1" s="1"/>
  <c r="J54" i="1"/>
  <c r="J55" i="1"/>
  <c r="J56" i="1"/>
  <c r="J57" i="1"/>
  <c r="J58" i="1"/>
  <c r="J59" i="1"/>
  <c r="J60" i="1"/>
  <c r="J61" i="1"/>
  <c r="J62" i="1"/>
  <c r="N62" i="1" s="1"/>
  <c r="J63" i="1"/>
  <c r="J64" i="1"/>
  <c r="J65" i="1"/>
  <c r="J66" i="1"/>
  <c r="J67" i="1"/>
  <c r="J68" i="1"/>
  <c r="J69" i="1"/>
  <c r="J70" i="1"/>
  <c r="N70" i="1" s="1"/>
  <c r="J71" i="1"/>
  <c r="J72" i="1"/>
  <c r="J73" i="1"/>
  <c r="J74" i="1"/>
  <c r="J75" i="1"/>
  <c r="J76" i="1"/>
  <c r="J77" i="1"/>
  <c r="J78" i="1"/>
  <c r="N78" i="1" s="1"/>
  <c r="J79" i="1"/>
  <c r="J80" i="1"/>
  <c r="J81" i="1"/>
  <c r="J82" i="1"/>
  <c r="J83" i="1"/>
  <c r="J84" i="1"/>
  <c r="J85" i="1"/>
  <c r="N54" i="1"/>
  <c r="H55" i="1"/>
  <c r="L55" i="1" s="1"/>
  <c r="H56" i="1"/>
  <c r="H57" i="1"/>
  <c r="H58" i="1"/>
  <c r="H59" i="1"/>
  <c r="H60" i="1"/>
  <c r="H61" i="1"/>
  <c r="H62" i="1"/>
  <c r="L62" i="1" s="1"/>
  <c r="H63" i="1"/>
  <c r="L63" i="1" s="1"/>
  <c r="H64" i="1"/>
  <c r="H65" i="1"/>
  <c r="H66" i="1"/>
  <c r="H67" i="1"/>
  <c r="H68" i="1"/>
  <c r="H69" i="1"/>
  <c r="H70" i="1"/>
  <c r="L70" i="1" s="1"/>
  <c r="H71" i="1"/>
  <c r="L71" i="1" s="1"/>
  <c r="H72" i="1"/>
  <c r="H73" i="1"/>
  <c r="H74" i="1"/>
  <c r="H75" i="1"/>
  <c r="H76" i="1"/>
  <c r="H77" i="1"/>
  <c r="H78" i="1"/>
  <c r="L78" i="1" s="1"/>
  <c r="H79" i="1"/>
  <c r="L79" i="1" s="1"/>
  <c r="H80" i="1"/>
  <c r="H81" i="1"/>
  <c r="H82" i="1"/>
  <c r="H83" i="1"/>
  <c r="H84" i="1"/>
  <c r="H85" i="1"/>
  <c r="H54" i="1"/>
  <c r="P58" i="1"/>
  <c r="P59" i="1"/>
  <c r="P60" i="1"/>
  <c r="P61" i="1"/>
  <c r="P66" i="1"/>
  <c r="P67" i="1"/>
  <c r="P68" i="1"/>
  <c r="P69" i="1"/>
  <c r="P74" i="1"/>
  <c r="P75" i="1"/>
  <c r="P76" i="1"/>
  <c r="P77" i="1"/>
  <c r="P82" i="1"/>
  <c r="P83" i="1"/>
  <c r="P84" i="1"/>
  <c r="P85" i="1"/>
  <c r="O58" i="1"/>
  <c r="O59" i="1"/>
  <c r="O60" i="1"/>
  <c r="O61" i="1"/>
  <c r="O66" i="1"/>
  <c r="O67" i="1"/>
  <c r="O68" i="1"/>
  <c r="O69" i="1"/>
  <c r="O74" i="1"/>
  <c r="O75" i="1"/>
  <c r="O76" i="1"/>
  <c r="O77" i="1"/>
  <c r="O80" i="1"/>
  <c r="O82" i="1"/>
  <c r="O83" i="1"/>
  <c r="O84" i="1"/>
  <c r="O85" i="1"/>
  <c r="N55" i="1"/>
  <c r="N56" i="1"/>
  <c r="O56" i="1" s="1"/>
  <c r="N57" i="1"/>
  <c r="N58" i="1"/>
  <c r="N59" i="1"/>
  <c r="N60" i="1"/>
  <c r="N61" i="1"/>
  <c r="N63" i="1"/>
  <c r="N64" i="1"/>
  <c r="O64" i="1" s="1"/>
  <c r="N65" i="1"/>
  <c r="N66" i="1"/>
  <c r="N67" i="1"/>
  <c r="N68" i="1"/>
  <c r="N69" i="1"/>
  <c r="N71" i="1"/>
  <c r="N72" i="1"/>
  <c r="O72" i="1" s="1"/>
  <c r="N73" i="1"/>
  <c r="N74" i="1"/>
  <c r="N75" i="1"/>
  <c r="N76" i="1"/>
  <c r="N77" i="1"/>
  <c r="N79" i="1"/>
  <c r="N80" i="1"/>
  <c r="N81" i="1"/>
  <c r="N82" i="1"/>
  <c r="N83" i="1"/>
  <c r="N84" i="1"/>
  <c r="N85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L56" i="1"/>
  <c r="P56" i="1" s="1"/>
  <c r="L57" i="1"/>
  <c r="O57" i="1" s="1"/>
  <c r="L58" i="1"/>
  <c r="L59" i="1"/>
  <c r="L60" i="1"/>
  <c r="L61" i="1"/>
  <c r="L64" i="1"/>
  <c r="L65" i="1"/>
  <c r="O65" i="1" s="1"/>
  <c r="L66" i="1"/>
  <c r="L67" i="1"/>
  <c r="L68" i="1"/>
  <c r="L69" i="1"/>
  <c r="L72" i="1"/>
  <c r="P72" i="1" s="1"/>
  <c r="L73" i="1"/>
  <c r="O73" i="1" s="1"/>
  <c r="L74" i="1"/>
  <c r="L75" i="1"/>
  <c r="L76" i="1"/>
  <c r="L77" i="1"/>
  <c r="L80" i="1"/>
  <c r="P80" i="1" s="1"/>
  <c r="L81" i="1"/>
  <c r="O81" i="1" s="1"/>
  <c r="L82" i="1"/>
  <c r="L83" i="1"/>
  <c r="L84" i="1"/>
  <c r="L85" i="1"/>
  <c r="L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54" i="1"/>
  <c r="AD19" i="2" l="1"/>
  <c r="AC19" i="2"/>
  <c r="AB19" i="2"/>
  <c r="Z19" i="2"/>
  <c r="AA19" i="2"/>
  <c r="Y19" i="2"/>
  <c r="W19" i="2"/>
  <c r="V19" i="2"/>
  <c r="U19" i="2"/>
  <c r="Q19" i="2"/>
  <c r="S19" i="2"/>
  <c r="S22" i="2" s="1"/>
  <c r="R19" i="2"/>
  <c r="R22" i="2" s="1"/>
  <c r="O19" i="2"/>
  <c r="N19" i="2"/>
  <c r="K19" i="2"/>
  <c r="J19" i="2"/>
  <c r="P64" i="1"/>
  <c r="P54" i="1"/>
  <c r="P63" i="1"/>
  <c r="O63" i="1"/>
  <c r="O78" i="1"/>
  <c r="P78" i="1"/>
  <c r="O62" i="1"/>
  <c r="P62" i="1"/>
  <c r="P70" i="1"/>
  <c r="O70" i="1"/>
  <c r="P79" i="1"/>
  <c r="O79" i="1"/>
  <c r="O71" i="1"/>
  <c r="P71" i="1"/>
  <c r="P55" i="1"/>
  <c r="O55" i="1"/>
  <c r="P81" i="1"/>
  <c r="P73" i="1"/>
  <c r="P65" i="1"/>
  <c r="P57" i="1"/>
  <c r="O54" i="1"/>
  <c r="M86" i="1"/>
  <c r="N86" i="1"/>
  <c r="L86" i="1"/>
  <c r="L50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34" i="1"/>
  <c r="K50" i="1"/>
  <c r="G35" i="1"/>
  <c r="G36" i="1"/>
  <c r="G37" i="1"/>
  <c r="G38" i="1"/>
  <c r="G39" i="1"/>
  <c r="K39" i="1" s="1"/>
  <c r="G40" i="1"/>
  <c r="G41" i="1"/>
  <c r="G42" i="1"/>
  <c r="G43" i="1"/>
  <c r="G44" i="1"/>
  <c r="G45" i="1"/>
  <c r="G46" i="1"/>
  <c r="G47" i="1"/>
  <c r="K47" i="1" s="1"/>
  <c r="G48" i="1"/>
  <c r="G49" i="1"/>
  <c r="G34" i="1"/>
  <c r="K34" i="1" s="1"/>
  <c r="K40" i="1"/>
  <c r="K48" i="1"/>
  <c r="K37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4" i="1"/>
  <c r="K13" i="1"/>
  <c r="J13" i="1"/>
  <c r="K45" i="1"/>
  <c r="K46" i="1"/>
  <c r="K49" i="1"/>
  <c r="K38" i="1"/>
  <c r="K41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4" i="1"/>
  <c r="I18" i="1"/>
  <c r="H18" i="1"/>
  <c r="F30" i="1" s="1"/>
  <c r="G18" i="1"/>
  <c r="F18" i="1"/>
  <c r="F25" i="1" s="1"/>
  <c r="I24" i="1"/>
  <c r="I25" i="1"/>
  <c r="I26" i="1"/>
  <c r="I27" i="1"/>
  <c r="I28" i="1"/>
  <c r="I29" i="1"/>
  <c r="I30" i="1"/>
  <c r="I23" i="1"/>
  <c r="H24" i="1"/>
  <c r="H25" i="1"/>
  <c r="H26" i="1"/>
  <c r="H27" i="1"/>
  <c r="H28" i="1"/>
  <c r="H29" i="1"/>
  <c r="H30" i="1"/>
  <c r="H23" i="1"/>
  <c r="G24" i="1"/>
  <c r="G25" i="1"/>
  <c r="G26" i="1"/>
  <c r="G27" i="1"/>
  <c r="G28" i="1"/>
  <c r="G29" i="1"/>
  <c r="G30" i="1"/>
  <c r="G23" i="1"/>
  <c r="E24" i="1"/>
  <c r="E25" i="1"/>
  <c r="E26" i="1"/>
  <c r="E27" i="1"/>
  <c r="E28" i="1"/>
  <c r="E29" i="1"/>
  <c r="E30" i="1"/>
  <c r="E23" i="1"/>
  <c r="I4" i="1"/>
  <c r="I5" i="1"/>
  <c r="I6" i="1"/>
  <c r="I7" i="1"/>
  <c r="I8" i="1"/>
  <c r="I9" i="1"/>
  <c r="I10" i="1"/>
  <c r="I3" i="1"/>
  <c r="F4" i="1"/>
  <c r="F5" i="1"/>
  <c r="F6" i="1"/>
  <c r="F3" i="1"/>
  <c r="G16" i="1"/>
  <c r="F8" i="1" s="1"/>
  <c r="H16" i="1"/>
  <c r="F9" i="1" s="1"/>
  <c r="I16" i="1"/>
  <c r="F16" i="1"/>
  <c r="F23" i="1" s="1"/>
  <c r="H5" i="1"/>
  <c r="H7" i="1"/>
  <c r="H9" i="1"/>
  <c r="H3" i="1"/>
  <c r="H13" i="1"/>
  <c r="H10" i="1" s="1"/>
  <c r="G13" i="1"/>
  <c r="H8" i="1" s="1"/>
  <c r="G4" i="1"/>
  <c r="G5" i="1"/>
  <c r="G6" i="1"/>
  <c r="G7" i="1"/>
  <c r="G8" i="1"/>
  <c r="G9" i="1"/>
  <c r="G10" i="1"/>
  <c r="G3" i="1"/>
  <c r="E4" i="1"/>
  <c r="E5" i="1"/>
  <c r="E6" i="1"/>
  <c r="E7" i="1"/>
  <c r="E8" i="1"/>
  <c r="E9" i="1"/>
  <c r="E10" i="1"/>
  <c r="E3" i="1"/>
  <c r="R25" i="2" l="1"/>
  <c r="P86" i="1"/>
  <c r="O86" i="1"/>
  <c r="K35" i="1"/>
  <c r="K44" i="1"/>
  <c r="K36" i="1"/>
  <c r="K43" i="1"/>
  <c r="K42" i="1"/>
  <c r="H4" i="1"/>
  <c r="J4" i="1" s="1"/>
  <c r="F27" i="1"/>
  <c r="J27" i="1" s="1"/>
  <c r="F24" i="1"/>
  <c r="J24" i="1" s="1"/>
  <c r="J5" i="1"/>
  <c r="F28" i="1"/>
  <c r="J28" i="1" s="1"/>
  <c r="J23" i="1"/>
  <c r="J25" i="1"/>
  <c r="J30" i="1"/>
  <c r="F26" i="1"/>
  <c r="J26" i="1" s="1"/>
  <c r="F29" i="1"/>
  <c r="J29" i="1" s="1"/>
  <c r="J9" i="1"/>
  <c r="H6" i="1"/>
  <c r="J6" i="1" s="1"/>
  <c r="F10" i="1"/>
  <c r="J10" i="1" s="1"/>
  <c r="F7" i="1"/>
  <c r="J7" i="1" s="1"/>
  <c r="J8" i="1"/>
  <c r="J3" i="1"/>
  <c r="J31" i="1" l="1"/>
  <c r="J11" i="1"/>
</calcChain>
</file>

<file path=xl/sharedStrings.xml><?xml version="1.0" encoding="utf-8"?>
<sst xmlns="http://schemas.openxmlformats.org/spreadsheetml/2006/main" count="120" uniqueCount="91">
  <si>
    <t>B</t>
  </si>
  <si>
    <t>A</t>
  </si>
  <si>
    <t>T</t>
  </si>
  <si>
    <t>P(r)</t>
  </si>
  <si>
    <t>P(T=t|r,B=b,A=a)</t>
  </si>
  <si>
    <t>P(B=b)</t>
  </si>
  <si>
    <t>P(A=a|B=b)</t>
  </si>
  <si>
    <t>P(s|A=a)</t>
  </si>
  <si>
    <t>P(b)</t>
  </si>
  <si>
    <t>P(s|a)</t>
  </si>
  <si>
    <t>P(a|b)</t>
  </si>
  <si>
    <t>P(a|¬b)</t>
  </si>
  <si>
    <t>P(¬a|b)</t>
  </si>
  <si>
    <t>P(¬a|¬b)</t>
  </si>
  <si>
    <t>P(t|r,b,a)</t>
  </si>
  <si>
    <t>P(t|r,b,¬a)</t>
  </si>
  <si>
    <t>P(t|r,¬b,a)</t>
  </si>
  <si>
    <t>P(t|r,¬b,¬a)</t>
  </si>
  <si>
    <t>P(t|¬r,b,a)</t>
  </si>
  <si>
    <t>P(t|¬r,¬b,a)</t>
  </si>
  <si>
    <t>P(t|¬r,¬b,¬a)</t>
  </si>
  <si>
    <t>P(t|¬r,b,¬a)</t>
  </si>
  <si>
    <t>P(¬t|r,b,a)</t>
  </si>
  <si>
    <t>P(¬t|r,b,¬a)</t>
  </si>
  <si>
    <t>P(¬t|r,¬b,a)</t>
  </si>
  <si>
    <t>P(¬t|r,¬b,¬a)</t>
  </si>
  <si>
    <t>P(s|¬a)</t>
  </si>
  <si>
    <t>=P(s,r)</t>
  </si>
  <si>
    <t>R</t>
  </si>
  <si>
    <t>S</t>
  </si>
  <si>
    <t>P(R=r)</t>
  </si>
  <si>
    <t>P(¬t|R=r,B=b,a)</t>
  </si>
  <si>
    <t>P(a|B=b)</t>
  </si>
  <si>
    <t>Product</t>
  </si>
  <si>
    <t>P(¬t|¬r,b,a)</t>
  </si>
  <si>
    <t>P(¬t|¬r,b,¬a)</t>
  </si>
  <si>
    <t>P(¬t|¬r,¬b,a)</t>
  </si>
  <si>
    <t>P(¬t|¬r,¬b,¬a)</t>
  </si>
  <si>
    <t>P(S=s|a)</t>
  </si>
  <si>
    <t>=P(a,¬t)</t>
  </si>
  <si>
    <t>P(S=s|A=a)</t>
  </si>
  <si>
    <t>P(t|R=r,B=b,A=a)</t>
  </si>
  <si>
    <t>P(¬s|a)</t>
  </si>
  <si>
    <t>P(¬s|¬a)</t>
  </si>
  <si>
    <t>P(t)</t>
  </si>
  <si>
    <t>P(t,s)</t>
  </si>
  <si>
    <t>C</t>
  </si>
  <si>
    <t>D</t>
  </si>
  <si>
    <t># Instances</t>
  </si>
  <si>
    <t>P(T|R=r,B=b,a)</t>
  </si>
  <si>
    <t>m_A(T=1)</t>
  </si>
  <si>
    <t>m_A(T=0)</t>
  </si>
  <si>
    <t>m_R(T,B,a)</t>
  </si>
  <si>
    <t>m_S(a)</t>
  </si>
  <si>
    <t>m_B(a)</t>
  </si>
  <si>
    <t>P(A=1)</t>
  </si>
  <si>
    <t>#(A=1)</t>
  </si>
  <si>
    <t>#(B=1)</t>
  </si>
  <si>
    <t>#(C=1)</t>
  </si>
  <si>
    <t>#(D=1)</t>
  </si>
  <si>
    <t>#(A=0)</t>
  </si>
  <si>
    <t>#(B=0)</t>
  </si>
  <si>
    <t>#(C=0)</t>
  </si>
  <si>
    <t>#(D=0)</t>
  </si>
  <si>
    <t>49/146</t>
  </si>
  <si>
    <t>#(B=1,A=1)</t>
  </si>
  <si>
    <t>#(B=1,A=0)</t>
  </si>
  <si>
    <t>#(C=1,A=1)</t>
  </si>
  <si>
    <t>#(C=1,A=0)</t>
  </si>
  <si>
    <t>#(B=0,A=1)</t>
  </si>
  <si>
    <t>#(B=0,A=0)</t>
  </si>
  <si>
    <t>#(C=0,A=1)</t>
  </si>
  <si>
    <t>#(C=0,A=0)</t>
  </si>
  <si>
    <t>P(B=1)</t>
  </si>
  <si>
    <t>P(C=1)</t>
  </si>
  <si>
    <t>P(B=1|A=1)</t>
  </si>
  <si>
    <t>P(B=1|A=0)</t>
  </si>
  <si>
    <t>P(C=1|A=1)</t>
  </si>
  <si>
    <t>P(C=1|A=0)</t>
  </si>
  <si>
    <t>#(D=1,B=1,C=1)</t>
  </si>
  <si>
    <t>#(D=0,B=1,C=1)</t>
  </si>
  <si>
    <t>#(D=1,B=1,C=0)</t>
  </si>
  <si>
    <t>#(D=0,B=1,C=0)</t>
  </si>
  <si>
    <t>#(D=1,B=0,C=1)</t>
  </si>
  <si>
    <t>#(D=0,B=0,C=1)</t>
  </si>
  <si>
    <t>#(D=1,B=0,C=0)</t>
  </si>
  <si>
    <t>#(D=0,B=0,C=0)</t>
  </si>
  <si>
    <t>P(D=1,B=1,C=1)</t>
  </si>
  <si>
    <t>P(D=1,B=1,C=0)</t>
  </si>
  <si>
    <t>P(D=1,B=0,C=1)</t>
  </si>
  <si>
    <t>P(D=1,B=0,C=0)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</si>
</sst>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quotePrefix="1" applyBorder="1"/>
    <xf numFmtId="0" fontId="0" fillId="0" borderId="6" xfId="0" applyFill="1" applyBorder="1"/>
    <xf numFmtId="0" fontId="0" fillId="0" borderId="0" xfId="0" applyBorder="1" applyAlignment="1">
      <alignment horizontal="center"/>
    </xf>
    <xf numFmtId="0" fontId="0" fillId="0" borderId="5" xfId="0" applyFill="1" applyBorder="1"/>
    <xf numFmtId="0" fontId="0" fillId="0" borderId="7" xfId="0" applyFill="1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quotePrefix="1" applyBorder="1"/>
    <xf numFmtId="0" fontId="0" fillId="0" borderId="1" xfId="0" quotePrefix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6F56D-5D1F-4D32-91B1-7526BA8DE80A}" name="Q4table" displayName="Q4table" ref="B2:F19" totalsRowCount="1" headerRowDxfId="5" dataDxfId="6">
  <autoFilter ref="B2:F18" xr:uid="{C6444F44-3B7E-4A43-B20C-E3E9C6D89AD3}"/>
  <tableColumns count="5">
    <tableColumn id="1" xr3:uid="{390E01AD-231A-4B32-9900-C7700DF508B1}" name="A" dataDxfId="11" totalsRowDxfId="4"/>
    <tableColumn id="2" xr3:uid="{BF06C878-9363-4457-998B-1126F863ECF6}" name="B" dataDxfId="10" totalsRowDxfId="3"/>
    <tableColumn id="3" xr3:uid="{1ADBE70C-7FCA-4783-90D6-3BA676148488}" name="C" dataDxfId="9" totalsRowDxfId="2"/>
    <tableColumn id="4" xr3:uid="{D0DB056D-371D-4679-AFAD-49343AD03670}" name="D" dataDxfId="8" totalsRowDxfId="1"/>
    <tableColumn id="5" xr3:uid="{D4B3A014-17F1-4314-B59E-00F8D6606A1C}" name="# Instances" totalsRowFunction="custom" dataDxfId="7" totalsRowDxfId="0">
      <totalsRowFormula>SUM(Q4table['# Instances])</totalsRow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72FF-3A3C-4154-99E9-AD3A1D2C6AD8}">
  <dimension ref="B1:P86"/>
  <sheetViews>
    <sheetView topLeftCell="B30" workbookViewId="0">
      <selection activeCell="B32" sqref="B32:L50"/>
    </sheetView>
  </sheetViews>
  <sheetFormatPr defaultRowHeight="14.5" x14ac:dyDescent="0.35"/>
  <cols>
    <col min="2" max="2" width="9.36328125" bestFit="1" customWidth="1"/>
    <col min="3" max="4" width="10.36328125" bestFit="1" customWidth="1"/>
    <col min="5" max="5" width="11.36328125" bestFit="1" customWidth="1"/>
    <col min="6" max="6" width="14.7265625" bestFit="1" customWidth="1"/>
    <col min="7" max="8" width="11.36328125" bestFit="1" customWidth="1"/>
    <col min="9" max="9" width="12.36328125" bestFit="1" customWidth="1"/>
    <col min="10" max="11" width="9.36328125" bestFit="1" customWidth="1"/>
    <col min="12" max="12" width="10.36328125" bestFit="1" customWidth="1"/>
    <col min="13" max="13" width="9.36328125" bestFit="1" customWidth="1"/>
    <col min="14" max="15" width="10.36328125" bestFit="1" customWidth="1"/>
    <col min="16" max="16" width="11.36328125" bestFit="1" customWidth="1"/>
  </cols>
  <sheetData>
    <row r="1" spans="2:11" ht="15" thickBot="1" x14ac:dyDescent="0.4"/>
    <row r="2" spans="2:11" ht="15" thickBot="1" x14ac:dyDescent="0.4">
      <c r="B2" s="6" t="s">
        <v>0</v>
      </c>
      <c r="C2" s="7" t="s">
        <v>1</v>
      </c>
      <c r="D2" s="8" t="s">
        <v>2</v>
      </c>
      <c r="E2" s="6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1" t="s">
        <v>33</v>
      </c>
    </row>
    <row r="3" spans="2:11" x14ac:dyDescent="0.35">
      <c r="B3" s="9">
        <v>1</v>
      </c>
      <c r="C3" s="10">
        <v>1</v>
      </c>
      <c r="D3" s="11">
        <v>1</v>
      </c>
      <c r="E3" s="9">
        <f>$C$13</f>
        <v>0.15</v>
      </c>
      <c r="F3" s="10">
        <f>IF(D3,IF(B3,IF(C3,$B$16,$C$16),IF(C3,$D$16,$E$16)),IF(B3,IF(C3,$F$16,$G$16),IF(C3,$H$16,$I$16)))</f>
        <v>0.95</v>
      </c>
      <c r="G3" s="10">
        <f>IF(B3,$B$13,1-$B$13)</f>
        <v>0.2</v>
      </c>
      <c r="H3" s="10">
        <f>IF(C3,IF(B3,$E$13,$F$13),IF(B3,$G$13,$H$13))</f>
        <v>0.6</v>
      </c>
      <c r="I3" s="10">
        <f>IF(C3,$D$13,$I$13)</f>
        <v>0.8</v>
      </c>
      <c r="J3" s="3">
        <f>PRODUCT(E3:I3)</f>
        <v>1.3679999999999998E-2</v>
      </c>
    </row>
    <row r="4" spans="2:11" x14ac:dyDescent="0.35">
      <c r="B4" s="12">
        <v>1</v>
      </c>
      <c r="C4" s="5">
        <v>0</v>
      </c>
      <c r="D4" s="13">
        <v>1</v>
      </c>
      <c r="E4" s="12">
        <f t="shared" ref="E4:E10" si="0">$C$13</f>
        <v>0.15</v>
      </c>
      <c r="F4" s="5">
        <f t="shared" ref="F4:F10" si="1">IF(D4,IF(B4,IF(C4,$B$16,$C$16),IF(C4,$D$16,$E$16)),IF(B4,IF(C4,$F$16,$G$16),IF(C4,$H$16,$I$16)))</f>
        <v>0.9</v>
      </c>
      <c r="G4" s="5">
        <f t="shared" ref="G4:G10" si="2">IF(B4,$B$13,1-$B$13)</f>
        <v>0.2</v>
      </c>
      <c r="H4" s="5">
        <f t="shared" ref="H4:H10" si="3">IF(C4,IF(B4,$E$13,$F$13),IF(B4,$G$13,$H$13))</f>
        <v>0.4</v>
      </c>
      <c r="I4" s="5">
        <f t="shared" ref="I4:I10" si="4">IF(C4,$D$13,$I$13)</f>
        <v>0.2</v>
      </c>
      <c r="J4" s="3">
        <f t="shared" ref="J4:J10" si="5">PRODUCT(E4:I4)</f>
        <v>2.1600000000000005E-3</v>
      </c>
    </row>
    <row r="5" spans="2:11" x14ac:dyDescent="0.35">
      <c r="B5" s="12">
        <v>0</v>
      </c>
      <c r="C5" s="5">
        <v>1</v>
      </c>
      <c r="D5" s="13">
        <v>1</v>
      </c>
      <c r="E5" s="12">
        <f t="shared" si="0"/>
        <v>0.15</v>
      </c>
      <c r="F5" s="5">
        <f t="shared" si="1"/>
        <v>0.92</v>
      </c>
      <c r="G5" s="5">
        <f t="shared" si="2"/>
        <v>0.8</v>
      </c>
      <c r="H5" s="5">
        <f t="shared" si="3"/>
        <v>0.4</v>
      </c>
      <c r="I5" s="5">
        <f t="shared" si="4"/>
        <v>0.8</v>
      </c>
      <c r="J5" s="3">
        <f t="shared" si="5"/>
        <v>3.5328000000000005E-2</v>
      </c>
    </row>
    <row r="6" spans="2:11" x14ac:dyDescent="0.35">
      <c r="B6" s="12">
        <v>0</v>
      </c>
      <c r="C6" s="5">
        <v>0</v>
      </c>
      <c r="D6" s="13">
        <v>1</v>
      </c>
      <c r="E6" s="12">
        <f t="shared" si="0"/>
        <v>0.15</v>
      </c>
      <c r="F6" s="5">
        <f t="shared" si="1"/>
        <v>0.85</v>
      </c>
      <c r="G6" s="5">
        <f t="shared" si="2"/>
        <v>0.8</v>
      </c>
      <c r="H6" s="5">
        <f t="shared" si="3"/>
        <v>0.6</v>
      </c>
      <c r="I6" s="5">
        <f t="shared" si="4"/>
        <v>0.2</v>
      </c>
      <c r="J6" s="3">
        <f t="shared" si="5"/>
        <v>1.2240000000000001E-2</v>
      </c>
    </row>
    <row r="7" spans="2:11" x14ac:dyDescent="0.35">
      <c r="B7" s="12">
        <v>1</v>
      </c>
      <c r="C7" s="5">
        <v>1</v>
      </c>
      <c r="D7" s="13">
        <v>0</v>
      </c>
      <c r="E7" s="12">
        <f t="shared" si="0"/>
        <v>0.15</v>
      </c>
      <c r="F7" s="5">
        <f t="shared" si="1"/>
        <v>5.0000000000000044E-2</v>
      </c>
      <c r="G7" s="5">
        <f t="shared" si="2"/>
        <v>0.2</v>
      </c>
      <c r="H7" s="5">
        <f t="shared" si="3"/>
        <v>0.6</v>
      </c>
      <c r="I7" s="5">
        <f t="shared" si="4"/>
        <v>0.8</v>
      </c>
      <c r="J7" s="3">
        <f t="shared" si="5"/>
        <v>7.2000000000000059E-4</v>
      </c>
    </row>
    <row r="8" spans="2:11" x14ac:dyDescent="0.35">
      <c r="B8" s="12">
        <v>1</v>
      </c>
      <c r="C8" s="5">
        <v>0</v>
      </c>
      <c r="D8" s="13">
        <v>0</v>
      </c>
      <c r="E8" s="12">
        <f t="shared" si="0"/>
        <v>0.15</v>
      </c>
      <c r="F8" s="5">
        <f t="shared" si="1"/>
        <v>9.9999999999999978E-2</v>
      </c>
      <c r="G8" s="5">
        <f t="shared" si="2"/>
        <v>0.2</v>
      </c>
      <c r="H8" s="5">
        <f t="shared" si="3"/>
        <v>0.4</v>
      </c>
      <c r="I8" s="5">
        <f t="shared" si="4"/>
        <v>0.2</v>
      </c>
      <c r="J8" s="3">
        <f t="shared" si="5"/>
        <v>2.3999999999999995E-4</v>
      </c>
    </row>
    <row r="9" spans="2:11" x14ac:dyDescent="0.35">
      <c r="B9" s="12">
        <v>0</v>
      </c>
      <c r="C9" s="5">
        <v>1</v>
      </c>
      <c r="D9" s="13">
        <v>0</v>
      </c>
      <c r="E9" s="12">
        <f t="shared" si="0"/>
        <v>0.15</v>
      </c>
      <c r="F9" s="5">
        <f t="shared" si="1"/>
        <v>7.999999999999996E-2</v>
      </c>
      <c r="G9" s="5">
        <f t="shared" si="2"/>
        <v>0.8</v>
      </c>
      <c r="H9" s="5">
        <f t="shared" si="3"/>
        <v>0.4</v>
      </c>
      <c r="I9" s="5">
        <f t="shared" si="4"/>
        <v>0.8</v>
      </c>
      <c r="J9" s="3">
        <f t="shared" si="5"/>
        <v>3.0719999999999988E-3</v>
      </c>
    </row>
    <row r="10" spans="2:11" ht="15" thickBot="1" x14ac:dyDescent="0.4">
      <c r="B10" s="14">
        <v>0</v>
      </c>
      <c r="C10" s="15">
        <v>0</v>
      </c>
      <c r="D10" s="16">
        <v>0</v>
      </c>
      <c r="E10" s="14">
        <f t="shared" si="0"/>
        <v>0.15</v>
      </c>
      <c r="F10" s="15">
        <f t="shared" si="1"/>
        <v>0.15000000000000002</v>
      </c>
      <c r="G10" s="15">
        <f t="shared" si="2"/>
        <v>0.8</v>
      </c>
      <c r="H10" s="15">
        <f t="shared" si="3"/>
        <v>0.6</v>
      </c>
      <c r="I10" s="15">
        <f t="shared" si="4"/>
        <v>0.2</v>
      </c>
      <c r="J10" s="4">
        <f t="shared" si="5"/>
        <v>2.16E-3</v>
      </c>
    </row>
    <row r="11" spans="2:11" ht="15" thickBot="1" x14ac:dyDescent="0.4">
      <c r="J11" s="6">
        <f>SUM(J3:J10)</f>
        <v>6.9600000000000009E-2</v>
      </c>
      <c r="K11" s="17" t="s">
        <v>27</v>
      </c>
    </row>
    <row r="12" spans="2:11" ht="15" thickBot="1" x14ac:dyDescent="0.4">
      <c r="B12" s="6" t="s">
        <v>8</v>
      </c>
      <c r="C12" s="7" t="s">
        <v>3</v>
      </c>
      <c r="D12" s="7" t="s">
        <v>9</v>
      </c>
      <c r="E12" s="7" t="s">
        <v>10</v>
      </c>
      <c r="F12" s="7" t="s">
        <v>11</v>
      </c>
      <c r="G12" s="7" t="s">
        <v>12</v>
      </c>
      <c r="H12" s="7" t="s">
        <v>13</v>
      </c>
      <c r="I12" s="8" t="s">
        <v>26</v>
      </c>
      <c r="J12" s="20" t="s">
        <v>42</v>
      </c>
      <c r="K12" s="21" t="s">
        <v>43</v>
      </c>
    </row>
    <row r="13" spans="2:11" x14ac:dyDescent="0.35">
      <c r="B13">
        <v>0.2</v>
      </c>
      <c r="C13">
        <v>0.15</v>
      </c>
      <c r="D13">
        <v>0.8</v>
      </c>
      <c r="E13">
        <v>0.6</v>
      </c>
      <c r="F13">
        <v>0.4</v>
      </c>
      <c r="G13">
        <f>1-$E$13</f>
        <v>0.4</v>
      </c>
      <c r="H13">
        <f>1-$F$13</f>
        <v>0.6</v>
      </c>
      <c r="I13">
        <v>0.2</v>
      </c>
      <c r="J13">
        <f>1-D13</f>
        <v>0.19999999999999996</v>
      </c>
      <c r="K13">
        <f>1-I13</f>
        <v>0.8</v>
      </c>
    </row>
    <row r="14" spans="2:11" ht="15" thickBot="1" x14ac:dyDescent="0.4"/>
    <row r="15" spans="2:11" ht="15" thickBot="1" x14ac:dyDescent="0.4">
      <c r="B15" s="6" t="s">
        <v>14</v>
      </c>
      <c r="C15" s="7" t="s">
        <v>15</v>
      </c>
      <c r="D15" s="7" t="s">
        <v>16</v>
      </c>
      <c r="E15" s="7" t="s">
        <v>17</v>
      </c>
      <c r="F15" s="7" t="s">
        <v>22</v>
      </c>
      <c r="G15" s="7" t="s">
        <v>23</v>
      </c>
      <c r="H15" s="7" t="s">
        <v>24</v>
      </c>
      <c r="I15" s="8" t="s">
        <v>25</v>
      </c>
    </row>
    <row r="16" spans="2:11" ht="15" thickBot="1" x14ac:dyDescent="0.4">
      <c r="B16">
        <v>0.95</v>
      </c>
      <c r="C16">
        <v>0.9</v>
      </c>
      <c r="D16">
        <v>0.92</v>
      </c>
      <c r="E16">
        <v>0.85</v>
      </c>
      <c r="F16">
        <f>1-B16</f>
        <v>5.0000000000000044E-2</v>
      </c>
      <c r="G16">
        <f t="shared" ref="G16:I16" si="6">1-C16</f>
        <v>9.9999999999999978E-2</v>
      </c>
      <c r="H16">
        <f t="shared" si="6"/>
        <v>7.999999999999996E-2</v>
      </c>
      <c r="I16">
        <f t="shared" si="6"/>
        <v>0.15000000000000002</v>
      </c>
    </row>
    <row r="17" spans="2:12" ht="15" thickBot="1" x14ac:dyDescent="0.4">
      <c r="B17" s="6" t="s">
        <v>18</v>
      </c>
      <c r="C17" s="7" t="s">
        <v>21</v>
      </c>
      <c r="D17" s="7" t="s">
        <v>19</v>
      </c>
      <c r="E17" s="8" t="s">
        <v>20</v>
      </c>
      <c r="F17" s="7" t="s">
        <v>34</v>
      </c>
      <c r="G17" s="7" t="s">
        <v>35</v>
      </c>
      <c r="H17" s="7" t="s">
        <v>36</v>
      </c>
      <c r="I17" s="8" t="s">
        <v>37</v>
      </c>
    </row>
    <row r="18" spans="2:12" x14ac:dyDescent="0.35">
      <c r="B18">
        <v>0.35</v>
      </c>
      <c r="C18">
        <v>0.4</v>
      </c>
      <c r="D18">
        <v>0.6</v>
      </c>
      <c r="E18">
        <v>0.05</v>
      </c>
      <c r="F18">
        <f>1-0.35</f>
        <v>0.65</v>
      </c>
      <c r="G18">
        <f>1-0.4</f>
        <v>0.6</v>
      </c>
      <c r="H18">
        <f>1-0.6</f>
        <v>0.4</v>
      </c>
      <c r="I18">
        <f>1-0.05</f>
        <v>0.95</v>
      </c>
    </row>
    <row r="21" spans="2:12" ht="15" thickBot="1" x14ac:dyDescent="0.4"/>
    <row r="22" spans="2:12" ht="15" thickBot="1" x14ac:dyDescent="0.4">
      <c r="B22" s="6" t="s">
        <v>28</v>
      </c>
      <c r="C22" s="7" t="s">
        <v>0</v>
      </c>
      <c r="D22" s="8" t="s">
        <v>29</v>
      </c>
      <c r="E22" s="6" t="s">
        <v>30</v>
      </c>
      <c r="F22" s="7" t="s">
        <v>31</v>
      </c>
      <c r="G22" s="7" t="s">
        <v>32</v>
      </c>
      <c r="H22" s="7" t="s">
        <v>38</v>
      </c>
      <c r="I22" s="18" t="s">
        <v>5</v>
      </c>
      <c r="J22" s="1" t="s">
        <v>33</v>
      </c>
    </row>
    <row r="23" spans="2:12" x14ac:dyDescent="0.35">
      <c r="B23" s="9">
        <v>1</v>
      </c>
      <c r="C23" s="10">
        <v>1</v>
      </c>
      <c r="D23" s="11">
        <v>1</v>
      </c>
      <c r="E23" s="9">
        <f t="shared" ref="E23:E30" si="7">IF(B23,$C$13,1-$C$13)</f>
        <v>0.15</v>
      </c>
      <c r="F23" s="10">
        <f t="shared" ref="F23:F30" si="8">IF(B23,IF(C23,$F$16,$H$16),IF(C23,$F$18,$H$18))</f>
        <v>5.0000000000000044E-2</v>
      </c>
      <c r="G23" s="10">
        <f t="shared" ref="G23:G30" si="9">IF(C23,$E$13,$F$13)</f>
        <v>0.6</v>
      </c>
      <c r="H23" s="10">
        <f t="shared" ref="H23:H30" si="10">IF(D23,$D$13,$I$13)</f>
        <v>0.8</v>
      </c>
      <c r="I23" s="11">
        <f t="shared" ref="I23:I30" si="11">IF(C23,$B$13,1-$B$13)</f>
        <v>0.2</v>
      </c>
      <c r="J23" s="2">
        <f t="shared" ref="J23:J30" si="12">PRODUCT(E23:I23)</f>
        <v>7.200000000000007E-4</v>
      </c>
    </row>
    <row r="24" spans="2:12" x14ac:dyDescent="0.35">
      <c r="B24" s="12">
        <v>1</v>
      </c>
      <c r="C24" s="5">
        <v>0</v>
      </c>
      <c r="D24" s="13">
        <v>1</v>
      </c>
      <c r="E24" s="12">
        <f t="shared" si="7"/>
        <v>0.15</v>
      </c>
      <c r="F24" s="5">
        <f t="shared" si="8"/>
        <v>7.999999999999996E-2</v>
      </c>
      <c r="G24" s="5">
        <f t="shared" si="9"/>
        <v>0.4</v>
      </c>
      <c r="H24" s="5">
        <f t="shared" si="10"/>
        <v>0.8</v>
      </c>
      <c r="I24" s="13">
        <f t="shared" si="11"/>
        <v>0.8</v>
      </c>
      <c r="J24" s="3">
        <f t="shared" si="12"/>
        <v>3.0719999999999988E-3</v>
      </c>
    </row>
    <row r="25" spans="2:12" x14ac:dyDescent="0.35">
      <c r="B25" s="12">
        <v>0</v>
      </c>
      <c r="C25" s="5">
        <v>1</v>
      </c>
      <c r="D25" s="13">
        <v>1</v>
      </c>
      <c r="E25" s="12">
        <f t="shared" si="7"/>
        <v>0.85</v>
      </c>
      <c r="F25" s="5">
        <f t="shared" si="8"/>
        <v>0.65</v>
      </c>
      <c r="G25" s="5">
        <f t="shared" si="9"/>
        <v>0.6</v>
      </c>
      <c r="H25" s="5">
        <f t="shared" si="10"/>
        <v>0.8</v>
      </c>
      <c r="I25" s="13">
        <f t="shared" si="11"/>
        <v>0.2</v>
      </c>
      <c r="J25" s="3">
        <f t="shared" si="12"/>
        <v>5.3040000000000004E-2</v>
      </c>
    </row>
    <row r="26" spans="2:12" x14ac:dyDescent="0.35">
      <c r="B26" s="12">
        <v>0</v>
      </c>
      <c r="C26" s="5">
        <v>0</v>
      </c>
      <c r="D26" s="13">
        <v>1</v>
      </c>
      <c r="E26" s="12">
        <f t="shared" si="7"/>
        <v>0.85</v>
      </c>
      <c r="F26" s="5">
        <f t="shared" si="8"/>
        <v>0.4</v>
      </c>
      <c r="G26" s="5">
        <f t="shared" si="9"/>
        <v>0.4</v>
      </c>
      <c r="H26" s="5">
        <f t="shared" si="10"/>
        <v>0.8</v>
      </c>
      <c r="I26" s="13">
        <f t="shared" si="11"/>
        <v>0.8</v>
      </c>
      <c r="J26" s="3">
        <f t="shared" si="12"/>
        <v>8.7040000000000006E-2</v>
      </c>
    </row>
    <row r="27" spans="2:12" x14ac:dyDescent="0.35">
      <c r="B27" s="12">
        <v>1</v>
      </c>
      <c r="C27" s="5">
        <v>1</v>
      </c>
      <c r="D27" s="13">
        <v>0</v>
      </c>
      <c r="E27" s="12">
        <f t="shared" si="7"/>
        <v>0.15</v>
      </c>
      <c r="F27" s="5">
        <f t="shared" si="8"/>
        <v>5.0000000000000044E-2</v>
      </c>
      <c r="G27" s="5">
        <f t="shared" si="9"/>
        <v>0.6</v>
      </c>
      <c r="H27" s="5">
        <f t="shared" si="10"/>
        <v>0.2</v>
      </c>
      <c r="I27" s="13">
        <f t="shared" si="11"/>
        <v>0.2</v>
      </c>
      <c r="J27" s="3">
        <f t="shared" si="12"/>
        <v>1.8000000000000017E-4</v>
      </c>
    </row>
    <row r="28" spans="2:12" x14ac:dyDescent="0.35">
      <c r="B28" s="12">
        <v>1</v>
      </c>
      <c r="C28" s="5">
        <v>0</v>
      </c>
      <c r="D28" s="13">
        <v>0</v>
      </c>
      <c r="E28" s="12">
        <f t="shared" si="7"/>
        <v>0.15</v>
      </c>
      <c r="F28" s="5">
        <f t="shared" si="8"/>
        <v>7.999999999999996E-2</v>
      </c>
      <c r="G28" s="5">
        <f t="shared" si="9"/>
        <v>0.4</v>
      </c>
      <c r="H28" s="5">
        <f t="shared" si="10"/>
        <v>0.2</v>
      </c>
      <c r="I28" s="13">
        <f t="shared" si="11"/>
        <v>0.8</v>
      </c>
      <c r="J28" s="3">
        <f t="shared" si="12"/>
        <v>7.6799999999999969E-4</v>
      </c>
    </row>
    <row r="29" spans="2:12" x14ac:dyDescent="0.35">
      <c r="B29" s="12">
        <v>0</v>
      </c>
      <c r="C29" s="5">
        <v>1</v>
      </c>
      <c r="D29" s="13">
        <v>0</v>
      </c>
      <c r="E29" s="12">
        <f t="shared" si="7"/>
        <v>0.85</v>
      </c>
      <c r="F29" s="5">
        <f t="shared" si="8"/>
        <v>0.65</v>
      </c>
      <c r="G29" s="5">
        <f t="shared" si="9"/>
        <v>0.6</v>
      </c>
      <c r="H29" s="5">
        <f t="shared" si="10"/>
        <v>0.2</v>
      </c>
      <c r="I29" s="13">
        <f t="shared" si="11"/>
        <v>0.2</v>
      </c>
      <c r="J29" s="3">
        <f t="shared" si="12"/>
        <v>1.3260000000000001E-2</v>
      </c>
    </row>
    <row r="30" spans="2:12" ht="15" thickBot="1" x14ac:dyDescent="0.4">
      <c r="B30" s="14">
        <v>0</v>
      </c>
      <c r="C30" s="15">
        <v>0</v>
      </c>
      <c r="D30" s="16">
        <v>0</v>
      </c>
      <c r="E30" s="14">
        <f t="shared" si="7"/>
        <v>0.85</v>
      </c>
      <c r="F30" s="15">
        <f t="shared" si="8"/>
        <v>0.4</v>
      </c>
      <c r="G30" s="15">
        <f t="shared" si="9"/>
        <v>0.4</v>
      </c>
      <c r="H30" s="15">
        <f t="shared" si="10"/>
        <v>0.2</v>
      </c>
      <c r="I30" s="16">
        <f t="shared" si="11"/>
        <v>0.8</v>
      </c>
      <c r="J30" s="4">
        <f t="shared" si="12"/>
        <v>2.1760000000000002E-2</v>
      </c>
    </row>
    <row r="31" spans="2:12" ht="15" thickBot="1" x14ac:dyDescent="0.4">
      <c r="B31" s="5"/>
      <c r="C31" s="5"/>
      <c r="D31" s="5"/>
      <c r="E31" s="5"/>
      <c r="F31" s="5"/>
      <c r="G31" s="5"/>
      <c r="H31" s="5"/>
      <c r="I31" s="5"/>
      <c r="J31" s="6">
        <f>SUM(J23:J30)</f>
        <v>0.17984</v>
      </c>
      <c r="K31" s="25" t="s">
        <v>39</v>
      </c>
    </row>
    <row r="32" spans="2:12" ht="15" thickBot="1" x14ac:dyDescent="0.4">
      <c r="K32" s="26" t="s">
        <v>44</v>
      </c>
      <c r="L32" s="1" t="s">
        <v>45</v>
      </c>
    </row>
    <row r="33" spans="2:12" ht="15" thickBot="1" x14ac:dyDescent="0.4">
      <c r="B33" s="27" t="s">
        <v>28</v>
      </c>
      <c r="C33" s="28" t="s">
        <v>0</v>
      </c>
      <c r="D33" s="28" t="s">
        <v>1</v>
      </c>
      <c r="E33" s="29" t="s">
        <v>29</v>
      </c>
      <c r="F33" s="6" t="s">
        <v>30</v>
      </c>
      <c r="G33" s="7" t="s">
        <v>41</v>
      </c>
      <c r="H33" s="7" t="s">
        <v>5</v>
      </c>
      <c r="I33" s="7" t="s">
        <v>6</v>
      </c>
      <c r="J33" s="7" t="s">
        <v>40</v>
      </c>
      <c r="K33" s="1" t="s">
        <v>33</v>
      </c>
      <c r="L33" s="1" t="s">
        <v>33</v>
      </c>
    </row>
    <row r="34" spans="2:12" x14ac:dyDescent="0.35">
      <c r="B34" s="22">
        <v>1</v>
      </c>
      <c r="C34" s="19">
        <v>1</v>
      </c>
      <c r="D34" s="19">
        <v>1</v>
      </c>
      <c r="E34" s="30">
        <v>1</v>
      </c>
      <c r="F34" s="12">
        <f>IF(B34,$C$13,1-$C$13)</f>
        <v>0.15</v>
      </c>
      <c r="G34" s="5">
        <f>IF(B34,IF(C34,IF(D34,$B$16,$C$16),IF(D34,$D$16,$E$16)),IF(C34,IF(D34,$B$18,$C$18),IF(D34,$D$18,$E$18)))</f>
        <v>0.95</v>
      </c>
      <c r="H34" s="5">
        <f>IF(C34,$B$13,1-$B$13)</f>
        <v>0.2</v>
      </c>
      <c r="I34" s="5">
        <f>IF(D34,IF(C34,$E$13,$F$13),IF(C34,$G$13,$H$13))</f>
        <v>0.6</v>
      </c>
      <c r="J34" s="5">
        <f>IF(E34,IF(D34,$D$13,$I$13),IF(D34,$J$13,$K$13))</f>
        <v>0.8</v>
      </c>
      <c r="K34" s="3">
        <f>PRODUCT(F34:J34)</f>
        <v>1.3679999999999998E-2</v>
      </c>
      <c r="L34" s="3">
        <f>IF(E34,PRODUCT(F34:J34),0)</f>
        <v>1.3679999999999998E-2</v>
      </c>
    </row>
    <row r="35" spans="2:12" x14ac:dyDescent="0.35">
      <c r="B35" s="22">
        <v>1</v>
      </c>
      <c r="C35" s="19">
        <v>1</v>
      </c>
      <c r="D35" s="19">
        <v>1</v>
      </c>
      <c r="E35" s="30">
        <v>0</v>
      </c>
      <c r="F35" s="12">
        <f t="shared" ref="F35:F49" si="13">IF(B35,$C$13,1-$C$13)</f>
        <v>0.15</v>
      </c>
      <c r="G35" s="5">
        <f t="shared" ref="G35:G49" si="14">IF(B35,IF(C35,IF(D35,$B$16,$C$16),IF(D35,$D$16,$E$16)),IF(C35,IF(D35,$B$18,$C$18),IF(D35,$D$18,$E$18)))</f>
        <v>0.95</v>
      </c>
      <c r="H35" s="5">
        <f t="shared" ref="H35:H49" si="15">IF(C35,$B$13,1-$B$13)</f>
        <v>0.2</v>
      </c>
      <c r="I35" s="5">
        <f t="shared" ref="I35:I49" si="16">IF(D35,IF(C35,$E$13,$F$13),IF(C35,$G$13,$H$13))</f>
        <v>0.6</v>
      </c>
      <c r="J35" s="5">
        <f t="shared" ref="J35:J49" si="17">IF(E35,IF(D35,$D$13,$I$13),IF(D35,$J$13,$K$13))</f>
        <v>0.19999999999999996</v>
      </c>
      <c r="K35" s="3">
        <f t="shared" ref="K35:K49" si="18">PRODUCT(F35:J35)</f>
        <v>3.4199999999999986E-3</v>
      </c>
      <c r="L35" s="3">
        <f t="shared" ref="L35:L49" si="19">IF(E35,PRODUCT(F35:J35),0)</f>
        <v>0</v>
      </c>
    </row>
    <row r="36" spans="2:12" x14ac:dyDescent="0.35">
      <c r="B36" s="22">
        <v>1</v>
      </c>
      <c r="C36" s="19">
        <v>1</v>
      </c>
      <c r="D36" s="19">
        <v>0</v>
      </c>
      <c r="E36" s="30">
        <v>1</v>
      </c>
      <c r="F36" s="12">
        <f t="shared" si="13"/>
        <v>0.15</v>
      </c>
      <c r="G36" s="5">
        <f t="shared" si="14"/>
        <v>0.9</v>
      </c>
      <c r="H36" s="5">
        <f t="shared" si="15"/>
        <v>0.2</v>
      </c>
      <c r="I36" s="5">
        <f t="shared" si="16"/>
        <v>0.4</v>
      </c>
      <c r="J36" s="5">
        <f t="shared" si="17"/>
        <v>0.2</v>
      </c>
      <c r="K36" s="3">
        <f t="shared" si="18"/>
        <v>2.1600000000000005E-3</v>
      </c>
      <c r="L36" s="3">
        <f t="shared" si="19"/>
        <v>2.1600000000000005E-3</v>
      </c>
    </row>
    <row r="37" spans="2:12" x14ac:dyDescent="0.35">
      <c r="B37" s="22">
        <v>1</v>
      </c>
      <c r="C37" s="19">
        <v>1</v>
      </c>
      <c r="D37" s="19">
        <v>0</v>
      </c>
      <c r="E37" s="30">
        <v>0</v>
      </c>
      <c r="F37" s="12">
        <f t="shared" si="13"/>
        <v>0.15</v>
      </c>
      <c r="G37" s="5">
        <f t="shared" si="14"/>
        <v>0.9</v>
      </c>
      <c r="H37" s="5">
        <f t="shared" si="15"/>
        <v>0.2</v>
      </c>
      <c r="I37" s="5">
        <f t="shared" si="16"/>
        <v>0.4</v>
      </c>
      <c r="J37" s="5">
        <f t="shared" si="17"/>
        <v>0.8</v>
      </c>
      <c r="K37" s="3">
        <f t="shared" si="18"/>
        <v>8.6400000000000018E-3</v>
      </c>
      <c r="L37" s="3">
        <f t="shared" si="19"/>
        <v>0</v>
      </c>
    </row>
    <row r="38" spans="2:12" x14ac:dyDescent="0.35">
      <c r="B38" s="22">
        <v>1</v>
      </c>
      <c r="C38" s="19">
        <v>0</v>
      </c>
      <c r="D38" s="19">
        <v>1</v>
      </c>
      <c r="E38" s="30">
        <v>1</v>
      </c>
      <c r="F38" s="12">
        <f t="shared" si="13"/>
        <v>0.15</v>
      </c>
      <c r="G38" s="5">
        <f t="shared" si="14"/>
        <v>0.92</v>
      </c>
      <c r="H38" s="5">
        <f t="shared" si="15"/>
        <v>0.8</v>
      </c>
      <c r="I38" s="5">
        <f t="shared" si="16"/>
        <v>0.4</v>
      </c>
      <c r="J38" s="5">
        <f t="shared" si="17"/>
        <v>0.8</v>
      </c>
      <c r="K38" s="3">
        <f t="shared" si="18"/>
        <v>3.5328000000000005E-2</v>
      </c>
      <c r="L38" s="3">
        <f t="shared" si="19"/>
        <v>3.5328000000000005E-2</v>
      </c>
    </row>
    <row r="39" spans="2:12" x14ac:dyDescent="0.35">
      <c r="B39" s="22">
        <v>1</v>
      </c>
      <c r="C39" s="19">
        <v>0</v>
      </c>
      <c r="D39" s="19">
        <v>1</v>
      </c>
      <c r="E39" s="30">
        <v>0</v>
      </c>
      <c r="F39" s="12">
        <f t="shared" si="13"/>
        <v>0.15</v>
      </c>
      <c r="G39" s="5">
        <f t="shared" si="14"/>
        <v>0.92</v>
      </c>
      <c r="H39" s="5">
        <f t="shared" si="15"/>
        <v>0.8</v>
      </c>
      <c r="I39" s="5">
        <f t="shared" si="16"/>
        <v>0.4</v>
      </c>
      <c r="J39" s="5">
        <f t="shared" si="17"/>
        <v>0.19999999999999996</v>
      </c>
      <c r="K39" s="3">
        <f t="shared" si="18"/>
        <v>8.8319999999999996E-3</v>
      </c>
      <c r="L39" s="3">
        <f t="shared" si="19"/>
        <v>0</v>
      </c>
    </row>
    <row r="40" spans="2:12" x14ac:dyDescent="0.35">
      <c r="B40" s="22">
        <v>1</v>
      </c>
      <c r="C40" s="19">
        <v>0</v>
      </c>
      <c r="D40" s="19">
        <v>0</v>
      </c>
      <c r="E40" s="30">
        <v>1</v>
      </c>
      <c r="F40" s="12">
        <f t="shared" si="13"/>
        <v>0.15</v>
      </c>
      <c r="G40" s="5">
        <f t="shared" si="14"/>
        <v>0.85</v>
      </c>
      <c r="H40" s="5">
        <f t="shared" si="15"/>
        <v>0.8</v>
      </c>
      <c r="I40" s="5">
        <f t="shared" si="16"/>
        <v>0.6</v>
      </c>
      <c r="J40" s="5">
        <f t="shared" si="17"/>
        <v>0.2</v>
      </c>
      <c r="K40" s="3">
        <f t="shared" si="18"/>
        <v>1.2240000000000001E-2</v>
      </c>
      <c r="L40" s="3">
        <f t="shared" si="19"/>
        <v>1.2240000000000001E-2</v>
      </c>
    </row>
    <row r="41" spans="2:12" x14ac:dyDescent="0.35">
      <c r="B41" s="22">
        <v>1</v>
      </c>
      <c r="C41" s="19">
        <v>0</v>
      </c>
      <c r="D41" s="19">
        <v>0</v>
      </c>
      <c r="E41" s="30">
        <v>0</v>
      </c>
      <c r="F41" s="12">
        <f t="shared" si="13"/>
        <v>0.15</v>
      </c>
      <c r="G41" s="5">
        <f t="shared" si="14"/>
        <v>0.85</v>
      </c>
      <c r="H41" s="5">
        <f t="shared" si="15"/>
        <v>0.8</v>
      </c>
      <c r="I41" s="5">
        <f t="shared" si="16"/>
        <v>0.6</v>
      </c>
      <c r="J41" s="5">
        <f t="shared" si="17"/>
        <v>0.8</v>
      </c>
      <c r="K41" s="3">
        <f t="shared" si="18"/>
        <v>4.8960000000000004E-2</v>
      </c>
      <c r="L41" s="3">
        <f t="shared" si="19"/>
        <v>0</v>
      </c>
    </row>
    <row r="42" spans="2:12" x14ac:dyDescent="0.35">
      <c r="B42" s="22">
        <v>0</v>
      </c>
      <c r="C42" s="19">
        <v>1</v>
      </c>
      <c r="D42" s="19">
        <v>1</v>
      </c>
      <c r="E42" s="30">
        <v>1</v>
      </c>
      <c r="F42" s="12">
        <f t="shared" si="13"/>
        <v>0.85</v>
      </c>
      <c r="G42" s="5">
        <f t="shared" si="14"/>
        <v>0.35</v>
      </c>
      <c r="H42" s="5">
        <f t="shared" si="15"/>
        <v>0.2</v>
      </c>
      <c r="I42" s="5">
        <f t="shared" si="16"/>
        <v>0.6</v>
      </c>
      <c r="J42" s="5">
        <f t="shared" si="17"/>
        <v>0.8</v>
      </c>
      <c r="K42" s="3">
        <f>PRODUCT(F42:J42)</f>
        <v>2.8559999999999999E-2</v>
      </c>
      <c r="L42" s="3">
        <f t="shared" si="19"/>
        <v>2.8559999999999999E-2</v>
      </c>
    </row>
    <row r="43" spans="2:12" x14ac:dyDescent="0.35">
      <c r="B43" s="22">
        <v>0</v>
      </c>
      <c r="C43" s="19">
        <v>1</v>
      </c>
      <c r="D43" s="19">
        <v>1</v>
      </c>
      <c r="E43" s="30">
        <v>0</v>
      </c>
      <c r="F43" s="12">
        <f t="shared" si="13"/>
        <v>0.85</v>
      </c>
      <c r="G43" s="5">
        <f t="shared" si="14"/>
        <v>0.35</v>
      </c>
      <c r="H43" s="5">
        <f t="shared" si="15"/>
        <v>0.2</v>
      </c>
      <c r="I43" s="5">
        <f t="shared" si="16"/>
        <v>0.6</v>
      </c>
      <c r="J43" s="5">
        <f t="shared" si="17"/>
        <v>0.19999999999999996</v>
      </c>
      <c r="K43" s="3">
        <f t="shared" si="18"/>
        <v>7.1399999999999979E-3</v>
      </c>
      <c r="L43" s="3">
        <f t="shared" si="19"/>
        <v>0</v>
      </c>
    </row>
    <row r="44" spans="2:12" x14ac:dyDescent="0.35">
      <c r="B44" s="22">
        <v>0</v>
      </c>
      <c r="C44" s="19">
        <v>1</v>
      </c>
      <c r="D44" s="19">
        <v>0</v>
      </c>
      <c r="E44" s="30">
        <v>1</v>
      </c>
      <c r="F44" s="12">
        <f t="shared" si="13"/>
        <v>0.85</v>
      </c>
      <c r="G44" s="5">
        <f t="shared" si="14"/>
        <v>0.4</v>
      </c>
      <c r="H44" s="5">
        <f t="shared" si="15"/>
        <v>0.2</v>
      </c>
      <c r="I44" s="5">
        <f t="shared" si="16"/>
        <v>0.4</v>
      </c>
      <c r="J44" s="5">
        <f t="shared" si="17"/>
        <v>0.2</v>
      </c>
      <c r="K44" s="3">
        <f t="shared" si="18"/>
        <v>5.4400000000000004E-3</v>
      </c>
      <c r="L44" s="3">
        <f t="shared" si="19"/>
        <v>5.4400000000000004E-3</v>
      </c>
    </row>
    <row r="45" spans="2:12" x14ac:dyDescent="0.35">
      <c r="B45" s="22">
        <v>0</v>
      </c>
      <c r="C45" s="19">
        <v>1</v>
      </c>
      <c r="D45" s="19">
        <v>0</v>
      </c>
      <c r="E45" s="30">
        <v>0</v>
      </c>
      <c r="F45" s="12">
        <f t="shared" si="13"/>
        <v>0.85</v>
      </c>
      <c r="G45" s="5">
        <f t="shared" si="14"/>
        <v>0.4</v>
      </c>
      <c r="H45" s="5">
        <f t="shared" si="15"/>
        <v>0.2</v>
      </c>
      <c r="I45" s="5">
        <f t="shared" si="16"/>
        <v>0.4</v>
      </c>
      <c r="J45" s="5">
        <f t="shared" si="17"/>
        <v>0.8</v>
      </c>
      <c r="K45" s="3">
        <f t="shared" si="18"/>
        <v>2.1760000000000002E-2</v>
      </c>
      <c r="L45" s="3">
        <f t="shared" si="19"/>
        <v>0</v>
      </c>
    </row>
    <row r="46" spans="2:12" x14ac:dyDescent="0.35">
      <c r="B46" s="22">
        <v>0</v>
      </c>
      <c r="C46" s="19">
        <v>0</v>
      </c>
      <c r="D46" s="19">
        <v>1</v>
      </c>
      <c r="E46" s="30">
        <v>1</v>
      </c>
      <c r="F46" s="12">
        <f t="shared" si="13"/>
        <v>0.85</v>
      </c>
      <c r="G46" s="5">
        <f t="shared" si="14"/>
        <v>0.6</v>
      </c>
      <c r="H46" s="5">
        <f t="shared" si="15"/>
        <v>0.8</v>
      </c>
      <c r="I46" s="5">
        <f t="shared" si="16"/>
        <v>0.4</v>
      </c>
      <c r="J46" s="5">
        <f t="shared" si="17"/>
        <v>0.8</v>
      </c>
      <c r="K46" s="3">
        <f t="shared" si="18"/>
        <v>0.13056000000000001</v>
      </c>
      <c r="L46" s="3">
        <f t="shared" si="19"/>
        <v>0.13056000000000001</v>
      </c>
    </row>
    <row r="47" spans="2:12" x14ac:dyDescent="0.35">
      <c r="B47" s="22">
        <v>0</v>
      </c>
      <c r="C47" s="19">
        <v>0</v>
      </c>
      <c r="D47" s="19">
        <v>1</v>
      </c>
      <c r="E47" s="30">
        <v>0</v>
      </c>
      <c r="F47" s="12">
        <f t="shared" si="13"/>
        <v>0.85</v>
      </c>
      <c r="G47" s="5">
        <f t="shared" si="14"/>
        <v>0.6</v>
      </c>
      <c r="H47" s="5">
        <f t="shared" si="15"/>
        <v>0.8</v>
      </c>
      <c r="I47" s="5">
        <f t="shared" si="16"/>
        <v>0.4</v>
      </c>
      <c r="J47" s="5">
        <f t="shared" si="17"/>
        <v>0.19999999999999996</v>
      </c>
      <c r="K47" s="3">
        <f t="shared" si="18"/>
        <v>3.2639999999999995E-2</v>
      </c>
      <c r="L47" s="3">
        <f t="shared" si="19"/>
        <v>0</v>
      </c>
    </row>
    <row r="48" spans="2:12" x14ac:dyDescent="0.35">
      <c r="B48" s="22">
        <v>0</v>
      </c>
      <c r="C48" s="19">
        <v>0</v>
      </c>
      <c r="D48" s="19">
        <v>0</v>
      </c>
      <c r="E48" s="30">
        <v>1</v>
      </c>
      <c r="F48" s="12">
        <f t="shared" si="13"/>
        <v>0.85</v>
      </c>
      <c r="G48" s="5">
        <f t="shared" si="14"/>
        <v>0.05</v>
      </c>
      <c r="H48" s="5">
        <f t="shared" si="15"/>
        <v>0.8</v>
      </c>
      <c r="I48" s="5">
        <f t="shared" si="16"/>
        <v>0.6</v>
      </c>
      <c r="J48" s="5">
        <f t="shared" si="17"/>
        <v>0.2</v>
      </c>
      <c r="K48" s="3">
        <f t="shared" si="18"/>
        <v>4.0800000000000003E-3</v>
      </c>
      <c r="L48" s="3">
        <f t="shared" si="19"/>
        <v>4.0800000000000003E-3</v>
      </c>
    </row>
    <row r="49" spans="2:16" ht="15" thickBot="1" x14ac:dyDescent="0.4">
      <c r="B49" s="23">
        <v>0</v>
      </c>
      <c r="C49" s="24">
        <v>0</v>
      </c>
      <c r="D49" s="24">
        <v>0</v>
      </c>
      <c r="E49" s="31">
        <v>0</v>
      </c>
      <c r="F49" s="14">
        <f t="shared" si="13"/>
        <v>0.85</v>
      </c>
      <c r="G49" s="15">
        <f t="shared" si="14"/>
        <v>0.05</v>
      </c>
      <c r="H49" s="15">
        <f t="shared" si="15"/>
        <v>0.8</v>
      </c>
      <c r="I49" s="15">
        <f t="shared" si="16"/>
        <v>0.6</v>
      </c>
      <c r="J49" s="15">
        <f t="shared" si="17"/>
        <v>0.8</v>
      </c>
      <c r="K49" s="4">
        <f t="shared" si="18"/>
        <v>1.6320000000000001E-2</v>
      </c>
      <c r="L49" s="4">
        <f t="shared" si="19"/>
        <v>0</v>
      </c>
    </row>
    <row r="50" spans="2:16" ht="15" thickBot="1" x14ac:dyDescent="0.4">
      <c r="K50" s="4">
        <f>SUM(K34:K49)</f>
        <v>0.37975999999999999</v>
      </c>
      <c r="L50" s="4">
        <f>SUM(L34:L49)</f>
        <v>0.232048</v>
      </c>
    </row>
    <row r="51" spans="2:16" ht="15" thickBot="1" x14ac:dyDescent="0.4"/>
    <row r="52" spans="2:16" ht="15" thickBot="1" x14ac:dyDescent="0.4">
      <c r="L52" s="26" t="s">
        <v>52</v>
      </c>
      <c r="M52" s="1" t="s">
        <v>53</v>
      </c>
      <c r="N52" s="1" t="s">
        <v>54</v>
      </c>
      <c r="O52" s="1" t="s">
        <v>50</v>
      </c>
      <c r="P52" s="1" t="s">
        <v>51</v>
      </c>
    </row>
    <row r="53" spans="2:16" ht="15" thickBot="1" x14ac:dyDescent="0.4">
      <c r="B53" s="27" t="s">
        <v>28</v>
      </c>
      <c r="C53" s="28" t="s">
        <v>0</v>
      </c>
      <c r="D53" s="28" t="s">
        <v>1</v>
      </c>
      <c r="E53" s="34" t="s">
        <v>2</v>
      </c>
      <c r="F53" s="29" t="s">
        <v>29</v>
      </c>
      <c r="G53" s="7" t="s">
        <v>30</v>
      </c>
      <c r="H53" s="7" t="s">
        <v>49</v>
      </c>
      <c r="I53" s="7" t="s">
        <v>5</v>
      </c>
      <c r="J53" s="7" t="s">
        <v>6</v>
      </c>
      <c r="K53" s="8" t="s">
        <v>40</v>
      </c>
      <c r="L53" s="1" t="s">
        <v>33</v>
      </c>
      <c r="M53" s="1" t="s">
        <v>33</v>
      </c>
      <c r="N53" s="1" t="s">
        <v>33</v>
      </c>
      <c r="O53" s="1" t="s">
        <v>33</v>
      </c>
      <c r="P53" s="1" t="s">
        <v>33</v>
      </c>
    </row>
    <row r="54" spans="2:16" x14ac:dyDescent="0.35">
      <c r="B54" s="22">
        <v>1</v>
      </c>
      <c r="C54" s="19">
        <v>1</v>
      </c>
      <c r="D54" s="19">
        <v>1</v>
      </c>
      <c r="E54" s="19">
        <v>1</v>
      </c>
      <c r="F54" s="30">
        <v>1</v>
      </c>
      <c r="G54" s="9">
        <f>IF(B54,$C$13,1-$C$13)</f>
        <v>0.15</v>
      </c>
      <c r="H54" s="10">
        <f>IF(E54,IF(B54,IF(C54,$B$16,$D$16),IF(C54,$B$18,$D$18)),IF(B54,IF(C54,$F$16,$H$16),IF(C54,$F$18,$H$18)))</f>
        <v>0.95</v>
      </c>
      <c r="I54" s="10">
        <f>IF(C54,$B$13,1-$B$13)</f>
        <v>0.2</v>
      </c>
      <c r="J54" s="10">
        <f>IF(D54,IF(C54,$E$13,$F$13),IF(C54,$G$13,$H$13))</f>
        <v>0.6</v>
      </c>
      <c r="K54" s="11">
        <f>IF(F54,IF(D54,$D$13,$I$13),IF(D54,$J$13,$K$13))</f>
        <v>0.8</v>
      </c>
      <c r="L54" s="3">
        <f>IF(D54,PRODUCT(G54:H54),0)</f>
        <v>0.14249999999999999</v>
      </c>
      <c r="M54" s="3">
        <f>IF(D54,PRODUCT(K54),0)</f>
        <v>0.8</v>
      </c>
      <c r="N54" s="3">
        <f>IF(D54,PRODUCT(I54:J54),0)</f>
        <v>0.12</v>
      </c>
      <c r="O54" s="3">
        <f>IF(D54,E54*PRODUCT(L54:N54),0)</f>
        <v>1.3679999999999998E-2</v>
      </c>
      <c r="P54" s="3">
        <f>IF(D54,(1-E54)*PRODUCT(L54:N54),0)</f>
        <v>0</v>
      </c>
    </row>
    <row r="55" spans="2:16" x14ac:dyDescent="0.35">
      <c r="B55" s="22">
        <v>1</v>
      </c>
      <c r="C55" s="19">
        <v>1</v>
      </c>
      <c r="D55" s="19">
        <v>1</v>
      </c>
      <c r="E55" s="19">
        <v>1</v>
      </c>
      <c r="F55" s="30">
        <v>0</v>
      </c>
      <c r="G55" s="12">
        <f t="shared" ref="G55:G85" si="20">IF(B55,$C$13,1-$C$13)</f>
        <v>0.15</v>
      </c>
      <c r="H55" s="5">
        <f t="shared" ref="H55:H85" si="21">IF(E55,IF(B55,IF(C55,$B$16,$D$16),IF(C55,$B$18,$D$18)),IF(B55,IF(C55,$F$16,$H$16),IF(C55,$F$18,$H$18)))</f>
        <v>0.95</v>
      </c>
      <c r="I55" s="5">
        <f t="shared" ref="I55:I86" si="22">IF(C55,$B$13,1-$B$13)</f>
        <v>0.2</v>
      </c>
      <c r="J55" s="5">
        <f t="shared" ref="J55:J85" si="23">IF(D55,IF(C55,$E$13,$F$13),IF(C55,$G$13,$H$13))</f>
        <v>0.6</v>
      </c>
      <c r="K55" s="13">
        <f t="shared" ref="K55:K85" si="24">IF(F55,IF(D55,$D$13,$I$13),IF(D55,$J$13,$K$13))</f>
        <v>0.19999999999999996</v>
      </c>
      <c r="L55" s="3">
        <f t="shared" ref="L55:L85" si="25">IF(D55,PRODUCT(G55:H55),0)</f>
        <v>0.14249999999999999</v>
      </c>
      <c r="M55" s="3">
        <f t="shared" ref="M55:M85" si="26">IF(D55,PRODUCT(K55),0)</f>
        <v>0.19999999999999996</v>
      </c>
      <c r="N55" s="3">
        <f t="shared" ref="N55:O85" si="27">IF(D55,PRODUCT(I55:J55),0)</f>
        <v>0.12</v>
      </c>
      <c r="O55" s="3">
        <f t="shared" ref="O55:P85" si="28">IF(D55,E55*PRODUCT(L55:N55),0)</f>
        <v>3.4199999999999986E-3</v>
      </c>
      <c r="P55" s="3">
        <f t="shared" ref="P55:P85" si="29">IF(D55,(1-E55)*PRODUCT(L55:N55),0)</f>
        <v>0</v>
      </c>
    </row>
    <row r="56" spans="2:16" x14ac:dyDescent="0.35">
      <c r="B56" s="22">
        <v>1</v>
      </c>
      <c r="C56" s="19">
        <v>1</v>
      </c>
      <c r="D56" s="19">
        <v>1</v>
      </c>
      <c r="E56" s="19">
        <v>0</v>
      </c>
      <c r="F56" s="30">
        <v>1</v>
      </c>
      <c r="G56" s="12">
        <f t="shared" si="20"/>
        <v>0.15</v>
      </c>
      <c r="H56" s="5">
        <f t="shared" si="21"/>
        <v>5.0000000000000044E-2</v>
      </c>
      <c r="I56" s="5">
        <f t="shared" si="22"/>
        <v>0.2</v>
      </c>
      <c r="J56" s="5">
        <f t="shared" si="23"/>
        <v>0.6</v>
      </c>
      <c r="K56" s="13">
        <f t="shared" si="24"/>
        <v>0.8</v>
      </c>
      <c r="L56" s="3">
        <f t="shared" si="25"/>
        <v>7.5000000000000067E-3</v>
      </c>
      <c r="M56" s="3">
        <f t="shared" si="26"/>
        <v>0.8</v>
      </c>
      <c r="N56" s="3">
        <f t="shared" si="27"/>
        <v>0.12</v>
      </c>
      <c r="O56" s="3">
        <f t="shared" si="28"/>
        <v>0</v>
      </c>
      <c r="P56" s="3">
        <f t="shared" si="29"/>
        <v>7.2000000000000059E-4</v>
      </c>
    </row>
    <row r="57" spans="2:16" x14ac:dyDescent="0.35">
      <c r="B57" s="22">
        <v>1</v>
      </c>
      <c r="C57" s="19">
        <v>1</v>
      </c>
      <c r="D57" s="19">
        <v>1</v>
      </c>
      <c r="E57" s="19">
        <v>0</v>
      </c>
      <c r="F57" s="30">
        <v>0</v>
      </c>
      <c r="G57" s="12">
        <f t="shared" si="20"/>
        <v>0.15</v>
      </c>
      <c r="H57" s="5">
        <f t="shared" si="21"/>
        <v>5.0000000000000044E-2</v>
      </c>
      <c r="I57" s="5">
        <f t="shared" si="22"/>
        <v>0.2</v>
      </c>
      <c r="J57" s="5">
        <f t="shared" si="23"/>
        <v>0.6</v>
      </c>
      <c r="K57" s="13">
        <f t="shared" si="24"/>
        <v>0.19999999999999996</v>
      </c>
      <c r="L57" s="3">
        <f t="shared" si="25"/>
        <v>7.5000000000000067E-3</v>
      </c>
      <c r="M57" s="3">
        <f t="shared" si="26"/>
        <v>0.19999999999999996</v>
      </c>
      <c r="N57" s="3">
        <f t="shared" si="27"/>
        <v>0.12</v>
      </c>
      <c r="O57" s="3">
        <f t="shared" si="28"/>
        <v>0</v>
      </c>
      <c r="P57" s="3">
        <f t="shared" si="29"/>
        <v>1.8000000000000009E-4</v>
      </c>
    </row>
    <row r="58" spans="2:16" x14ac:dyDescent="0.35">
      <c r="B58" s="22">
        <v>1</v>
      </c>
      <c r="C58" s="19">
        <v>1</v>
      </c>
      <c r="D58" s="19">
        <v>0</v>
      </c>
      <c r="E58" s="19">
        <v>1</v>
      </c>
      <c r="F58" s="30">
        <v>1</v>
      </c>
      <c r="G58" s="12">
        <f t="shared" si="20"/>
        <v>0.15</v>
      </c>
      <c r="H58" s="5">
        <f t="shared" si="21"/>
        <v>0.95</v>
      </c>
      <c r="I58" s="5">
        <f t="shared" si="22"/>
        <v>0.2</v>
      </c>
      <c r="J58" s="5">
        <f t="shared" si="23"/>
        <v>0.4</v>
      </c>
      <c r="K58" s="13">
        <f t="shared" si="24"/>
        <v>0.2</v>
      </c>
      <c r="L58" s="3">
        <f t="shared" si="25"/>
        <v>0</v>
      </c>
      <c r="M58" s="3">
        <f t="shared" si="26"/>
        <v>0</v>
      </c>
      <c r="N58" s="3">
        <f t="shared" si="27"/>
        <v>0</v>
      </c>
      <c r="O58" s="3">
        <f t="shared" si="28"/>
        <v>0</v>
      </c>
      <c r="P58" s="3">
        <f t="shared" si="29"/>
        <v>0</v>
      </c>
    </row>
    <row r="59" spans="2:16" x14ac:dyDescent="0.35">
      <c r="B59" s="22">
        <v>1</v>
      </c>
      <c r="C59" s="19">
        <v>1</v>
      </c>
      <c r="D59" s="19">
        <v>0</v>
      </c>
      <c r="E59" s="19">
        <v>1</v>
      </c>
      <c r="F59" s="30">
        <v>0</v>
      </c>
      <c r="G59" s="12">
        <f t="shared" si="20"/>
        <v>0.15</v>
      </c>
      <c r="H59" s="5">
        <f t="shared" si="21"/>
        <v>0.95</v>
      </c>
      <c r="I59" s="5">
        <f t="shared" si="22"/>
        <v>0.2</v>
      </c>
      <c r="J59" s="5">
        <f t="shared" si="23"/>
        <v>0.4</v>
      </c>
      <c r="K59" s="13">
        <f t="shared" si="24"/>
        <v>0.8</v>
      </c>
      <c r="L59" s="3">
        <f t="shared" si="25"/>
        <v>0</v>
      </c>
      <c r="M59" s="3">
        <f t="shared" si="26"/>
        <v>0</v>
      </c>
      <c r="N59" s="3">
        <f t="shared" si="27"/>
        <v>0</v>
      </c>
      <c r="O59" s="3">
        <f t="shared" si="28"/>
        <v>0</v>
      </c>
      <c r="P59" s="3">
        <f t="shared" si="29"/>
        <v>0</v>
      </c>
    </row>
    <row r="60" spans="2:16" x14ac:dyDescent="0.35">
      <c r="B60" s="22">
        <v>1</v>
      </c>
      <c r="C60" s="19">
        <v>1</v>
      </c>
      <c r="D60" s="19">
        <v>0</v>
      </c>
      <c r="E60" s="19">
        <v>0</v>
      </c>
      <c r="F60" s="30">
        <v>1</v>
      </c>
      <c r="G60" s="12">
        <f t="shared" si="20"/>
        <v>0.15</v>
      </c>
      <c r="H60" s="5">
        <f t="shared" si="21"/>
        <v>5.0000000000000044E-2</v>
      </c>
      <c r="I60" s="5">
        <f t="shared" si="22"/>
        <v>0.2</v>
      </c>
      <c r="J60" s="5">
        <f t="shared" si="23"/>
        <v>0.4</v>
      </c>
      <c r="K60" s="13">
        <f t="shared" si="24"/>
        <v>0.2</v>
      </c>
      <c r="L60" s="3">
        <f t="shared" si="25"/>
        <v>0</v>
      </c>
      <c r="M60" s="3">
        <f t="shared" si="26"/>
        <v>0</v>
      </c>
      <c r="N60" s="3">
        <f t="shared" si="27"/>
        <v>0</v>
      </c>
      <c r="O60" s="3">
        <f t="shared" si="28"/>
        <v>0</v>
      </c>
      <c r="P60" s="3">
        <f t="shared" si="29"/>
        <v>0</v>
      </c>
    </row>
    <row r="61" spans="2:16" x14ac:dyDescent="0.35">
      <c r="B61" s="22">
        <v>1</v>
      </c>
      <c r="C61" s="19">
        <v>1</v>
      </c>
      <c r="D61" s="19">
        <v>0</v>
      </c>
      <c r="E61" s="19">
        <v>0</v>
      </c>
      <c r="F61" s="30">
        <v>0</v>
      </c>
      <c r="G61" s="12">
        <f t="shared" si="20"/>
        <v>0.15</v>
      </c>
      <c r="H61" s="5">
        <f t="shared" si="21"/>
        <v>5.0000000000000044E-2</v>
      </c>
      <c r="I61" s="5">
        <f t="shared" si="22"/>
        <v>0.2</v>
      </c>
      <c r="J61" s="5">
        <f t="shared" si="23"/>
        <v>0.4</v>
      </c>
      <c r="K61" s="13">
        <f t="shared" si="24"/>
        <v>0.8</v>
      </c>
      <c r="L61" s="3">
        <f t="shared" si="25"/>
        <v>0</v>
      </c>
      <c r="M61" s="3">
        <f t="shared" si="26"/>
        <v>0</v>
      </c>
      <c r="N61" s="3">
        <f t="shared" si="27"/>
        <v>0</v>
      </c>
      <c r="O61" s="3">
        <f t="shared" si="28"/>
        <v>0</v>
      </c>
      <c r="P61" s="3">
        <f t="shared" si="29"/>
        <v>0</v>
      </c>
    </row>
    <row r="62" spans="2:16" x14ac:dyDescent="0.35">
      <c r="B62" s="22">
        <v>1</v>
      </c>
      <c r="C62" s="19">
        <v>0</v>
      </c>
      <c r="D62" s="19">
        <v>1</v>
      </c>
      <c r="E62" s="19">
        <v>1</v>
      </c>
      <c r="F62" s="30">
        <v>1</v>
      </c>
      <c r="G62" s="12">
        <f t="shared" si="20"/>
        <v>0.15</v>
      </c>
      <c r="H62" s="5">
        <f t="shared" si="21"/>
        <v>0.92</v>
      </c>
      <c r="I62" s="5">
        <f t="shared" si="22"/>
        <v>0.8</v>
      </c>
      <c r="J62" s="5">
        <f t="shared" si="23"/>
        <v>0.4</v>
      </c>
      <c r="K62" s="13">
        <f t="shared" si="24"/>
        <v>0.8</v>
      </c>
      <c r="L62" s="3">
        <f t="shared" si="25"/>
        <v>0.13800000000000001</v>
      </c>
      <c r="M62" s="3">
        <f t="shared" si="26"/>
        <v>0.8</v>
      </c>
      <c r="N62" s="3">
        <f t="shared" si="27"/>
        <v>0.32000000000000006</v>
      </c>
      <c r="O62" s="3">
        <f t="shared" si="28"/>
        <v>3.5328000000000012E-2</v>
      </c>
      <c r="P62" s="3">
        <f t="shared" si="29"/>
        <v>0</v>
      </c>
    </row>
    <row r="63" spans="2:16" x14ac:dyDescent="0.35">
      <c r="B63" s="22">
        <v>1</v>
      </c>
      <c r="C63" s="19">
        <v>0</v>
      </c>
      <c r="D63" s="19">
        <v>1</v>
      </c>
      <c r="E63" s="19">
        <v>1</v>
      </c>
      <c r="F63" s="30">
        <v>0</v>
      </c>
      <c r="G63" s="12">
        <f t="shared" si="20"/>
        <v>0.15</v>
      </c>
      <c r="H63" s="5">
        <f t="shared" si="21"/>
        <v>0.92</v>
      </c>
      <c r="I63" s="5">
        <f t="shared" si="22"/>
        <v>0.8</v>
      </c>
      <c r="J63" s="5">
        <f t="shared" si="23"/>
        <v>0.4</v>
      </c>
      <c r="K63" s="13">
        <f t="shared" si="24"/>
        <v>0.19999999999999996</v>
      </c>
      <c r="L63" s="3">
        <f t="shared" si="25"/>
        <v>0.13800000000000001</v>
      </c>
      <c r="M63" s="3">
        <f t="shared" si="26"/>
        <v>0.19999999999999996</v>
      </c>
      <c r="N63" s="3">
        <f t="shared" si="27"/>
        <v>0.32000000000000006</v>
      </c>
      <c r="O63" s="3">
        <f t="shared" si="28"/>
        <v>8.8320000000000013E-3</v>
      </c>
      <c r="P63" s="3">
        <f t="shared" si="29"/>
        <v>0</v>
      </c>
    </row>
    <row r="64" spans="2:16" x14ac:dyDescent="0.35">
      <c r="B64" s="22">
        <v>1</v>
      </c>
      <c r="C64" s="19">
        <v>0</v>
      </c>
      <c r="D64" s="19">
        <v>1</v>
      </c>
      <c r="E64" s="19">
        <v>0</v>
      </c>
      <c r="F64" s="30">
        <v>1</v>
      </c>
      <c r="G64" s="12">
        <f t="shared" si="20"/>
        <v>0.15</v>
      </c>
      <c r="H64" s="5">
        <f t="shared" si="21"/>
        <v>7.999999999999996E-2</v>
      </c>
      <c r="I64" s="5">
        <f t="shared" si="22"/>
        <v>0.8</v>
      </c>
      <c r="J64" s="5">
        <f t="shared" si="23"/>
        <v>0.4</v>
      </c>
      <c r="K64" s="13">
        <f t="shared" si="24"/>
        <v>0.8</v>
      </c>
      <c r="L64" s="3">
        <f t="shared" si="25"/>
        <v>1.1999999999999993E-2</v>
      </c>
      <c r="M64" s="3">
        <f t="shared" si="26"/>
        <v>0.8</v>
      </c>
      <c r="N64" s="3">
        <f t="shared" si="27"/>
        <v>0.32000000000000006</v>
      </c>
      <c r="O64" s="3">
        <f t="shared" si="28"/>
        <v>0</v>
      </c>
      <c r="P64" s="3">
        <f t="shared" si="29"/>
        <v>3.0719999999999992E-3</v>
      </c>
    </row>
    <row r="65" spans="2:16" x14ac:dyDescent="0.35">
      <c r="B65" s="22">
        <v>1</v>
      </c>
      <c r="C65" s="19">
        <v>0</v>
      </c>
      <c r="D65" s="19">
        <v>1</v>
      </c>
      <c r="E65" s="19">
        <v>0</v>
      </c>
      <c r="F65" s="30">
        <v>0</v>
      </c>
      <c r="G65" s="12">
        <f t="shared" si="20"/>
        <v>0.15</v>
      </c>
      <c r="H65" s="5">
        <f t="shared" si="21"/>
        <v>7.999999999999996E-2</v>
      </c>
      <c r="I65" s="5">
        <f t="shared" si="22"/>
        <v>0.8</v>
      </c>
      <c r="J65" s="5">
        <f t="shared" si="23"/>
        <v>0.4</v>
      </c>
      <c r="K65" s="13">
        <f t="shared" si="24"/>
        <v>0.19999999999999996</v>
      </c>
      <c r="L65" s="3">
        <f t="shared" si="25"/>
        <v>1.1999999999999993E-2</v>
      </c>
      <c r="M65" s="3">
        <f t="shared" si="26"/>
        <v>0.19999999999999996</v>
      </c>
      <c r="N65" s="3">
        <f t="shared" si="27"/>
        <v>0.32000000000000006</v>
      </c>
      <c r="O65" s="3">
        <f t="shared" si="28"/>
        <v>0</v>
      </c>
      <c r="P65" s="3">
        <f t="shared" si="29"/>
        <v>7.6799999999999948E-4</v>
      </c>
    </row>
    <row r="66" spans="2:16" x14ac:dyDescent="0.35">
      <c r="B66" s="22">
        <v>1</v>
      </c>
      <c r="C66" s="19">
        <v>0</v>
      </c>
      <c r="D66" s="19">
        <v>0</v>
      </c>
      <c r="E66" s="19">
        <v>1</v>
      </c>
      <c r="F66" s="30">
        <v>1</v>
      </c>
      <c r="G66" s="12">
        <f t="shared" si="20"/>
        <v>0.15</v>
      </c>
      <c r="H66" s="5">
        <f t="shared" si="21"/>
        <v>0.92</v>
      </c>
      <c r="I66" s="5">
        <f t="shared" si="22"/>
        <v>0.8</v>
      </c>
      <c r="J66" s="5">
        <f t="shared" si="23"/>
        <v>0.6</v>
      </c>
      <c r="K66" s="13">
        <f t="shared" si="24"/>
        <v>0.2</v>
      </c>
      <c r="L66" s="3">
        <f t="shared" si="25"/>
        <v>0</v>
      </c>
      <c r="M66" s="3">
        <f t="shared" si="26"/>
        <v>0</v>
      </c>
      <c r="N66" s="3">
        <f t="shared" si="27"/>
        <v>0</v>
      </c>
      <c r="O66" s="3">
        <f t="shared" si="28"/>
        <v>0</v>
      </c>
      <c r="P66" s="3">
        <f t="shared" si="29"/>
        <v>0</v>
      </c>
    </row>
    <row r="67" spans="2:16" x14ac:dyDescent="0.35">
      <c r="B67" s="22">
        <v>1</v>
      </c>
      <c r="C67" s="19">
        <v>0</v>
      </c>
      <c r="D67" s="19">
        <v>0</v>
      </c>
      <c r="E67" s="19">
        <v>1</v>
      </c>
      <c r="F67" s="30">
        <v>0</v>
      </c>
      <c r="G67" s="12">
        <f t="shared" si="20"/>
        <v>0.15</v>
      </c>
      <c r="H67" s="5">
        <f t="shared" si="21"/>
        <v>0.92</v>
      </c>
      <c r="I67" s="5">
        <f t="shared" si="22"/>
        <v>0.8</v>
      </c>
      <c r="J67" s="5">
        <f t="shared" si="23"/>
        <v>0.6</v>
      </c>
      <c r="K67" s="13">
        <f t="shared" si="24"/>
        <v>0.8</v>
      </c>
      <c r="L67" s="3">
        <f t="shared" si="25"/>
        <v>0</v>
      </c>
      <c r="M67" s="3">
        <f t="shared" si="26"/>
        <v>0</v>
      </c>
      <c r="N67" s="3">
        <f t="shared" si="27"/>
        <v>0</v>
      </c>
      <c r="O67" s="3">
        <f t="shared" si="28"/>
        <v>0</v>
      </c>
      <c r="P67" s="3">
        <f t="shared" si="29"/>
        <v>0</v>
      </c>
    </row>
    <row r="68" spans="2:16" x14ac:dyDescent="0.35">
      <c r="B68" s="22">
        <v>1</v>
      </c>
      <c r="C68" s="19">
        <v>0</v>
      </c>
      <c r="D68" s="19">
        <v>0</v>
      </c>
      <c r="E68" s="19">
        <v>0</v>
      </c>
      <c r="F68" s="30">
        <v>1</v>
      </c>
      <c r="G68" s="12">
        <f t="shared" si="20"/>
        <v>0.15</v>
      </c>
      <c r="H68" s="5">
        <f t="shared" si="21"/>
        <v>7.999999999999996E-2</v>
      </c>
      <c r="I68" s="5">
        <f t="shared" si="22"/>
        <v>0.8</v>
      </c>
      <c r="J68" s="5">
        <f t="shared" si="23"/>
        <v>0.6</v>
      </c>
      <c r="K68" s="13">
        <f t="shared" si="24"/>
        <v>0.2</v>
      </c>
      <c r="L68" s="3">
        <f t="shared" si="25"/>
        <v>0</v>
      </c>
      <c r="M68" s="3">
        <f t="shared" si="26"/>
        <v>0</v>
      </c>
      <c r="N68" s="3">
        <f t="shared" si="27"/>
        <v>0</v>
      </c>
      <c r="O68" s="3">
        <f t="shared" si="28"/>
        <v>0</v>
      </c>
      <c r="P68" s="3">
        <f t="shared" si="29"/>
        <v>0</v>
      </c>
    </row>
    <row r="69" spans="2:16" x14ac:dyDescent="0.35">
      <c r="B69" s="22">
        <v>1</v>
      </c>
      <c r="C69" s="19">
        <v>0</v>
      </c>
      <c r="D69" s="19">
        <v>0</v>
      </c>
      <c r="E69" s="19">
        <v>0</v>
      </c>
      <c r="F69" s="30">
        <v>0</v>
      </c>
      <c r="G69" s="12">
        <f t="shared" si="20"/>
        <v>0.15</v>
      </c>
      <c r="H69" s="5">
        <f t="shared" si="21"/>
        <v>7.999999999999996E-2</v>
      </c>
      <c r="I69" s="5">
        <f t="shared" si="22"/>
        <v>0.8</v>
      </c>
      <c r="J69" s="5">
        <f t="shared" si="23"/>
        <v>0.6</v>
      </c>
      <c r="K69" s="13">
        <f t="shared" si="24"/>
        <v>0.8</v>
      </c>
      <c r="L69" s="3">
        <f t="shared" si="25"/>
        <v>0</v>
      </c>
      <c r="M69" s="3">
        <f t="shared" si="26"/>
        <v>0</v>
      </c>
      <c r="N69" s="3">
        <f t="shared" si="27"/>
        <v>0</v>
      </c>
      <c r="O69" s="3">
        <f t="shared" si="28"/>
        <v>0</v>
      </c>
      <c r="P69" s="3">
        <f t="shared" si="29"/>
        <v>0</v>
      </c>
    </row>
    <row r="70" spans="2:16" x14ac:dyDescent="0.35">
      <c r="B70" s="22">
        <v>0</v>
      </c>
      <c r="C70" s="19">
        <v>1</v>
      </c>
      <c r="D70" s="19">
        <v>1</v>
      </c>
      <c r="E70" s="19">
        <v>1</v>
      </c>
      <c r="F70" s="30">
        <v>1</v>
      </c>
      <c r="G70" s="12">
        <f t="shared" si="20"/>
        <v>0.85</v>
      </c>
      <c r="H70" s="5">
        <f t="shared" si="21"/>
        <v>0.35</v>
      </c>
      <c r="I70" s="5">
        <f t="shared" si="22"/>
        <v>0.2</v>
      </c>
      <c r="J70" s="5">
        <f t="shared" si="23"/>
        <v>0.6</v>
      </c>
      <c r="K70" s="13">
        <f t="shared" si="24"/>
        <v>0.8</v>
      </c>
      <c r="L70" s="3">
        <f t="shared" si="25"/>
        <v>0.29749999999999999</v>
      </c>
      <c r="M70" s="3">
        <f t="shared" si="26"/>
        <v>0.8</v>
      </c>
      <c r="N70" s="3">
        <f t="shared" si="27"/>
        <v>0.12</v>
      </c>
      <c r="O70" s="3">
        <f t="shared" si="28"/>
        <v>2.8559999999999999E-2</v>
      </c>
      <c r="P70" s="3">
        <f t="shared" si="29"/>
        <v>0</v>
      </c>
    </row>
    <row r="71" spans="2:16" x14ac:dyDescent="0.35">
      <c r="B71" s="22">
        <v>0</v>
      </c>
      <c r="C71" s="19">
        <v>1</v>
      </c>
      <c r="D71" s="19">
        <v>1</v>
      </c>
      <c r="E71" s="19">
        <v>1</v>
      </c>
      <c r="F71" s="30">
        <v>0</v>
      </c>
      <c r="G71" s="12">
        <f t="shared" si="20"/>
        <v>0.85</v>
      </c>
      <c r="H71" s="5">
        <f t="shared" si="21"/>
        <v>0.35</v>
      </c>
      <c r="I71" s="5">
        <f t="shared" si="22"/>
        <v>0.2</v>
      </c>
      <c r="J71" s="5">
        <f t="shared" si="23"/>
        <v>0.6</v>
      </c>
      <c r="K71" s="13">
        <f t="shared" si="24"/>
        <v>0.19999999999999996</v>
      </c>
      <c r="L71" s="3">
        <f t="shared" si="25"/>
        <v>0.29749999999999999</v>
      </c>
      <c r="M71" s="3">
        <f t="shared" si="26"/>
        <v>0.19999999999999996</v>
      </c>
      <c r="N71" s="3">
        <f t="shared" si="27"/>
        <v>0.12</v>
      </c>
      <c r="O71" s="3">
        <f t="shared" si="28"/>
        <v>7.1399999999999979E-3</v>
      </c>
      <c r="P71" s="3">
        <f t="shared" si="29"/>
        <v>0</v>
      </c>
    </row>
    <row r="72" spans="2:16" x14ac:dyDescent="0.35">
      <c r="B72" s="22">
        <v>0</v>
      </c>
      <c r="C72" s="19">
        <v>1</v>
      </c>
      <c r="D72" s="19">
        <v>1</v>
      </c>
      <c r="E72" s="19">
        <v>0</v>
      </c>
      <c r="F72" s="30">
        <v>1</v>
      </c>
      <c r="G72" s="12">
        <f t="shared" si="20"/>
        <v>0.85</v>
      </c>
      <c r="H72" s="5">
        <f t="shared" si="21"/>
        <v>0.65</v>
      </c>
      <c r="I72" s="5">
        <f t="shared" si="22"/>
        <v>0.2</v>
      </c>
      <c r="J72" s="5">
        <f t="shared" si="23"/>
        <v>0.6</v>
      </c>
      <c r="K72" s="13">
        <f t="shared" si="24"/>
        <v>0.8</v>
      </c>
      <c r="L72" s="3">
        <f t="shared" si="25"/>
        <v>0.55249999999999999</v>
      </c>
      <c r="M72" s="3">
        <f t="shared" si="26"/>
        <v>0.8</v>
      </c>
      <c r="N72" s="3">
        <f t="shared" si="27"/>
        <v>0.12</v>
      </c>
      <c r="O72" s="3">
        <f t="shared" si="28"/>
        <v>0</v>
      </c>
      <c r="P72" s="3">
        <f t="shared" si="29"/>
        <v>5.3039999999999997E-2</v>
      </c>
    </row>
    <row r="73" spans="2:16" x14ac:dyDescent="0.35">
      <c r="B73" s="22">
        <v>0</v>
      </c>
      <c r="C73" s="19">
        <v>1</v>
      </c>
      <c r="D73" s="19">
        <v>1</v>
      </c>
      <c r="E73" s="19">
        <v>0</v>
      </c>
      <c r="F73" s="30">
        <v>0</v>
      </c>
      <c r="G73" s="12">
        <f t="shared" si="20"/>
        <v>0.85</v>
      </c>
      <c r="H73" s="5">
        <f t="shared" si="21"/>
        <v>0.65</v>
      </c>
      <c r="I73" s="5">
        <f t="shared" si="22"/>
        <v>0.2</v>
      </c>
      <c r="J73" s="5">
        <f t="shared" si="23"/>
        <v>0.6</v>
      </c>
      <c r="K73" s="13">
        <f t="shared" si="24"/>
        <v>0.19999999999999996</v>
      </c>
      <c r="L73" s="3">
        <f t="shared" si="25"/>
        <v>0.55249999999999999</v>
      </c>
      <c r="M73" s="3">
        <f t="shared" si="26"/>
        <v>0.19999999999999996</v>
      </c>
      <c r="N73" s="3">
        <f t="shared" si="27"/>
        <v>0.12</v>
      </c>
      <c r="O73" s="3">
        <f t="shared" si="28"/>
        <v>0</v>
      </c>
      <c r="P73" s="3">
        <f t="shared" si="29"/>
        <v>1.3259999999999996E-2</v>
      </c>
    </row>
    <row r="74" spans="2:16" x14ac:dyDescent="0.35">
      <c r="B74" s="22">
        <v>0</v>
      </c>
      <c r="C74" s="19">
        <v>1</v>
      </c>
      <c r="D74" s="19">
        <v>0</v>
      </c>
      <c r="E74" s="19">
        <v>1</v>
      </c>
      <c r="F74" s="30">
        <v>1</v>
      </c>
      <c r="G74" s="12">
        <f t="shared" si="20"/>
        <v>0.85</v>
      </c>
      <c r="H74" s="5">
        <f t="shared" si="21"/>
        <v>0.35</v>
      </c>
      <c r="I74" s="5">
        <f t="shared" si="22"/>
        <v>0.2</v>
      </c>
      <c r="J74" s="5">
        <f t="shared" si="23"/>
        <v>0.4</v>
      </c>
      <c r="K74" s="13">
        <f t="shared" si="24"/>
        <v>0.2</v>
      </c>
      <c r="L74" s="3">
        <f t="shared" si="25"/>
        <v>0</v>
      </c>
      <c r="M74" s="3">
        <f t="shared" si="26"/>
        <v>0</v>
      </c>
      <c r="N74" s="3">
        <f t="shared" si="27"/>
        <v>0</v>
      </c>
      <c r="O74" s="3">
        <f t="shared" si="28"/>
        <v>0</v>
      </c>
      <c r="P74" s="3">
        <f t="shared" si="29"/>
        <v>0</v>
      </c>
    </row>
    <row r="75" spans="2:16" x14ac:dyDescent="0.35">
      <c r="B75" s="22">
        <v>0</v>
      </c>
      <c r="C75" s="19">
        <v>1</v>
      </c>
      <c r="D75" s="19">
        <v>0</v>
      </c>
      <c r="E75" s="19">
        <v>1</v>
      </c>
      <c r="F75" s="30">
        <v>0</v>
      </c>
      <c r="G75" s="12">
        <f t="shared" si="20"/>
        <v>0.85</v>
      </c>
      <c r="H75" s="5">
        <f t="shared" si="21"/>
        <v>0.35</v>
      </c>
      <c r="I75" s="5">
        <f t="shared" si="22"/>
        <v>0.2</v>
      </c>
      <c r="J75" s="5">
        <f t="shared" si="23"/>
        <v>0.4</v>
      </c>
      <c r="K75" s="13">
        <f t="shared" si="24"/>
        <v>0.8</v>
      </c>
      <c r="L75" s="3">
        <f t="shared" si="25"/>
        <v>0</v>
      </c>
      <c r="M75" s="3">
        <f t="shared" si="26"/>
        <v>0</v>
      </c>
      <c r="N75" s="3">
        <f t="shared" si="27"/>
        <v>0</v>
      </c>
      <c r="O75" s="3">
        <f t="shared" si="28"/>
        <v>0</v>
      </c>
      <c r="P75" s="3">
        <f t="shared" si="29"/>
        <v>0</v>
      </c>
    </row>
    <row r="76" spans="2:16" x14ac:dyDescent="0.35">
      <c r="B76" s="22">
        <v>0</v>
      </c>
      <c r="C76" s="19">
        <v>1</v>
      </c>
      <c r="D76" s="19">
        <v>0</v>
      </c>
      <c r="E76" s="19">
        <v>0</v>
      </c>
      <c r="F76" s="30">
        <v>1</v>
      </c>
      <c r="G76" s="12">
        <f t="shared" si="20"/>
        <v>0.85</v>
      </c>
      <c r="H76" s="5">
        <f t="shared" si="21"/>
        <v>0.65</v>
      </c>
      <c r="I76" s="5">
        <f t="shared" si="22"/>
        <v>0.2</v>
      </c>
      <c r="J76" s="5">
        <f t="shared" si="23"/>
        <v>0.4</v>
      </c>
      <c r="K76" s="13">
        <f t="shared" si="24"/>
        <v>0.2</v>
      </c>
      <c r="L76" s="3">
        <f t="shared" si="25"/>
        <v>0</v>
      </c>
      <c r="M76" s="3">
        <f t="shared" si="26"/>
        <v>0</v>
      </c>
      <c r="N76" s="3">
        <f t="shared" si="27"/>
        <v>0</v>
      </c>
      <c r="O76" s="3">
        <f t="shared" si="28"/>
        <v>0</v>
      </c>
      <c r="P76" s="3">
        <f t="shared" si="29"/>
        <v>0</v>
      </c>
    </row>
    <row r="77" spans="2:16" x14ac:dyDescent="0.35">
      <c r="B77" s="22">
        <v>0</v>
      </c>
      <c r="C77" s="19">
        <v>1</v>
      </c>
      <c r="D77" s="19">
        <v>0</v>
      </c>
      <c r="E77" s="19">
        <v>0</v>
      </c>
      <c r="F77" s="30">
        <v>0</v>
      </c>
      <c r="G77" s="12">
        <f t="shared" si="20"/>
        <v>0.85</v>
      </c>
      <c r="H77" s="5">
        <f t="shared" si="21"/>
        <v>0.65</v>
      </c>
      <c r="I77" s="5">
        <f t="shared" si="22"/>
        <v>0.2</v>
      </c>
      <c r="J77" s="5">
        <f t="shared" si="23"/>
        <v>0.4</v>
      </c>
      <c r="K77" s="13">
        <f t="shared" si="24"/>
        <v>0.8</v>
      </c>
      <c r="L77" s="3">
        <f t="shared" si="25"/>
        <v>0</v>
      </c>
      <c r="M77" s="3">
        <f t="shared" si="26"/>
        <v>0</v>
      </c>
      <c r="N77" s="3">
        <f t="shared" si="27"/>
        <v>0</v>
      </c>
      <c r="O77" s="3">
        <f t="shared" si="28"/>
        <v>0</v>
      </c>
      <c r="P77" s="3">
        <f t="shared" si="29"/>
        <v>0</v>
      </c>
    </row>
    <row r="78" spans="2:16" x14ac:dyDescent="0.35">
      <c r="B78" s="22">
        <v>0</v>
      </c>
      <c r="C78" s="19">
        <v>0</v>
      </c>
      <c r="D78" s="19">
        <v>1</v>
      </c>
      <c r="E78" s="19">
        <v>1</v>
      </c>
      <c r="F78" s="30">
        <v>1</v>
      </c>
      <c r="G78" s="12">
        <f t="shared" si="20"/>
        <v>0.85</v>
      </c>
      <c r="H78" s="5">
        <f t="shared" si="21"/>
        <v>0.6</v>
      </c>
      <c r="I78" s="5">
        <f t="shared" si="22"/>
        <v>0.8</v>
      </c>
      <c r="J78" s="5">
        <f t="shared" si="23"/>
        <v>0.4</v>
      </c>
      <c r="K78" s="13">
        <f t="shared" si="24"/>
        <v>0.8</v>
      </c>
      <c r="L78" s="3">
        <f t="shared" si="25"/>
        <v>0.51</v>
      </c>
      <c r="M78" s="3">
        <f t="shared" si="26"/>
        <v>0.8</v>
      </c>
      <c r="N78" s="3">
        <f t="shared" si="27"/>
        <v>0.32000000000000006</v>
      </c>
      <c r="O78" s="3">
        <f t="shared" si="28"/>
        <v>0.13056000000000004</v>
      </c>
      <c r="P78" s="3">
        <f t="shared" si="29"/>
        <v>0</v>
      </c>
    </row>
    <row r="79" spans="2:16" x14ac:dyDescent="0.35">
      <c r="B79" s="22">
        <v>0</v>
      </c>
      <c r="C79" s="19">
        <v>0</v>
      </c>
      <c r="D79" s="19">
        <v>1</v>
      </c>
      <c r="E79" s="19">
        <v>1</v>
      </c>
      <c r="F79" s="30">
        <v>0</v>
      </c>
      <c r="G79" s="12">
        <f t="shared" si="20"/>
        <v>0.85</v>
      </c>
      <c r="H79" s="5">
        <f t="shared" si="21"/>
        <v>0.6</v>
      </c>
      <c r="I79" s="5">
        <f t="shared" si="22"/>
        <v>0.8</v>
      </c>
      <c r="J79" s="5">
        <f t="shared" si="23"/>
        <v>0.4</v>
      </c>
      <c r="K79" s="13">
        <f t="shared" si="24"/>
        <v>0.19999999999999996</v>
      </c>
      <c r="L79" s="3">
        <f t="shared" si="25"/>
        <v>0.51</v>
      </c>
      <c r="M79" s="3">
        <f t="shared" si="26"/>
        <v>0.19999999999999996</v>
      </c>
      <c r="N79" s="3">
        <f t="shared" si="27"/>
        <v>0.32000000000000006</v>
      </c>
      <c r="O79" s="3">
        <f t="shared" si="28"/>
        <v>3.2640000000000002E-2</v>
      </c>
      <c r="P79" s="3">
        <f t="shared" si="29"/>
        <v>0</v>
      </c>
    </row>
    <row r="80" spans="2:16" x14ac:dyDescent="0.35">
      <c r="B80" s="22">
        <v>0</v>
      </c>
      <c r="C80" s="19">
        <v>0</v>
      </c>
      <c r="D80" s="19">
        <v>1</v>
      </c>
      <c r="E80" s="19">
        <v>0</v>
      </c>
      <c r="F80" s="30">
        <v>1</v>
      </c>
      <c r="G80" s="12">
        <f t="shared" si="20"/>
        <v>0.85</v>
      </c>
      <c r="H80" s="5">
        <f t="shared" si="21"/>
        <v>0.4</v>
      </c>
      <c r="I80" s="5">
        <f t="shared" si="22"/>
        <v>0.8</v>
      </c>
      <c r="J80" s="5">
        <f t="shared" si="23"/>
        <v>0.4</v>
      </c>
      <c r="K80" s="13">
        <f t="shared" si="24"/>
        <v>0.8</v>
      </c>
      <c r="L80" s="3">
        <f t="shared" si="25"/>
        <v>0.34</v>
      </c>
      <c r="M80" s="3">
        <f t="shared" si="26"/>
        <v>0.8</v>
      </c>
      <c r="N80" s="3">
        <f t="shared" si="27"/>
        <v>0.32000000000000006</v>
      </c>
      <c r="O80" s="3">
        <f t="shared" si="28"/>
        <v>0</v>
      </c>
      <c r="P80" s="3">
        <f t="shared" si="29"/>
        <v>8.704000000000002E-2</v>
      </c>
    </row>
    <row r="81" spans="2:16" x14ac:dyDescent="0.35">
      <c r="B81" s="22">
        <v>0</v>
      </c>
      <c r="C81" s="19">
        <v>0</v>
      </c>
      <c r="D81" s="19">
        <v>1</v>
      </c>
      <c r="E81" s="19">
        <v>0</v>
      </c>
      <c r="F81" s="30">
        <v>0</v>
      </c>
      <c r="G81" s="12">
        <f t="shared" si="20"/>
        <v>0.85</v>
      </c>
      <c r="H81" s="5">
        <f t="shared" si="21"/>
        <v>0.4</v>
      </c>
      <c r="I81" s="5">
        <f t="shared" si="22"/>
        <v>0.8</v>
      </c>
      <c r="J81" s="5">
        <f t="shared" si="23"/>
        <v>0.4</v>
      </c>
      <c r="K81" s="13">
        <f t="shared" si="24"/>
        <v>0.19999999999999996</v>
      </c>
      <c r="L81" s="3">
        <f t="shared" si="25"/>
        <v>0.34</v>
      </c>
      <c r="M81" s="3">
        <f t="shared" si="26"/>
        <v>0.19999999999999996</v>
      </c>
      <c r="N81" s="3">
        <f t="shared" si="27"/>
        <v>0.32000000000000006</v>
      </c>
      <c r="O81" s="3">
        <f t="shared" si="28"/>
        <v>0</v>
      </c>
      <c r="P81" s="3">
        <f t="shared" si="29"/>
        <v>2.1760000000000002E-2</v>
      </c>
    </row>
    <row r="82" spans="2:16" x14ac:dyDescent="0.35">
      <c r="B82" s="22">
        <v>0</v>
      </c>
      <c r="C82" s="19">
        <v>0</v>
      </c>
      <c r="D82" s="19">
        <v>0</v>
      </c>
      <c r="E82" s="19">
        <v>1</v>
      </c>
      <c r="F82" s="30">
        <v>1</v>
      </c>
      <c r="G82" s="12">
        <f t="shared" si="20"/>
        <v>0.85</v>
      </c>
      <c r="H82" s="5">
        <f t="shared" si="21"/>
        <v>0.6</v>
      </c>
      <c r="I82" s="5">
        <f t="shared" si="22"/>
        <v>0.8</v>
      </c>
      <c r="J82" s="5">
        <f t="shared" si="23"/>
        <v>0.6</v>
      </c>
      <c r="K82" s="13">
        <f t="shared" si="24"/>
        <v>0.2</v>
      </c>
      <c r="L82" s="3">
        <f t="shared" si="25"/>
        <v>0</v>
      </c>
      <c r="M82" s="3">
        <f t="shared" si="26"/>
        <v>0</v>
      </c>
      <c r="N82" s="3">
        <f t="shared" si="27"/>
        <v>0</v>
      </c>
      <c r="O82" s="3">
        <f t="shared" si="28"/>
        <v>0</v>
      </c>
      <c r="P82" s="3">
        <f t="shared" si="29"/>
        <v>0</v>
      </c>
    </row>
    <row r="83" spans="2:16" x14ac:dyDescent="0.35">
      <c r="B83" s="22">
        <v>0</v>
      </c>
      <c r="C83" s="19">
        <v>0</v>
      </c>
      <c r="D83" s="19">
        <v>0</v>
      </c>
      <c r="E83" s="19">
        <v>1</v>
      </c>
      <c r="F83" s="30">
        <v>0</v>
      </c>
      <c r="G83" s="12">
        <f t="shared" si="20"/>
        <v>0.85</v>
      </c>
      <c r="H83" s="5">
        <f t="shared" si="21"/>
        <v>0.6</v>
      </c>
      <c r="I83" s="5">
        <f t="shared" si="22"/>
        <v>0.8</v>
      </c>
      <c r="J83" s="5">
        <f t="shared" si="23"/>
        <v>0.6</v>
      </c>
      <c r="K83" s="13">
        <f t="shared" si="24"/>
        <v>0.8</v>
      </c>
      <c r="L83" s="3">
        <f t="shared" si="25"/>
        <v>0</v>
      </c>
      <c r="M83" s="3">
        <f t="shared" si="26"/>
        <v>0</v>
      </c>
      <c r="N83" s="3">
        <f t="shared" si="27"/>
        <v>0</v>
      </c>
      <c r="O83" s="3">
        <f t="shared" si="28"/>
        <v>0</v>
      </c>
      <c r="P83" s="3">
        <f t="shared" si="29"/>
        <v>0</v>
      </c>
    </row>
    <row r="84" spans="2:16" x14ac:dyDescent="0.35">
      <c r="B84" s="22">
        <v>0</v>
      </c>
      <c r="C84" s="19">
        <v>0</v>
      </c>
      <c r="D84" s="19">
        <v>0</v>
      </c>
      <c r="E84" s="19">
        <v>0</v>
      </c>
      <c r="F84" s="30">
        <v>1</v>
      </c>
      <c r="G84" s="12">
        <f t="shared" si="20"/>
        <v>0.85</v>
      </c>
      <c r="H84" s="5">
        <f t="shared" si="21"/>
        <v>0.4</v>
      </c>
      <c r="I84" s="5">
        <f t="shared" si="22"/>
        <v>0.8</v>
      </c>
      <c r="J84" s="5">
        <f t="shared" si="23"/>
        <v>0.6</v>
      </c>
      <c r="K84" s="13">
        <f t="shared" si="24"/>
        <v>0.2</v>
      </c>
      <c r="L84" s="3">
        <f t="shared" si="25"/>
        <v>0</v>
      </c>
      <c r="M84" s="3">
        <f t="shared" si="26"/>
        <v>0</v>
      </c>
      <c r="N84" s="3">
        <f t="shared" si="27"/>
        <v>0</v>
      </c>
      <c r="O84" s="3">
        <f t="shared" si="28"/>
        <v>0</v>
      </c>
      <c r="P84" s="3">
        <f t="shared" si="29"/>
        <v>0</v>
      </c>
    </row>
    <row r="85" spans="2:16" ht="15" thickBot="1" x14ac:dyDescent="0.4">
      <c r="B85" s="23">
        <v>0</v>
      </c>
      <c r="C85" s="24">
        <v>0</v>
      </c>
      <c r="D85" s="24">
        <v>0</v>
      </c>
      <c r="E85" s="24">
        <v>0</v>
      </c>
      <c r="F85" s="31">
        <v>0</v>
      </c>
      <c r="G85" s="14">
        <f t="shared" si="20"/>
        <v>0.85</v>
      </c>
      <c r="H85" s="15">
        <f t="shared" si="21"/>
        <v>0.4</v>
      </c>
      <c r="I85" s="15">
        <f t="shared" si="22"/>
        <v>0.8</v>
      </c>
      <c r="J85" s="15">
        <f t="shared" si="23"/>
        <v>0.6</v>
      </c>
      <c r="K85" s="16">
        <f t="shared" si="24"/>
        <v>0.8</v>
      </c>
      <c r="L85" s="3">
        <f t="shared" si="25"/>
        <v>0</v>
      </c>
      <c r="M85" s="3">
        <f t="shared" si="26"/>
        <v>0</v>
      </c>
      <c r="N85" s="3">
        <f t="shared" si="27"/>
        <v>0</v>
      </c>
      <c r="O85" s="3">
        <f t="shared" si="28"/>
        <v>0</v>
      </c>
      <c r="P85" s="3">
        <f t="shared" si="29"/>
        <v>0</v>
      </c>
    </row>
    <row r="86" spans="2:16" ht="15" thickBot="1" x14ac:dyDescent="0.4">
      <c r="I86" s="5"/>
      <c r="L86" s="35">
        <f>SUM(L54:L85)</f>
        <v>3.9999999999999991</v>
      </c>
      <c r="M86" s="35">
        <f>SUM(M54:M85)</f>
        <v>8</v>
      </c>
      <c r="N86" s="35">
        <f>SUM(N54:N85)</f>
        <v>3.5200000000000014</v>
      </c>
      <c r="O86" s="35">
        <f>SUM(O54:O85)</f>
        <v>0.26016000000000006</v>
      </c>
      <c r="P86" s="35">
        <f>SUM(P54:P85)</f>
        <v>0.17984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E618-9E22-4E9D-82C2-FB5917F9EBDB}">
  <dimension ref="B1:AF25"/>
  <sheetViews>
    <sheetView tabSelected="1" topLeftCell="T3" workbookViewId="0">
      <selection activeCell="AE22" sqref="AE22"/>
    </sheetView>
  </sheetViews>
  <sheetFormatPr defaultRowHeight="14.5" x14ac:dyDescent="0.35"/>
  <cols>
    <col min="6" max="6" width="12.1796875" customWidth="1"/>
    <col min="16" max="19" width="11.81640625" bestFit="1" customWidth="1"/>
    <col min="20" max="23" width="9.81640625" bestFit="1" customWidth="1"/>
    <col min="25" max="32" width="13.54296875" bestFit="1" customWidth="1"/>
  </cols>
  <sheetData>
    <row r="1" spans="2:32" ht="15" thickBot="1" x14ac:dyDescent="0.4"/>
    <row r="2" spans="2:32" ht="15" thickBot="1" x14ac:dyDescent="0.4">
      <c r="B2" s="32" t="s">
        <v>1</v>
      </c>
      <c r="C2" s="32" t="s">
        <v>0</v>
      </c>
      <c r="D2" s="32" t="s">
        <v>46</v>
      </c>
      <c r="E2" s="32" t="s">
        <v>47</v>
      </c>
      <c r="F2" s="32" t="s">
        <v>48</v>
      </c>
      <c r="H2" s="6" t="s">
        <v>56</v>
      </c>
      <c r="I2" s="7" t="s">
        <v>57</v>
      </c>
      <c r="J2" s="7" t="s">
        <v>58</v>
      </c>
      <c r="K2" s="8" t="s">
        <v>59</v>
      </c>
      <c r="L2" s="6" t="s">
        <v>60</v>
      </c>
      <c r="M2" s="7" t="s">
        <v>61</v>
      </c>
      <c r="N2" s="7" t="s">
        <v>62</v>
      </c>
      <c r="O2" s="8" t="s">
        <v>63</v>
      </c>
      <c r="P2" s="35" t="s">
        <v>65</v>
      </c>
      <c r="Q2" s="36" t="s">
        <v>66</v>
      </c>
      <c r="R2" s="36" t="s">
        <v>67</v>
      </c>
      <c r="S2" s="36" t="s">
        <v>68</v>
      </c>
      <c r="T2" s="36" t="s">
        <v>69</v>
      </c>
      <c r="U2" s="36" t="s">
        <v>70</v>
      </c>
      <c r="V2" s="36" t="s">
        <v>71</v>
      </c>
      <c r="W2" s="36" t="s">
        <v>72</v>
      </c>
      <c r="Y2" s="6" t="s">
        <v>79</v>
      </c>
      <c r="Z2" s="7" t="s">
        <v>80</v>
      </c>
      <c r="AA2" s="7" t="s">
        <v>81</v>
      </c>
      <c r="AB2" s="7" t="s">
        <v>82</v>
      </c>
      <c r="AC2" s="7" t="s">
        <v>83</v>
      </c>
      <c r="AD2" s="7" t="s">
        <v>84</v>
      </c>
      <c r="AE2" s="7" t="s">
        <v>85</v>
      </c>
      <c r="AF2" s="8" t="s">
        <v>86</v>
      </c>
    </row>
    <row r="3" spans="2:32" x14ac:dyDescent="0.35">
      <c r="B3" s="33">
        <v>0</v>
      </c>
      <c r="C3" s="33">
        <v>0</v>
      </c>
      <c r="D3" s="33">
        <v>0</v>
      </c>
      <c r="E3" s="33">
        <v>0</v>
      </c>
      <c r="F3" s="33">
        <v>1</v>
      </c>
      <c r="H3" s="9">
        <f>IF(Q4table[[#This Row],[A]],Q4table[[#This Row],['# Instances]],0)</f>
        <v>0</v>
      </c>
      <c r="I3" s="10">
        <f>IF(Q4table[[#This Row],[B]],Q4table[[#This Row],['# Instances]],0)</f>
        <v>0</v>
      </c>
      <c r="J3" s="10">
        <f>IF(Q4table[[#This Row],[C]],Q4table[[#This Row],['# Instances]],0)</f>
        <v>0</v>
      </c>
      <c r="K3" s="11">
        <f>IF(Q4table[[#This Row],[D]],Q4table[[#This Row],['# Instances]],0)</f>
        <v>0</v>
      </c>
      <c r="L3" s="9">
        <f>IF(1-Q4table[[#This Row],[A]],Q4table[[#This Row],['# Instances]],0)</f>
        <v>1</v>
      </c>
      <c r="M3" s="10">
        <f>IF(1-Q4table[[#This Row],[B]],Q4table[[#This Row],['# Instances]],0)</f>
        <v>1</v>
      </c>
      <c r="N3" s="10">
        <f>IF(1-Q4table[[#This Row],[C]],Q4table[[#This Row],['# Instances]],0)</f>
        <v>1</v>
      </c>
      <c r="O3" s="11">
        <f>IF(1-Q4table[[#This Row],[D]],Q4table[[#This Row],['# Instances]],0)</f>
        <v>1</v>
      </c>
      <c r="P3" s="9">
        <f>IF(AND(Q4table[[#This Row],[A]],Q4table[[#This Row],[B]]),Q4table[[#This Row],['# Instances]],0)</f>
        <v>0</v>
      </c>
      <c r="Q3" s="2">
        <f>IF(AND(Q4table[[#This Row],[B]],1-Q4table[[#This Row],[A]]),Q4table[[#This Row],['# Instances]],0)</f>
        <v>0</v>
      </c>
      <c r="R3" s="10">
        <f>IF(AND(Q4table[[#This Row],[C]],Q4table[[#This Row],[A]]),Q4table[[#This Row],['# Instances]],0)</f>
        <v>0</v>
      </c>
      <c r="S3" s="9">
        <f>IF(AND(Q4table[[#This Row],[C]],1-Q4table[[#This Row],[A]]),Q4table[[#This Row],['# Instances]],0)</f>
        <v>0</v>
      </c>
      <c r="T3" s="2">
        <f>IF(AND(Q4table[[#This Row],[A]],1-Q4table[[#This Row],[B]]),Q4table[[#This Row],['# Instances]],0)</f>
        <v>0</v>
      </c>
      <c r="U3" s="10">
        <f>IF(AND(1-Q4table[[#This Row],[B]],1-Q4table[[#This Row],[A]]),Q4table[[#This Row],['# Instances]],0)</f>
        <v>1</v>
      </c>
      <c r="V3" s="9">
        <f>IF(AND(1-Q4table[[#This Row],[C]],Q4table[[#This Row],[A]]),Q4table[[#This Row],['# Instances]],0)</f>
        <v>0</v>
      </c>
      <c r="W3" s="2">
        <f>IF(AND(1-Q4table[[#This Row],[C]],1-Q4table[[#This Row],[A]]),Q4table[[#This Row],['# Instances]],0)</f>
        <v>1</v>
      </c>
      <c r="Y3" s="9">
        <f>IF(AND(Q4table[[#This Row],[D]],Q4table[[#This Row],[B]],Q4table[[#This Row],[C]]),Q4table[[#This Row],['# Instances]],0)</f>
        <v>0</v>
      </c>
      <c r="Z3" s="10">
        <f>IF(AND(1-Q4table[[#This Row],[D]],Q4table[[#This Row],[B]],Q4table[[#This Row],[C]]),Q4table[[#This Row],['# Instances]],0)</f>
        <v>0</v>
      </c>
      <c r="AA3" s="10">
        <f>IF(AND(Q4table[[#This Row],[D]],Q4table[[#This Row],[B]],1-Q4table[[#This Row],[C]]),Q4table[[#This Row],['# Instances]],0)</f>
        <v>0</v>
      </c>
      <c r="AB3" s="10">
        <f>IF(AND(1-Q4table[[#This Row],[D]],Q4table[[#This Row],[B]],1-Q4table[[#This Row],[C]]),Q4table[[#This Row],['# Instances]],0)</f>
        <v>0</v>
      </c>
      <c r="AC3" s="10">
        <f>IF(AND(Q4table[[#This Row],[D]],1-Q4table[[#This Row],[B]],Q4table[[#This Row],[C]]),Q4table[[#This Row],['# Instances]],0)</f>
        <v>0</v>
      </c>
      <c r="AD3" s="10">
        <f>IF(AND(1-Q4table[[#This Row],[D]],1-Q4table[[#This Row],[B]],Q4table[[#This Row],[C]]),Q4table[[#This Row],['# Instances]],0)</f>
        <v>0</v>
      </c>
      <c r="AE3" s="10">
        <f>IF(AND(Q4table[[#This Row],[D]],1-Q4table[[#This Row],[B]],1-Q4table[[#This Row],[C]]),Q4table[[#This Row],['# Instances]],0)</f>
        <v>0</v>
      </c>
      <c r="AF3" s="11">
        <f>IF(AND(1-Q4table[[#This Row],[D]],1-Q4table[[#This Row],[B]],1-Q4table[[#This Row],[C]]),Q4table[[#This Row],['# Instances]],0)</f>
        <v>1</v>
      </c>
    </row>
    <row r="4" spans="2:32" x14ac:dyDescent="0.35">
      <c r="B4" s="33">
        <v>0</v>
      </c>
      <c r="C4" s="33">
        <v>0</v>
      </c>
      <c r="D4" s="33">
        <v>0</v>
      </c>
      <c r="E4" s="33">
        <v>1</v>
      </c>
      <c r="F4" s="33">
        <v>4</v>
      </c>
      <c r="H4" s="12">
        <f>IF(Q4table[[#This Row],[A]],Q4table[[#This Row],['# Instances]],0)</f>
        <v>0</v>
      </c>
      <c r="I4" s="5">
        <f>IF(Q4table[[#This Row],[B]],Q4table[[#This Row],['# Instances]],0)</f>
        <v>0</v>
      </c>
      <c r="J4" s="5">
        <f>IF(Q4table[[#This Row],[C]],Q4table[[#This Row],['# Instances]],0)</f>
        <v>0</v>
      </c>
      <c r="K4" s="13">
        <f>IF(Q4table[[#This Row],[D]],Q4table[[#This Row],['# Instances]],0)</f>
        <v>4</v>
      </c>
      <c r="L4" s="12">
        <f>IF(1-Q4table[[#This Row],[A]],Q4table[[#This Row],['# Instances]],0)</f>
        <v>4</v>
      </c>
      <c r="M4" s="5">
        <f>IF(1-Q4table[[#This Row],[B]],Q4table[[#This Row],['# Instances]],0)</f>
        <v>4</v>
      </c>
      <c r="N4" s="5">
        <f>IF(1-Q4table[[#This Row],[C]],Q4table[[#This Row],['# Instances]],0)</f>
        <v>4</v>
      </c>
      <c r="O4" s="13">
        <f>IF(1-Q4table[[#This Row],[D]],Q4table[[#This Row],['# Instances]],0)</f>
        <v>0</v>
      </c>
      <c r="P4" s="12">
        <f>IF(AND(Q4table[[#This Row],[A]],Q4table[[#This Row],[B]]),Q4table[[#This Row],['# Instances]],0)</f>
        <v>0</v>
      </c>
      <c r="Q4" s="3">
        <f>IF(AND(Q4table[[#This Row],[B]],1-Q4table[[#This Row],[A]]),Q4table[[#This Row],['# Instances]],0)</f>
        <v>0</v>
      </c>
      <c r="R4" s="5">
        <f>IF(AND(Q4table[[#This Row],[C]],Q4table[[#This Row],[A]]),Q4table[[#This Row],['# Instances]],0)</f>
        <v>0</v>
      </c>
      <c r="S4" s="12">
        <f>IF(AND(Q4table[[#This Row],[C]],1-Q4table[[#This Row],[A]]),Q4table[[#This Row],['# Instances]],0)</f>
        <v>0</v>
      </c>
      <c r="T4" s="3">
        <f>IF(AND(Q4table[[#This Row],[A]],1-Q4table[[#This Row],[B]]),Q4table[[#This Row],['# Instances]],0)</f>
        <v>0</v>
      </c>
      <c r="U4" s="5">
        <f>IF(AND(1-Q4table[[#This Row],[B]],1-Q4table[[#This Row],[A]]),Q4table[[#This Row],['# Instances]],0)</f>
        <v>4</v>
      </c>
      <c r="V4" s="12">
        <f>IF(AND(1-Q4table[[#This Row],[C]],Q4table[[#This Row],[A]]),Q4table[[#This Row],['# Instances]],0)</f>
        <v>0</v>
      </c>
      <c r="W4" s="3">
        <f>IF(AND(1-Q4table[[#This Row],[C]],1-Q4table[[#This Row],[A]]),Q4table[[#This Row],['# Instances]],0)</f>
        <v>4</v>
      </c>
      <c r="Y4" s="12">
        <f>IF(AND(Q4table[[#This Row],[D]],Q4table[[#This Row],[B]],Q4table[[#This Row],[C]]),Q4table[[#This Row],['# Instances]],0)</f>
        <v>0</v>
      </c>
      <c r="Z4" s="5">
        <f>IF(AND(1-Q4table[[#This Row],[D]],Q4table[[#This Row],[B]],Q4table[[#This Row],[C]]),Q4table[[#This Row],['# Instances]],0)</f>
        <v>0</v>
      </c>
      <c r="AA4" s="5">
        <f>IF(AND(Q4table[[#This Row],[D]],Q4table[[#This Row],[B]],1-Q4table[[#This Row],[C]]),Q4table[[#This Row],['# Instances]],0)</f>
        <v>0</v>
      </c>
      <c r="AB4" s="5">
        <f>IF(AND(1-Q4table[[#This Row],[D]],Q4table[[#This Row],[B]],1-Q4table[[#This Row],[C]]),Q4table[[#This Row],['# Instances]],0)</f>
        <v>0</v>
      </c>
      <c r="AC4" s="5">
        <f>IF(AND(Q4table[[#This Row],[D]],1-Q4table[[#This Row],[B]],Q4table[[#This Row],[C]]),Q4table[[#This Row],['# Instances]],0)</f>
        <v>0</v>
      </c>
      <c r="AD4" s="5">
        <f>IF(AND(1-Q4table[[#This Row],[D]],1-Q4table[[#This Row],[B]],Q4table[[#This Row],[C]]),Q4table[[#This Row],['# Instances]],0)</f>
        <v>0</v>
      </c>
      <c r="AE4" s="5">
        <f>IF(AND(Q4table[[#This Row],[D]],1-Q4table[[#This Row],[B]],1-Q4table[[#This Row],[C]]),Q4table[[#This Row],['# Instances]],0)</f>
        <v>4</v>
      </c>
      <c r="AF4" s="13">
        <f>IF(AND(1-Q4table[[#This Row],[D]],1-Q4table[[#This Row],[B]],1-Q4table[[#This Row],[C]]),Q4table[[#This Row],['# Instances]],0)</f>
        <v>0</v>
      </c>
    </row>
    <row r="5" spans="2:32" x14ac:dyDescent="0.35">
      <c r="B5" s="33">
        <v>0</v>
      </c>
      <c r="C5" s="33">
        <v>0</v>
      </c>
      <c r="D5" s="33">
        <v>1</v>
      </c>
      <c r="E5" s="33">
        <v>0</v>
      </c>
      <c r="F5" s="33">
        <v>20</v>
      </c>
      <c r="H5" s="12">
        <f>IF(Q4table[[#This Row],[A]],Q4table[[#This Row],['# Instances]],0)</f>
        <v>0</v>
      </c>
      <c r="I5" s="5">
        <f>IF(Q4table[[#This Row],[B]],Q4table[[#This Row],['# Instances]],0)</f>
        <v>0</v>
      </c>
      <c r="J5" s="5">
        <f>IF(Q4table[[#This Row],[C]],Q4table[[#This Row],['# Instances]],0)</f>
        <v>20</v>
      </c>
      <c r="K5" s="13">
        <f>IF(Q4table[[#This Row],[D]],Q4table[[#This Row],['# Instances]],0)</f>
        <v>0</v>
      </c>
      <c r="L5" s="12">
        <f>IF(1-Q4table[[#This Row],[A]],Q4table[[#This Row],['# Instances]],0)</f>
        <v>20</v>
      </c>
      <c r="M5" s="5">
        <f>IF(1-Q4table[[#This Row],[B]],Q4table[[#This Row],['# Instances]],0)</f>
        <v>20</v>
      </c>
      <c r="N5" s="5">
        <f>IF(1-Q4table[[#This Row],[C]],Q4table[[#This Row],['# Instances]],0)</f>
        <v>0</v>
      </c>
      <c r="O5" s="13">
        <f>IF(1-Q4table[[#This Row],[D]],Q4table[[#This Row],['# Instances]],0)</f>
        <v>20</v>
      </c>
      <c r="P5" s="12">
        <f>IF(AND(Q4table[[#This Row],[A]],Q4table[[#This Row],[B]]),Q4table[[#This Row],['# Instances]],0)</f>
        <v>0</v>
      </c>
      <c r="Q5" s="3">
        <f>IF(AND(Q4table[[#This Row],[B]],1-Q4table[[#This Row],[A]]),Q4table[[#This Row],['# Instances]],0)</f>
        <v>0</v>
      </c>
      <c r="R5" s="5">
        <f>IF(AND(Q4table[[#This Row],[C]],Q4table[[#This Row],[A]]),Q4table[[#This Row],['# Instances]],0)</f>
        <v>0</v>
      </c>
      <c r="S5" s="12">
        <f>IF(AND(Q4table[[#This Row],[C]],1-Q4table[[#This Row],[A]]),Q4table[[#This Row],['# Instances]],0)</f>
        <v>20</v>
      </c>
      <c r="T5" s="3">
        <f>IF(AND(Q4table[[#This Row],[A]],1-Q4table[[#This Row],[B]]),Q4table[[#This Row],['# Instances]],0)</f>
        <v>0</v>
      </c>
      <c r="U5" s="5">
        <f>IF(AND(1-Q4table[[#This Row],[B]],1-Q4table[[#This Row],[A]]),Q4table[[#This Row],['# Instances]],0)</f>
        <v>20</v>
      </c>
      <c r="V5" s="12">
        <f>IF(AND(1-Q4table[[#This Row],[C]],Q4table[[#This Row],[A]]),Q4table[[#This Row],['# Instances]],0)</f>
        <v>0</v>
      </c>
      <c r="W5" s="3">
        <f>IF(AND(1-Q4table[[#This Row],[C]],1-Q4table[[#This Row],[A]]),Q4table[[#This Row],['# Instances]],0)</f>
        <v>0</v>
      </c>
      <c r="Y5" s="12">
        <f>IF(AND(Q4table[[#This Row],[D]],Q4table[[#This Row],[B]],Q4table[[#This Row],[C]]),Q4table[[#This Row],['# Instances]],0)</f>
        <v>0</v>
      </c>
      <c r="Z5" s="5">
        <f>IF(AND(1-Q4table[[#This Row],[D]],Q4table[[#This Row],[B]],Q4table[[#This Row],[C]]),Q4table[[#This Row],['# Instances]],0)</f>
        <v>0</v>
      </c>
      <c r="AA5" s="5">
        <f>IF(AND(Q4table[[#This Row],[D]],Q4table[[#This Row],[B]],1-Q4table[[#This Row],[C]]),Q4table[[#This Row],['# Instances]],0)</f>
        <v>0</v>
      </c>
      <c r="AB5" s="5">
        <f>IF(AND(1-Q4table[[#This Row],[D]],Q4table[[#This Row],[B]],1-Q4table[[#This Row],[C]]),Q4table[[#This Row],['# Instances]],0)</f>
        <v>0</v>
      </c>
      <c r="AC5" s="5">
        <f>IF(AND(Q4table[[#This Row],[D]],1-Q4table[[#This Row],[B]],Q4table[[#This Row],[C]]),Q4table[[#This Row],['# Instances]],0)</f>
        <v>0</v>
      </c>
      <c r="AD5" s="5">
        <f>IF(AND(1-Q4table[[#This Row],[D]],1-Q4table[[#This Row],[B]],Q4table[[#This Row],[C]]),Q4table[[#This Row],['# Instances]],0)</f>
        <v>20</v>
      </c>
      <c r="AE5" s="5">
        <f>IF(AND(Q4table[[#This Row],[D]],1-Q4table[[#This Row],[B]],1-Q4table[[#This Row],[C]]),Q4table[[#This Row],['# Instances]],0)</f>
        <v>0</v>
      </c>
      <c r="AF5" s="13">
        <f>IF(AND(1-Q4table[[#This Row],[D]],1-Q4table[[#This Row],[B]],1-Q4table[[#This Row],[C]]),Q4table[[#This Row],['# Instances]],0)</f>
        <v>0</v>
      </c>
    </row>
    <row r="6" spans="2:32" x14ac:dyDescent="0.35">
      <c r="B6" s="33">
        <v>0</v>
      </c>
      <c r="C6" s="33">
        <v>0</v>
      </c>
      <c r="D6" s="33">
        <v>1</v>
      </c>
      <c r="E6" s="33">
        <v>1</v>
      </c>
      <c r="F6" s="33">
        <v>4</v>
      </c>
      <c r="H6" s="12">
        <f>IF(Q4table[[#This Row],[A]],Q4table[[#This Row],['# Instances]],0)</f>
        <v>0</v>
      </c>
      <c r="I6" s="5">
        <f>IF(Q4table[[#This Row],[B]],Q4table[[#This Row],['# Instances]],0)</f>
        <v>0</v>
      </c>
      <c r="J6" s="5">
        <f>IF(Q4table[[#This Row],[C]],Q4table[[#This Row],['# Instances]],0)</f>
        <v>4</v>
      </c>
      <c r="K6" s="13">
        <f>IF(Q4table[[#This Row],[D]],Q4table[[#This Row],['# Instances]],0)</f>
        <v>4</v>
      </c>
      <c r="L6" s="12">
        <f>IF(1-Q4table[[#This Row],[A]],Q4table[[#This Row],['# Instances]],0)</f>
        <v>4</v>
      </c>
      <c r="M6" s="5">
        <f>IF(1-Q4table[[#This Row],[B]],Q4table[[#This Row],['# Instances]],0)</f>
        <v>4</v>
      </c>
      <c r="N6" s="5">
        <f>IF(1-Q4table[[#This Row],[C]],Q4table[[#This Row],['# Instances]],0)</f>
        <v>0</v>
      </c>
      <c r="O6" s="13">
        <f>IF(1-Q4table[[#This Row],[D]],Q4table[[#This Row],['# Instances]],0)</f>
        <v>0</v>
      </c>
      <c r="P6" s="12">
        <f>IF(AND(Q4table[[#This Row],[A]],Q4table[[#This Row],[B]]),Q4table[[#This Row],['# Instances]],0)</f>
        <v>0</v>
      </c>
      <c r="Q6" s="3">
        <f>IF(AND(Q4table[[#This Row],[B]],1-Q4table[[#This Row],[A]]),Q4table[[#This Row],['# Instances]],0)</f>
        <v>0</v>
      </c>
      <c r="R6" s="5">
        <f>IF(AND(Q4table[[#This Row],[C]],Q4table[[#This Row],[A]]),Q4table[[#This Row],['# Instances]],0)</f>
        <v>0</v>
      </c>
      <c r="S6" s="12">
        <f>IF(AND(Q4table[[#This Row],[C]],1-Q4table[[#This Row],[A]]),Q4table[[#This Row],['# Instances]],0)</f>
        <v>4</v>
      </c>
      <c r="T6" s="3">
        <f>IF(AND(Q4table[[#This Row],[A]],1-Q4table[[#This Row],[B]]),Q4table[[#This Row],['# Instances]],0)</f>
        <v>0</v>
      </c>
      <c r="U6" s="5">
        <f>IF(AND(1-Q4table[[#This Row],[B]],1-Q4table[[#This Row],[A]]),Q4table[[#This Row],['# Instances]],0)</f>
        <v>4</v>
      </c>
      <c r="V6" s="12">
        <f>IF(AND(1-Q4table[[#This Row],[C]],Q4table[[#This Row],[A]]),Q4table[[#This Row],['# Instances]],0)</f>
        <v>0</v>
      </c>
      <c r="W6" s="3">
        <f>IF(AND(1-Q4table[[#This Row],[C]],1-Q4table[[#This Row],[A]]),Q4table[[#This Row],['# Instances]],0)</f>
        <v>0</v>
      </c>
      <c r="Y6" s="12">
        <f>IF(AND(Q4table[[#This Row],[D]],Q4table[[#This Row],[B]],Q4table[[#This Row],[C]]),Q4table[[#This Row],['# Instances]],0)</f>
        <v>0</v>
      </c>
      <c r="Z6" s="5">
        <f>IF(AND(1-Q4table[[#This Row],[D]],Q4table[[#This Row],[B]],Q4table[[#This Row],[C]]),Q4table[[#This Row],['# Instances]],0)</f>
        <v>0</v>
      </c>
      <c r="AA6" s="5">
        <f>IF(AND(Q4table[[#This Row],[D]],Q4table[[#This Row],[B]],1-Q4table[[#This Row],[C]]),Q4table[[#This Row],['# Instances]],0)</f>
        <v>0</v>
      </c>
      <c r="AB6" s="5">
        <f>IF(AND(1-Q4table[[#This Row],[D]],Q4table[[#This Row],[B]],1-Q4table[[#This Row],[C]]),Q4table[[#This Row],['# Instances]],0)</f>
        <v>0</v>
      </c>
      <c r="AC6" s="5">
        <f>IF(AND(Q4table[[#This Row],[D]],1-Q4table[[#This Row],[B]],Q4table[[#This Row],[C]]),Q4table[[#This Row],['# Instances]],0)</f>
        <v>4</v>
      </c>
      <c r="AD6" s="5">
        <f>IF(AND(1-Q4table[[#This Row],[D]],1-Q4table[[#This Row],[B]],Q4table[[#This Row],[C]]),Q4table[[#This Row],['# Instances]],0)</f>
        <v>0</v>
      </c>
      <c r="AE6" s="5">
        <f>IF(AND(Q4table[[#This Row],[D]],1-Q4table[[#This Row],[B]],1-Q4table[[#This Row],[C]]),Q4table[[#This Row],['# Instances]],0)</f>
        <v>0</v>
      </c>
      <c r="AF6" s="13">
        <f>IF(AND(1-Q4table[[#This Row],[D]],1-Q4table[[#This Row],[B]],1-Q4table[[#This Row],[C]]),Q4table[[#This Row],['# Instances]],0)</f>
        <v>0</v>
      </c>
    </row>
    <row r="7" spans="2:32" x14ac:dyDescent="0.35">
      <c r="B7" s="33">
        <v>0</v>
      </c>
      <c r="C7" s="33">
        <v>1</v>
      </c>
      <c r="D7" s="33">
        <v>0</v>
      </c>
      <c r="E7" s="33">
        <v>0</v>
      </c>
      <c r="F7" s="33">
        <v>34</v>
      </c>
      <c r="H7" s="12">
        <f>IF(Q4table[[#This Row],[A]],Q4table[[#This Row],['# Instances]],0)</f>
        <v>0</v>
      </c>
      <c r="I7" s="5">
        <f>IF(Q4table[[#This Row],[B]],Q4table[[#This Row],['# Instances]],0)</f>
        <v>34</v>
      </c>
      <c r="J7" s="5">
        <f>IF(Q4table[[#This Row],[C]],Q4table[[#This Row],['# Instances]],0)</f>
        <v>0</v>
      </c>
      <c r="K7" s="13">
        <f>IF(Q4table[[#This Row],[D]],Q4table[[#This Row],['# Instances]],0)</f>
        <v>0</v>
      </c>
      <c r="L7" s="12">
        <f>IF(1-Q4table[[#This Row],[A]],Q4table[[#This Row],['# Instances]],0)</f>
        <v>34</v>
      </c>
      <c r="M7" s="5">
        <f>IF(1-Q4table[[#This Row],[B]],Q4table[[#This Row],['# Instances]],0)</f>
        <v>0</v>
      </c>
      <c r="N7" s="5">
        <f>IF(1-Q4table[[#This Row],[C]],Q4table[[#This Row],['# Instances]],0)</f>
        <v>34</v>
      </c>
      <c r="O7" s="13">
        <f>IF(1-Q4table[[#This Row],[D]],Q4table[[#This Row],['# Instances]],0)</f>
        <v>34</v>
      </c>
      <c r="P7" s="12">
        <f>IF(AND(Q4table[[#This Row],[A]],Q4table[[#This Row],[B]]),Q4table[[#This Row],['# Instances]],0)</f>
        <v>0</v>
      </c>
      <c r="Q7" s="3">
        <f>IF(AND(Q4table[[#This Row],[B]],1-Q4table[[#This Row],[A]]),Q4table[[#This Row],['# Instances]],0)</f>
        <v>34</v>
      </c>
      <c r="R7" s="5">
        <f>IF(AND(Q4table[[#This Row],[C]],Q4table[[#This Row],[A]]),Q4table[[#This Row],['# Instances]],0)</f>
        <v>0</v>
      </c>
      <c r="S7" s="12">
        <f>IF(AND(Q4table[[#This Row],[C]],1-Q4table[[#This Row],[A]]),Q4table[[#This Row],['# Instances]],0)</f>
        <v>0</v>
      </c>
      <c r="T7" s="3">
        <f>IF(AND(Q4table[[#This Row],[A]],1-Q4table[[#This Row],[B]]),Q4table[[#This Row],['# Instances]],0)</f>
        <v>0</v>
      </c>
      <c r="U7" s="5">
        <f>IF(AND(1-Q4table[[#This Row],[B]],1-Q4table[[#This Row],[A]]),Q4table[[#This Row],['# Instances]],0)</f>
        <v>0</v>
      </c>
      <c r="V7" s="12">
        <f>IF(AND(1-Q4table[[#This Row],[C]],Q4table[[#This Row],[A]]),Q4table[[#This Row],['# Instances]],0)</f>
        <v>0</v>
      </c>
      <c r="W7" s="3">
        <f>IF(AND(1-Q4table[[#This Row],[C]],1-Q4table[[#This Row],[A]]),Q4table[[#This Row],['# Instances]],0)</f>
        <v>34</v>
      </c>
      <c r="Y7" s="12">
        <f>IF(AND(Q4table[[#This Row],[D]],Q4table[[#This Row],[B]],Q4table[[#This Row],[C]]),Q4table[[#This Row],['# Instances]],0)</f>
        <v>0</v>
      </c>
      <c r="Z7" s="5">
        <f>IF(AND(1-Q4table[[#This Row],[D]],Q4table[[#This Row],[B]],Q4table[[#This Row],[C]]),Q4table[[#This Row],['# Instances]],0)</f>
        <v>0</v>
      </c>
      <c r="AA7" s="5">
        <f>IF(AND(Q4table[[#This Row],[D]],Q4table[[#This Row],[B]],1-Q4table[[#This Row],[C]]),Q4table[[#This Row],['# Instances]],0)</f>
        <v>0</v>
      </c>
      <c r="AB7" s="5">
        <f>IF(AND(1-Q4table[[#This Row],[D]],Q4table[[#This Row],[B]],1-Q4table[[#This Row],[C]]),Q4table[[#This Row],['# Instances]],0)</f>
        <v>34</v>
      </c>
      <c r="AC7" s="5">
        <f>IF(AND(Q4table[[#This Row],[D]],1-Q4table[[#This Row],[B]],Q4table[[#This Row],[C]]),Q4table[[#This Row],['# Instances]],0)</f>
        <v>0</v>
      </c>
      <c r="AD7" s="5">
        <f>IF(AND(1-Q4table[[#This Row],[D]],1-Q4table[[#This Row],[B]],Q4table[[#This Row],[C]]),Q4table[[#This Row],['# Instances]],0)</f>
        <v>0</v>
      </c>
      <c r="AE7" s="5">
        <f>IF(AND(Q4table[[#This Row],[D]],1-Q4table[[#This Row],[B]],1-Q4table[[#This Row],[C]]),Q4table[[#This Row],['# Instances]],0)</f>
        <v>0</v>
      </c>
      <c r="AF7" s="13">
        <f>IF(AND(1-Q4table[[#This Row],[D]],1-Q4table[[#This Row],[B]],1-Q4table[[#This Row],[C]]),Q4table[[#This Row],['# Instances]],0)</f>
        <v>0</v>
      </c>
    </row>
    <row r="8" spans="2:32" x14ac:dyDescent="0.35">
      <c r="B8" s="33">
        <v>0</v>
      </c>
      <c r="C8" s="33">
        <v>1</v>
      </c>
      <c r="D8" s="33">
        <v>0</v>
      </c>
      <c r="E8" s="33">
        <v>1</v>
      </c>
      <c r="F8" s="33">
        <v>2</v>
      </c>
      <c r="H8" s="12">
        <f>IF(Q4table[[#This Row],[A]],Q4table[[#This Row],['# Instances]],0)</f>
        <v>0</v>
      </c>
      <c r="I8" s="5">
        <f>IF(Q4table[[#This Row],[B]],Q4table[[#This Row],['# Instances]],0)</f>
        <v>2</v>
      </c>
      <c r="J8" s="5">
        <f>IF(Q4table[[#This Row],[C]],Q4table[[#This Row],['# Instances]],0)</f>
        <v>0</v>
      </c>
      <c r="K8" s="13">
        <f>IF(Q4table[[#This Row],[D]],Q4table[[#This Row],['# Instances]],0)</f>
        <v>2</v>
      </c>
      <c r="L8" s="12">
        <f>IF(1-Q4table[[#This Row],[A]],Q4table[[#This Row],['# Instances]],0)</f>
        <v>2</v>
      </c>
      <c r="M8" s="5">
        <f>IF(1-Q4table[[#This Row],[B]],Q4table[[#This Row],['# Instances]],0)</f>
        <v>0</v>
      </c>
      <c r="N8" s="5">
        <f>IF(1-Q4table[[#This Row],[C]],Q4table[[#This Row],['# Instances]],0)</f>
        <v>2</v>
      </c>
      <c r="O8" s="13">
        <f>IF(1-Q4table[[#This Row],[D]],Q4table[[#This Row],['# Instances]],0)</f>
        <v>0</v>
      </c>
      <c r="P8" s="12">
        <f>IF(AND(Q4table[[#This Row],[A]],Q4table[[#This Row],[B]]),Q4table[[#This Row],['# Instances]],0)</f>
        <v>0</v>
      </c>
      <c r="Q8" s="3">
        <f>IF(AND(Q4table[[#This Row],[B]],1-Q4table[[#This Row],[A]]),Q4table[[#This Row],['# Instances]],0)</f>
        <v>2</v>
      </c>
      <c r="R8" s="5">
        <f>IF(AND(Q4table[[#This Row],[C]],Q4table[[#This Row],[A]]),Q4table[[#This Row],['# Instances]],0)</f>
        <v>0</v>
      </c>
      <c r="S8" s="12">
        <f>IF(AND(Q4table[[#This Row],[C]],1-Q4table[[#This Row],[A]]),Q4table[[#This Row],['# Instances]],0)</f>
        <v>0</v>
      </c>
      <c r="T8" s="3">
        <f>IF(AND(Q4table[[#This Row],[A]],1-Q4table[[#This Row],[B]]),Q4table[[#This Row],['# Instances]],0)</f>
        <v>0</v>
      </c>
      <c r="U8" s="5">
        <f>IF(AND(1-Q4table[[#This Row],[B]],1-Q4table[[#This Row],[A]]),Q4table[[#This Row],['# Instances]],0)</f>
        <v>0</v>
      </c>
      <c r="V8" s="12">
        <f>IF(AND(1-Q4table[[#This Row],[C]],Q4table[[#This Row],[A]]),Q4table[[#This Row],['# Instances]],0)</f>
        <v>0</v>
      </c>
      <c r="W8" s="3">
        <f>IF(AND(1-Q4table[[#This Row],[C]],1-Q4table[[#This Row],[A]]),Q4table[[#This Row],['# Instances]],0)</f>
        <v>2</v>
      </c>
      <c r="Y8" s="12">
        <f>IF(AND(Q4table[[#This Row],[D]],Q4table[[#This Row],[B]],Q4table[[#This Row],[C]]),Q4table[[#This Row],['# Instances]],0)</f>
        <v>0</v>
      </c>
      <c r="Z8" s="5">
        <f>IF(AND(1-Q4table[[#This Row],[D]],Q4table[[#This Row],[B]],Q4table[[#This Row],[C]]),Q4table[[#This Row],['# Instances]],0)</f>
        <v>0</v>
      </c>
      <c r="AA8" s="5">
        <f>IF(AND(Q4table[[#This Row],[D]],Q4table[[#This Row],[B]],1-Q4table[[#This Row],[C]]),Q4table[[#This Row],['# Instances]],0)</f>
        <v>2</v>
      </c>
      <c r="AB8" s="5">
        <f>IF(AND(1-Q4table[[#This Row],[D]],Q4table[[#This Row],[B]],1-Q4table[[#This Row],[C]]),Q4table[[#This Row],['# Instances]],0)</f>
        <v>0</v>
      </c>
      <c r="AC8" s="5">
        <f>IF(AND(Q4table[[#This Row],[D]],1-Q4table[[#This Row],[B]],Q4table[[#This Row],[C]]),Q4table[[#This Row],['# Instances]],0)</f>
        <v>0</v>
      </c>
      <c r="AD8" s="5">
        <f>IF(AND(1-Q4table[[#This Row],[D]],1-Q4table[[#This Row],[B]],Q4table[[#This Row],[C]]),Q4table[[#This Row],['# Instances]],0)</f>
        <v>0</v>
      </c>
      <c r="AE8" s="5">
        <f>IF(AND(Q4table[[#This Row],[D]],1-Q4table[[#This Row],[B]],1-Q4table[[#This Row],[C]]),Q4table[[#This Row],['# Instances]],0)</f>
        <v>0</v>
      </c>
      <c r="AF8" s="13">
        <f>IF(AND(1-Q4table[[#This Row],[D]],1-Q4table[[#This Row],[B]],1-Q4table[[#This Row],[C]]),Q4table[[#This Row],['# Instances]],0)</f>
        <v>0</v>
      </c>
    </row>
    <row r="9" spans="2:32" x14ac:dyDescent="0.35">
      <c r="B9" s="33">
        <v>0</v>
      </c>
      <c r="C9" s="33">
        <v>1</v>
      </c>
      <c r="D9" s="33">
        <v>1</v>
      </c>
      <c r="E9" s="33">
        <v>0</v>
      </c>
      <c r="F9" s="33">
        <v>32</v>
      </c>
      <c r="H9" s="12">
        <f>IF(Q4table[[#This Row],[A]],Q4table[[#This Row],['# Instances]],0)</f>
        <v>0</v>
      </c>
      <c r="I9" s="5">
        <f>IF(Q4table[[#This Row],[B]],Q4table[[#This Row],['# Instances]],0)</f>
        <v>32</v>
      </c>
      <c r="J9" s="5">
        <f>IF(Q4table[[#This Row],[C]],Q4table[[#This Row],['# Instances]],0)</f>
        <v>32</v>
      </c>
      <c r="K9" s="13">
        <f>IF(Q4table[[#This Row],[D]],Q4table[[#This Row],['# Instances]],0)</f>
        <v>0</v>
      </c>
      <c r="L9" s="12">
        <f>IF(1-Q4table[[#This Row],[A]],Q4table[[#This Row],['# Instances]],0)</f>
        <v>32</v>
      </c>
      <c r="M9" s="5">
        <f>IF(1-Q4table[[#This Row],[B]],Q4table[[#This Row],['# Instances]],0)</f>
        <v>0</v>
      </c>
      <c r="N9" s="5">
        <f>IF(1-Q4table[[#This Row],[C]],Q4table[[#This Row],['# Instances]],0)</f>
        <v>0</v>
      </c>
      <c r="O9" s="13">
        <f>IF(1-Q4table[[#This Row],[D]],Q4table[[#This Row],['# Instances]],0)</f>
        <v>32</v>
      </c>
      <c r="P9" s="12">
        <f>IF(AND(Q4table[[#This Row],[A]],Q4table[[#This Row],[B]]),Q4table[[#This Row],['# Instances]],0)</f>
        <v>0</v>
      </c>
      <c r="Q9" s="3">
        <f>IF(AND(Q4table[[#This Row],[B]],1-Q4table[[#This Row],[A]]),Q4table[[#This Row],['# Instances]],0)</f>
        <v>32</v>
      </c>
      <c r="R9" s="5">
        <f>IF(AND(Q4table[[#This Row],[C]],Q4table[[#This Row],[A]]),Q4table[[#This Row],['# Instances]],0)</f>
        <v>0</v>
      </c>
      <c r="S9" s="12">
        <f>IF(AND(Q4table[[#This Row],[C]],1-Q4table[[#This Row],[A]]),Q4table[[#This Row],['# Instances]],0)</f>
        <v>32</v>
      </c>
      <c r="T9" s="3">
        <f>IF(AND(Q4table[[#This Row],[A]],1-Q4table[[#This Row],[B]]),Q4table[[#This Row],['# Instances]],0)</f>
        <v>0</v>
      </c>
      <c r="U9" s="5">
        <f>IF(AND(1-Q4table[[#This Row],[B]],1-Q4table[[#This Row],[A]]),Q4table[[#This Row],['# Instances]],0)</f>
        <v>0</v>
      </c>
      <c r="V9" s="12">
        <f>IF(AND(1-Q4table[[#This Row],[C]],Q4table[[#This Row],[A]]),Q4table[[#This Row],['# Instances]],0)</f>
        <v>0</v>
      </c>
      <c r="W9" s="3">
        <f>IF(AND(1-Q4table[[#This Row],[C]],1-Q4table[[#This Row],[A]]),Q4table[[#This Row],['# Instances]],0)</f>
        <v>0</v>
      </c>
      <c r="Y9" s="12">
        <f>IF(AND(Q4table[[#This Row],[D]],Q4table[[#This Row],[B]],Q4table[[#This Row],[C]]),Q4table[[#This Row],['# Instances]],0)</f>
        <v>0</v>
      </c>
      <c r="Z9" s="5">
        <f>IF(AND(1-Q4table[[#This Row],[D]],Q4table[[#This Row],[B]],Q4table[[#This Row],[C]]),Q4table[[#This Row],['# Instances]],0)</f>
        <v>32</v>
      </c>
      <c r="AA9" s="5">
        <f>IF(AND(Q4table[[#This Row],[D]],Q4table[[#This Row],[B]],1-Q4table[[#This Row],[C]]),Q4table[[#This Row],['# Instances]],0)</f>
        <v>0</v>
      </c>
      <c r="AB9" s="5">
        <f>IF(AND(1-Q4table[[#This Row],[D]],Q4table[[#This Row],[B]],1-Q4table[[#This Row],[C]]),Q4table[[#This Row],['# Instances]],0)</f>
        <v>0</v>
      </c>
      <c r="AC9" s="5">
        <f>IF(AND(Q4table[[#This Row],[D]],1-Q4table[[#This Row],[B]],Q4table[[#This Row],[C]]),Q4table[[#This Row],['# Instances]],0)</f>
        <v>0</v>
      </c>
      <c r="AD9" s="5">
        <f>IF(AND(1-Q4table[[#This Row],[D]],1-Q4table[[#This Row],[B]],Q4table[[#This Row],[C]]),Q4table[[#This Row],['# Instances]],0)</f>
        <v>0</v>
      </c>
      <c r="AE9" s="5">
        <f>IF(AND(Q4table[[#This Row],[D]],1-Q4table[[#This Row],[B]],1-Q4table[[#This Row],[C]]),Q4table[[#This Row],['# Instances]],0)</f>
        <v>0</v>
      </c>
      <c r="AF9" s="13">
        <f>IF(AND(1-Q4table[[#This Row],[D]],1-Q4table[[#This Row],[B]],1-Q4table[[#This Row],[C]]),Q4table[[#This Row],['# Instances]],0)</f>
        <v>0</v>
      </c>
    </row>
    <row r="10" spans="2:32" x14ac:dyDescent="0.35">
      <c r="B10" s="33">
        <v>0</v>
      </c>
      <c r="C10" s="33">
        <v>1</v>
      </c>
      <c r="D10" s="33">
        <v>1</v>
      </c>
      <c r="E10" s="33">
        <v>1</v>
      </c>
      <c r="F10" s="33">
        <v>0</v>
      </c>
      <c r="H10" s="12">
        <f>IF(Q4table[[#This Row],[A]],Q4table[[#This Row],['# Instances]],0)</f>
        <v>0</v>
      </c>
      <c r="I10" s="5">
        <f>IF(Q4table[[#This Row],[B]],Q4table[[#This Row],['# Instances]],0)</f>
        <v>0</v>
      </c>
      <c r="J10" s="5">
        <f>IF(Q4table[[#This Row],[C]],Q4table[[#This Row],['# Instances]],0)</f>
        <v>0</v>
      </c>
      <c r="K10" s="13">
        <f>IF(Q4table[[#This Row],[D]],Q4table[[#This Row],['# Instances]],0)</f>
        <v>0</v>
      </c>
      <c r="L10" s="12">
        <f>IF(1-Q4table[[#This Row],[A]],Q4table[[#This Row],['# Instances]],0)</f>
        <v>0</v>
      </c>
      <c r="M10" s="5">
        <f>IF(1-Q4table[[#This Row],[B]],Q4table[[#This Row],['# Instances]],0)</f>
        <v>0</v>
      </c>
      <c r="N10" s="5">
        <f>IF(1-Q4table[[#This Row],[C]],Q4table[[#This Row],['# Instances]],0)</f>
        <v>0</v>
      </c>
      <c r="O10" s="13">
        <f>IF(1-Q4table[[#This Row],[D]],Q4table[[#This Row],['# Instances]],0)</f>
        <v>0</v>
      </c>
      <c r="P10" s="12">
        <f>IF(AND(Q4table[[#This Row],[A]],Q4table[[#This Row],[B]]),Q4table[[#This Row],['# Instances]],0)</f>
        <v>0</v>
      </c>
      <c r="Q10" s="3">
        <f>IF(AND(Q4table[[#This Row],[B]],1-Q4table[[#This Row],[A]]),Q4table[[#This Row],['# Instances]],0)</f>
        <v>0</v>
      </c>
      <c r="R10" s="5">
        <f>IF(AND(Q4table[[#This Row],[C]],Q4table[[#This Row],[A]]),Q4table[[#This Row],['# Instances]],0)</f>
        <v>0</v>
      </c>
      <c r="S10" s="12">
        <f>IF(AND(Q4table[[#This Row],[C]],1-Q4table[[#This Row],[A]]),Q4table[[#This Row],['# Instances]],0)</f>
        <v>0</v>
      </c>
      <c r="T10" s="3">
        <f>IF(AND(Q4table[[#This Row],[A]],1-Q4table[[#This Row],[B]]),Q4table[[#This Row],['# Instances]],0)</f>
        <v>0</v>
      </c>
      <c r="U10" s="5">
        <f>IF(AND(1-Q4table[[#This Row],[B]],1-Q4table[[#This Row],[A]]),Q4table[[#This Row],['# Instances]],0)</f>
        <v>0</v>
      </c>
      <c r="V10" s="12">
        <f>IF(AND(1-Q4table[[#This Row],[C]],Q4table[[#This Row],[A]]),Q4table[[#This Row],['# Instances]],0)</f>
        <v>0</v>
      </c>
      <c r="W10" s="3">
        <f>IF(AND(1-Q4table[[#This Row],[C]],1-Q4table[[#This Row],[A]]),Q4table[[#This Row],['# Instances]],0)</f>
        <v>0</v>
      </c>
      <c r="Y10" s="12">
        <f>IF(AND(Q4table[[#This Row],[D]],Q4table[[#This Row],[B]],Q4table[[#This Row],[C]]),Q4table[[#This Row],['# Instances]],0)</f>
        <v>0</v>
      </c>
      <c r="Z10" s="5">
        <f>IF(AND(1-Q4table[[#This Row],[D]],Q4table[[#This Row],[B]],Q4table[[#This Row],[C]]),Q4table[[#This Row],['# Instances]],0)</f>
        <v>0</v>
      </c>
      <c r="AA10" s="5">
        <f>IF(AND(Q4table[[#This Row],[D]],Q4table[[#This Row],[B]],1-Q4table[[#This Row],[C]]),Q4table[[#This Row],['# Instances]],0)</f>
        <v>0</v>
      </c>
      <c r="AB10" s="5">
        <f>IF(AND(1-Q4table[[#This Row],[D]],Q4table[[#This Row],[B]],1-Q4table[[#This Row],[C]]),Q4table[[#This Row],['# Instances]],0)</f>
        <v>0</v>
      </c>
      <c r="AC10" s="5">
        <f>IF(AND(Q4table[[#This Row],[D]],1-Q4table[[#This Row],[B]],Q4table[[#This Row],[C]]),Q4table[[#This Row],['# Instances]],0)</f>
        <v>0</v>
      </c>
      <c r="AD10" s="5">
        <f>IF(AND(1-Q4table[[#This Row],[D]],1-Q4table[[#This Row],[B]],Q4table[[#This Row],[C]]),Q4table[[#This Row],['# Instances]],0)</f>
        <v>0</v>
      </c>
      <c r="AE10" s="5">
        <f>IF(AND(Q4table[[#This Row],[D]],1-Q4table[[#This Row],[B]],1-Q4table[[#This Row],[C]]),Q4table[[#This Row],['# Instances]],0)</f>
        <v>0</v>
      </c>
      <c r="AF10" s="13">
        <f>IF(AND(1-Q4table[[#This Row],[D]],1-Q4table[[#This Row],[B]],1-Q4table[[#This Row],[C]]),Q4table[[#This Row],['# Instances]],0)</f>
        <v>0</v>
      </c>
    </row>
    <row r="11" spans="2:32" x14ac:dyDescent="0.35">
      <c r="B11" s="33">
        <v>1</v>
      </c>
      <c r="C11" s="33">
        <v>0</v>
      </c>
      <c r="D11" s="33">
        <v>0</v>
      </c>
      <c r="E11" s="33">
        <v>0</v>
      </c>
      <c r="F11" s="33">
        <v>1</v>
      </c>
      <c r="H11" s="12">
        <f>IF(Q4table[[#This Row],[A]],Q4table[[#This Row],['# Instances]],0)</f>
        <v>1</v>
      </c>
      <c r="I11" s="5">
        <f>IF(Q4table[[#This Row],[B]],Q4table[[#This Row],['# Instances]],0)</f>
        <v>0</v>
      </c>
      <c r="J11" s="5">
        <f>IF(Q4table[[#This Row],[C]],Q4table[[#This Row],['# Instances]],0)</f>
        <v>0</v>
      </c>
      <c r="K11" s="13">
        <f>IF(Q4table[[#This Row],[D]],Q4table[[#This Row],['# Instances]],0)</f>
        <v>0</v>
      </c>
      <c r="L11" s="12">
        <f>IF(1-Q4table[[#This Row],[A]],Q4table[[#This Row],['# Instances]],0)</f>
        <v>0</v>
      </c>
      <c r="M11" s="5">
        <f>IF(1-Q4table[[#This Row],[B]],Q4table[[#This Row],['# Instances]],0)</f>
        <v>1</v>
      </c>
      <c r="N11" s="5">
        <f>IF(1-Q4table[[#This Row],[C]],Q4table[[#This Row],['# Instances]],0)</f>
        <v>1</v>
      </c>
      <c r="O11" s="13">
        <f>IF(1-Q4table[[#This Row],[D]],Q4table[[#This Row],['# Instances]],0)</f>
        <v>1</v>
      </c>
      <c r="P11" s="12">
        <f>IF(AND(Q4table[[#This Row],[A]],Q4table[[#This Row],[B]]),Q4table[[#This Row],['# Instances]],0)</f>
        <v>0</v>
      </c>
      <c r="Q11" s="3">
        <f>IF(AND(Q4table[[#This Row],[B]],1-Q4table[[#This Row],[A]]),Q4table[[#This Row],['# Instances]],0)</f>
        <v>0</v>
      </c>
      <c r="R11" s="5">
        <f>IF(AND(Q4table[[#This Row],[C]],Q4table[[#This Row],[A]]),Q4table[[#This Row],['# Instances]],0)</f>
        <v>0</v>
      </c>
      <c r="S11" s="12">
        <f>IF(AND(Q4table[[#This Row],[C]],1-Q4table[[#This Row],[A]]),Q4table[[#This Row],['# Instances]],0)</f>
        <v>0</v>
      </c>
      <c r="T11" s="3">
        <f>IF(AND(Q4table[[#This Row],[A]],1-Q4table[[#This Row],[B]]),Q4table[[#This Row],['# Instances]],0)</f>
        <v>1</v>
      </c>
      <c r="U11" s="5">
        <f>IF(AND(1-Q4table[[#This Row],[B]],1-Q4table[[#This Row],[A]]),Q4table[[#This Row],['# Instances]],0)</f>
        <v>0</v>
      </c>
      <c r="V11" s="12">
        <f>IF(AND(1-Q4table[[#This Row],[C]],Q4table[[#This Row],[A]]),Q4table[[#This Row],['# Instances]],0)</f>
        <v>1</v>
      </c>
      <c r="W11" s="3">
        <f>IF(AND(1-Q4table[[#This Row],[C]],1-Q4table[[#This Row],[A]]),Q4table[[#This Row],['# Instances]],0)</f>
        <v>0</v>
      </c>
      <c r="Y11" s="12">
        <f>IF(AND(Q4table[[#This Row],[D]],Q4table[[#This Row],[B]],Q4table[[#This Row],[C]]),Q4table[[#This Row],['# Instances]],0)</f>
        <v>0</v>
      </c>
      <c r="Z11" s="5">
        <f>IF(AND(1-Q4table[[#This Row],[D]],Q4table[[#This Row],[B]],Q4table[[#This Row],[C]]),Q4table[[#This Row],['# Instances]],0)</f>
        <v>0</v>
      </c>
      <c r="AA11" s="5">
        <f>IF(AND(Q4table[[#This Row],[D]],Q4table[[#This Row],[B]],1-Q4table[[#This Row],[C]]),Q4table[[#This Row],['# Instances]],0)</f>
        <v>0</v>
      </c>
      <c r="AB11" s="5">
        <f>IF(AND(1-Q4table[[#This Row],[D]],Q4table[[#This Row],[B]],1-Q4table[[#This Row],[C]]),Q4table[[#This Row],['# Instances]],0)</f>
        <v>0</v>
      </c>
      <c r="AC11" s="5">
        <f>IF(AND(Q4table[[#This Row],[D]],1-Q4table[[#This Row],[B]],Q4table[[#This Row],[C]]),Q4table[[#This Row],['# Instances]],0)</f>
        <v>0</v>
      </c>
      <c r="AD11" s="5">
        <f>IF(AND(1-Q4table[[#This Row],[D]],1-Q4table[[#This Row],[B]],Q4table[[#This Row],[C]]),Q4table[[#This Row],['# Instances]],0)</f>
        <v>0</v>
      </c>
      <c r="AE11" s="5">
        <f>IF(AND(Q4table[[#This Row],[D]],1-Q4table[[#This Row],[B]],1-Q4table[[#This Row],[C]]),Q4table[[#This Row],['# Instances]],0)</f>
        <v>0</v>
      </c>
      <c r="AF11" s="13">
        <f>IF(AND(1-Q4table[[#This Row],[D]],1-Q4table[[#This Row],[B]],1-Q4table[[#This Row],[C]]),Q4table[[#This Row],['# Instances]],0)</f>
        <v>1</v>
      </c>
    </row>
    <row r="12" spans="2:32" x14ac:dyDescent="0.35">
      <c r="B12" s="33">
        <v>1</v>
      </c>
      <c r="C12" s="33">
        <v>0</v>
      </c>
      <c r="D12" s="33">
        <v>0</v>
      </c>
      <c r="E12" s="33">
        <v>1</v>
      </c>
      <c r="F12" s="33">
        <v>0</v>
      </c>
      <c r="H12" s="12">
        <f>IF(Q4table[[#This Row],[A]],Q4table[[#This Row],['# Instances]],0)</f>
        <v>0</v>
      </c>
      <c r="I12" s="5">
        <f>IF(Q4table[[#This Row],[B]],Q4table[[#This Row],['# Instances]],0)</f>
        <v>0</v>
      </c>
      <c r="J12" s="5">
        <f>IF(Q4table[[#This Row],[C]],Q4table[[#This Row],['# Instances]],0)</f>
        <v>0</v>
      </c>
      <c r="K12" s="13">
        <f>IF(Q4table[[#This Row],[D]],Q4table[[#This Row],['# Instances]],0)</f>
        <v>0</v>
      </c>
      <c r="L12" s="12">
        <f>IF(1-Q4table[[#This Row],[A]],Q4table[[#This Row],['# Instances]],0)</f>
        <v>0</v>
      </c>
      <c r="M12" s="5">
        <f>IF(1-Q4table[[#This Row],[B]],Q4table[[#This Row],['# Instances]],0)</f>
        <v>0</v>
      </c>
      <c r="N12" s="5">
        <f>IF(1-Q4table[[#This Row],[C]],Q4table[[#This Row],['# Instances]],0)</f>
        <v>0</v>
      </c>
      <c r="O12" s="13">
        <f>IF(1-Q4table[[#This Row],[D]],Q4table[[#This Row],['# Instances]],0)</f>
        <v>0</v>
      </c>
      <c r="P12" s="12">
        <f>IF(AND(Q4table[[#This Row],[A]],Q4table[[#This Row],[B]]),Q4table[[#This Row],['# Instances]],0)</f>
        <v>0</v>
      </c>
      <c r="Q12" s="3">
        <f>IF(AND(Q4table[[#This Row],[B]],1-Q4table[[#This Row],[A]]),Q4table[[#This Row],['# Instances]],0)</f>
        <v>0</v>
      </c>
      <c r="R12" s="5">
        <f>IF(AND(Q4table[[#This Row],[C]],Q4table[[#This Row],[A]]),Q4table[[#This Row],['# Instances]],0)</f>
        <v>0</v>
      </c>
      <c r="S12" s="12">
        <f>IF(AND(Q4table[[#This Row],[C]],1-Q4table[[#This Row],[A]]),Q4table[[#This Row],['# Instances]],0)</f>
        <v>0</v>
      </c>
      <c r="T12" s="3">
        <f>IF(AND(Q4table[[#This Row],[A]],1-Q4table[[#This Row],[B]]),Q4table[[#This Row],['# Instances]],0)</f>
        <v>0</v>
      </c>
      <c r="U12" s="5">
        <f>IF(AND(1-Q4table[[#This Row],[B]],1-Q4table[[#This Row],[A]]),Q4table[[#This Row],['# Instances]],0)</f>
        <v>0</v>
      </c>
      <c r="V12" s="12">
        <f>IF(AND(1-Q4table[[#This Row],[C]],Q4table[[#This Row],[A]]),Q4table[[#This Row],['# Instances]],0)</f>
        <v>0</v>
      </c>
      <c r="W12" s="3">
        <f>IF(AND(1-Q4table[[#This Row],[C]],1-Q4table[[#This Row],[A]]),Q4table[[#This Row],['# Instances]],0)</f>
        <v>0</v>
      </c>
      <c r="Y12" s="12">
        <f>IF(AND(Q4table[[#This Row],[D]],Q4table[[#This Row],[B]],Q4table[[#This Row],[C]]),Q4table[[#This Row],['# Instances]],0)</f>
        <v>0</v>
      </c>
      <c r="Z12" s="5">
        <f>IF(AND(1-Q4table[[#This Row],[D]],Q4table[[#This Row],[B]],Q4table[[#This Row],[C]]),Q4table[[#This Row],['# Instances]],0)</f>
        <v>0</v>
      </c>
      <c r="AA12" s="5">
        <f>IF(AND(Q4table[[#This Row],[D]],Q4table[[#This Row],[B]],1-Q4table[[#This Row],[C]]),Q4table[[#This Row],['# Instances]],0)</f>
        <v>0</v>
      </c>
      <c r="AB12" s="5">
        <f>IF(AND(1-Q4table[[#This Row],[D]],Q4table[[#This Row],[B]],1-Q4table[[#This Row],[C]]),Q4table[[#This Row],['# Instances]],0)</f>
        <v>0</v>
      </c>
      <c r="AC12" s="5">
        <f>IF(AND(Q4table[[#This Row],[D]],1-Q4table[[#This Row],[B]],Q4table[[#This Row],[C]]),Q4table[[#This Row],['# Instances]],0)</f>
        <v>0</v>
      </c>
      <c r="AD12" s="5">
        <f>IF(AND(1-Q4table[[#This Row],[D]],1-Q4table[[#This Row],[B]],Q4table[[#This Row],[C]]),Q4table[[#This Row],['# Instances]],0)</f>
        <v>0</v>
      </c>
      <c r="AE12" s="5">
        <f>IF(AND(Q4table[[#This Row],[D]],1-Q4table[[#This Row],[B]],1-Q4table[[#This Row],[C]]),Q4table[[#This Row],['# Instances]],0)</f>
        <v>0</v>
      </c>
      <c r="AF12" s="13">
        <f>IF(AND(1-Q4table[[#This Row],[D]],1-Q4table[[#This Row],[B]],1-Q4table[[#This Row],[C]]),Q4table[[#This Row],['# Instances]],0)</f>
        <v>0</v>
      </c>
    </row>
    <row r="13" spans="2:32" x14ac:dyDescent="0.35">
      <c r="B13" s="33">
        <v>1</v>
      </c>
      <c r="C13" s="33">
        <v>0</v>
      </c>
      <c r="D13" s="33">
        <v>1</v>
      </c>
      <c r="E13" s="33">
        <v>0</v>
      </c>
      <c r="F13" s="33">
        <v>1</v>
      </c>
      <c r="H13" s="12">
        <f>IF(Q4table[[#This Row],[A]],Q4table[[#This Row],['# Instances]],0)</f>
        <v>1</v>
      </c>
      <c r="I13" s="5">
        <f>IF(Q4table[[#This Row],[B]],Q4table[[#This Row],['# Instances]],0)</f>
        <v>0</v>
      </c>
      <c r="J13" s="5">
        <f>IF(Q4table[[#This Row],[C]],Q4table[[#This Row],['# Instances]],0)</f>
        <v>1</v>
      </c>
      <c r="K13" s="13">
        <f>IF(Q4table[[#This Row],[D]],Q4table[[#This Row],['# Instances]],0)</f>
        <v>0</v>
      </c>
      <c r="L13" s="12">
        <f>IF(1-Q4table[[#This Row],[A]],Q4table[[#This Row],['# Instances]],0)</f>
        <v>0</v>
      </c>
      <c r="M13" s="5">
        <f>IF(1-Q4table[[#This Row],[B]],Q4table[[#This Row],['# Instances]],0)</f>
        <v>1</v>
      </c>
      <c r="N13" s="5">
        <f>IF(1-Q4table[[#This Row],[C]],Q4table[[#This Row],['# Instances]],0)</f>
        <v>0</v>
      </c>
      <c r="O13" s="13">
        <f>IF(1-Q4table[[#This Row],[D]],Q4table[[#This Row],['# Instances]],0)</f>
        <v>1</v>
      </c>
      <c r="P13" s="12">
        <f>IF(AND(Q4table[[#This Row],[A]],Q4table[[#This Row],[B]]),Q4table[[#This Row],['# Instances]],0)</f>
        <v>0</v>
      </c>
      <c r="Q13" s="3">
        <f>IF(AND(Q4table[[#This Row],[B]],1-Q4table[[#This Row],[A]]),Q4table[[#This Row],['# Instances]],0)</f>
        <v>0</v>
      </c>
      <c r="R13" s="5">
        <f>IF(AND(Q4table[[#This Row],[C]],Q4table[[#This Row],[A]]),Q4table[[#This Row],['# Instances]],0)</f>
        <v>1</v>
      </c>
      <c r="S13" s="12">
        <f>IF(AND(Q4table[[#This Row],[C]],1-Q4table[[#This Row],[A]]),Q4table[[#This Row],['# Instances]],0)</f>
        <v>0</v>
      </c>
      <c r="T13" s="3">
        <f>IF(AND(Q4table[[#This Row],[A]],1-Q4table[[#This Row],[B]]),Q4table[[#This Row],['# Instances]],0)</f>
        <v>1</v>
      </c>
      <c r="U13" s="5">
        <f>IF(AND(1-Q4table[[#This Row],[B]],1-Q4table[[#This Row],[A]]),Q4table[[#This Row],['# Instances]],0)</f>
        <v>0</v>
      </c>
      <c r="V13" s="12">
        <f>IF(AND(1-Q4table[[#This Row],[C]],Q4table[[#This Row],[A]]),Q4table[[#This Row],['# Instances]],0)</f>
        <v>0</v>
      </c>
      <c r="W13" s="3">
        <f>IF(AND(1-Q4table[[#This Row],[C]],1-Q4table[[#This Row],[A]]),Q4table[[#This Row],['# Instances]],0)</f>
        <v>0</v>
      </c>
      <c r="Y13" s="12">
        <f>IF(AND(Q4table[[#This Row],[D]],Q4table[[#This Row],[B]],Q4table[[#This Row],[C]]),Q4table[[#This Row],['# Instances]],0)</f>
        <v>0</v>
      </c>
      <c r="Z13" s="5">
        <f>IF(AND(1-Q4table[[#This Row],[D]],Q4table[[#This Row],[B]],Q4table[[#This Row],[C]]),Q4table[[#This Row],['# Instances]],0)</f>
        <v>0</v>
      </c>
      <c r="AA13" s="5">
        <f>IF(AND(Q4table[[#This Row],[D]],Q4table[[#This Row],[B]],1-Q4table[[#This Row],[C]]),Q4table[[#This Row],['# Instances]],0)</f>
        <v>0</v>
      </c>
      <c r="AB13" s="5">
        <f>IF(AND(1-Q4table[[#This Row],[D]],Q4table[[#This Row],[B]],1-Q4table[[#This Row],[C]]),Q4table[[#This Row],['# Instances]],0)</f>
        <v>0</v>
      </c>
      <c r="AC13" s="5">
        <f>IF(AND(Q4table[[#This Row],[D]],1-Q4table[[#This Row],[B]],Q4table[[#This Row],[C]]),Q4table[[#This Row],['# Instances]],0)</f>
        <v>0</v>
      </c>
      <c r="AD13" s="5">
        <f>IF(AND(1-Q4table[[#This Row],[D]],1-Q4table[[#This Row],[B]],Q4table[[#This Row],[C]]),Q4table[[#This Row],['# Instances]],0)</f>
        <v>1</v>
      </c>
      <c r="AE13" s="5">
        <f>IF(AND(Q4table[[#This Row],[D]],1-Q4table[[#This Row],[B]],1-Q4table[[#This Row],[C]]),Q4table[[#This Row],['# Instances]],0)</f>
        <v>0</v>
      </c>
      <c r="AF13" s="13">
        <f>IF(AND(1-Q4table[[#This Row],[D]],1-Q4table[[#This Row],[B]],1-Q4table[[#This Row],[C]]),Q4table[[#This Row],['# Instances]],0)</f>
        <v>0</v>
      </c>
    </row>
    <row r="14" spans="2:32" x14ac:dyDescent="0.35">
      <c r="B14" s="33">
        <v>1</v>
      </c>
      <c r="C14" s="33">
        <v>0</v>
      </c>
      <c r="D14" s="33">
        <v>1</v>
      </c>
      <c r="E14" s="33">
        <v>1</v>
      </c>
      <c r="F14" s="33">
        <v>4</v>
      </c>
      <c r="H14" s="12">
        <f>IF(Q4table[[#This Row],[A]],Q4table[[#This Row],['# Instances]],0)</f>
        <v>4</v>
      </c>
      <c r="I14" s="5">
        <f>IF(Q4table[[#This Row],[B]],Q4table[[#This Row],['# Instances]],0)</f>
        <v>0</v>
      </c>
      <c r="J14" s="5">
        <f>IF(Q4table[[#This Row],[C]],Q4table[[#This Row],['# Instances]],0)</f>
        <v>4</v>
      </c>
      <c r="K14" s="13">
        <f>IF(Q4table[[#This Row],[D]],Q4table[[#This Row],['# Instances]],0)</f>
        <v>4</v>
      </c>
      <c r="L14" s="12">
        <f>IF(1-Q4table[[#This Row],[A]],Q4table[[#This Row],['# Instances]],0)</f>
        <v>0</v>
      </c>
      <c r="M14" s="5">
        <f>IF(1-Q4table[[#This Row],[B]],Q4table[[#This Row],['# Instances]],0)</f>
        <v>4</v>
      </c>
      <c r="N14" s="5">
        <f>IF(1-Q4table[[#This Row],[C]],Q4table[[#This Row],['# Instances]],0)</f>
        <v>0</v>
      </c>
      <c r="O14" s="13">
        <f>IF(1-Q4table[[#This Row],[D]],Q4table[[#This Row],['# Instances]],0)</f>
        <v>0</v>
      </c>
      <c r="P14" s="12">
        <f>IF(AND(Q4table[[#This Row],[A]],Q4table[[#This Row],[B]]),Q4table[[#This Row],['# Instances]],0)</f>
        <v>0</v>
      </c>
      <c r="Q14" s="3">
        <f>IF(AND(Q4table[[#This Row],[B]],1-Q4table[[#This Row],[A]]),Q4table[[#This Row],['# Instances]],0)</f>
        <v>0</v>
      </c>
      <c r="R14" s="5">
        <f>IF(AND(Q4table[[#This Row],[C]],Q4table[[#This Row],[A]]),Q4table[[#This Row],['# Instances]],0)</f>
        <v>4</v>
      </c>
      <c r="S14" s="12">
        <f>IF(AND(Q4table[[#This Row],[C]],1-Q4table[[#This Row],[A]]),Q4table[[#This Row],['# Instances]],0)</f>
        <v>0</v>
      </c>
      <c r="T14" s="3">
        <f>IF(AND(Q4table[[#This Row],[A]],1-Q4table[[#This Row],[B]]),Q4table[[#This Row],['# Instances]],0)</f>
        <v>4</v>
      </c>
      <c r="U14" s="5">
        <f>IF(AND(1-Q4table[[#This Row],[B]],1-Q4table[[#This Row],[A]]),Q4table[[#This Row],['# Instances]],0)</f>
        <v>0</v>
      </c>
      <c r="V14" s="12">
        <f>IF(AND(1-Q4table[[#This Row],[C]],Q4table[[#This Row],[A]]),Q4table[[#This Row],['# Instances]],0)</f>
        <v>0</v>
      </c>
      <c r="W14" s="3">
        <f>IF(AND(1-Q4table[[#This Row],[C]],1-Q4table[[#This Row],[A]]),Q4table[[#This Row],['# Instances]],0)</f>
        <v>0</v>
      </c>
      <c r="Y14" s="12">
        <f>IF(AND(Q4table[[#This Row],[D]],Q4table[[#This Row],[B]],Q4table[[#This Row],[C]]),Q4table[[#This Row],['# Instances]],0)</f>
        <v>0</v>
      </c>
      <c r="Z14" s="5">
        <f>IF(AND(1-Q4table[[#This Row],[D]],Q4table[[#This Row],[B]],Q4table[[#This Row],[C]]),Q4table[[#This Row],['# Instances]],0)</f>
        <v>0</v>
      </c>
      <c r="AA14" s="5">
        <f>IF(AND(Q4table[[#This Row],[D]],Q4table[[#This Row],[B]],1-Q4table[[#This Row],[C]]),Q4table[[#This Row],['# Instances]],0)</f>
        <v>0</v>
      </c>
      <c r="AB14" s="5">
        <f>IF(AND(1-Q4table[[#This Row],[D]],Q4table[[#This Row],[B]],1-Q4table[[#This Row],[C]]),Q4table[[#This Row],['# Instances]],0)</f>
        <v>0</v>
      </c>
      <c r="AC14" s="5">
        <f>IF(AND(Q4table[[#This Row],[D]],1-Q4table[[#This Row],[B]],Q4table[[#This Row],[C]]),Q4table[[#This Row],['# Instances]],0)</f>
        <v>4</v>
      </c>
      <c r="AD14" s="5">
        <f>IF(AND(1-Q4table[[#This Row],[D]],1-Q4table[[#This Row],[B]],Q4table[[#This Row],[C]]),Q4table[[#This Row],['# Instances]],0)</f>
        <v>0</v>
      </c>
      <c r="AE14" s="5">
        <f>IF(AND(Q4table[[#This Row],[D]],1-Q4table[[#This Row],[B]],1-Q4table[[#This Row],[C]]),Q4table[[#This Row],['# Instances]],0)</f>
        <v>0</v>
      </c>
      <c r="AF14" s="13">
        <f>IF(AND(1-Q4table[[#This Row],[D]],1-Q4table[[#This Row],[B]],1-Q4table[[#This Row],[C]]),Q4table[[#This Row],['# Instances]],0)</f>
        <v>0</v>
      </c>
    </row>
    <row r="15" spans="2:32" x14ac:dyDescent="0.35">
      <c r="B15" s="33">
        <v>1</v>
      </c>
      <c r="C15" s="33">
        <v>1</v>
      </c>
      <c r="D15" s="33">
        <v>0</v>
      </c>
      <c r="E15" s="33">
        <v>0</v>
      </c>
      <c r="F15" s="33">
        <v>10</v>
      </c>
      <c r="H15" s="12">
        <f>IF(Q4table[[#This Row],[A]],Q4table[[#This Row],['# Instances]],0)</f>
        <v>10</v>
      </c>
      <c r="I15" s="5">
        <f>IF(Q4table[[#This Row],[B]],Q4table[[#This Row],['# Instances]],0)</f>
        <v>10</v>
      </c>
      <c r="J15" s="5">
        <f>IF(Q4table[[#This Row],[C]],Q4table[[#This Row],['# Instances]],0)</f>
        <v>0</v>
      </c>
      <c r="K15" s="13">
        <f>IF(Q4table[[#This Row],[D]],Q4table[[#This Row],['# Instances]],0)</f>
        <v>0</v>
      </c>
      <c r="L15" s="12">
        <f>IF(1-Q4table[[#This Row],[A]],Q4table[[#This Row],['# Instances]],0)</f>
        <v>0</v>
      </c>
      <c r="M15" s="5">
        <f>IF(1-Q4table[[#This Row],[B]],Q4table[[#This Row],['# Instances]],0)</f>
        <v>0</v>
      </c>
      <c r="N15" s="5">
        <f>IF(1-Q4table[[#This Row],[C]],Q4table[[#This Row],['# Instances]],0)</f>
        <v>10</v>
      </c>
      <c r="O15" s="13">
        <f>IF(1-Q4table[[#This Row],[D]],Q4table[[#This Row],['# Instances]],0)</f>
        <v>10</v>
      </c>
      <c r="P15" s="12">
        <f>IF(AND(Q4table[[#This Row],[A]],Q4table[[#This Row],[B]]),Q4table[[#This Row],['# Instances]],0)</f>
        <v>10</v>
      </c>
      <c r="Q15" s="3">
        <f>IF(AND(Q4table[[#This Row],[B]],1-Q4table[[#This Row],[A]]),Q4table[[#This Row],['# Instances]],0)</f>
        <v>0</v>
      </c>
      <c r="R15" s="5">
        <f>IF(AND(Q4table[[#This Row],[C]],Q4table[[#This Row],[A]]),Q4table[[#This Row],['# Instances]],0)</f>
        <v>0</v>
      </c>
      <c r="S15" s="12">
        <f>IF(AND(Q4table[[#This Row],[C]],1-Q4table[[#This Row],[A]]),Q4table[[#This Row],['# Instances]],0)</f>
        <v>0</v>
      </c>
      <c r="T15" s="3">
        <f>IF(AND(Q4table[[#This Row],[A]],1-Q4table[[#This Row],[B]]),Q4table[[#This Row],['# Instances]],0)</f>
        <v>0</v>
      </c>
      <c r="U15" s="5">
        <f>IF(AND(1-Q4table[[#This Row],[B]],1-Q4table[[#This Row],[A]]),Q4table[[#This Row],['# Instances]],0)</f>
        <v>0</v>
      </c>
      <c r="V15" s="12">
        <f>IF(AND(1-Q4table[[#This Row],[C]],Q4table[[#This Row],[A]]),Q4table[[#This Row],['# Instances]],0)</f>
        <v>10</v>
      </c>
      <c r="W15" s="3">
        <f>IF(AND(1-Q4table[[#This Row],[C]],1-Q4table[[#This Row],[A]]),Q4table[[#This Row],['# Instances]],0)</f>
        <v>0</v>
      </c>
      <c r="Y15" s="12">
        <f>IF(AND(Q4table[[#This Row],[D]],Q4table[[#This Row],[B]],Q4table[[#This Row],[C]]),Q4table[[#This Row],['# Instances]],0)</f>
        <v>0</v>
      </c>
      <c r="Z15" s="5">
        <f>IF(AND(1-Q4table[[#This Row],[D]],Q4table[[#This Row],[B]],Q4table[[#This Row],[C]]),Q4table[[#This Row],['# Instances]],0)</f>
        <v>0</v>
      </c>
      <c r="AA15" s="5">
        <f>IF(AND(Q4table[[#This Row],[D]],Q4table[[#This Row],[B]],1-Q4table[[#This Row],[C]]),Q4table[[#This Row],['# Instances]],0)</f>
        <v>0</v>
      </c>
      <c r="AB15" s="5">
        <f>IF(AND(1-Q4table[[#This Row],[D]],Q4table[[#This Row],[B]],1-Q4table[[#This Row],[C]]),Q4table[[#This Row],['# Instances]],0)</f>
        <v>10</v>
      </c>
      <c r="AC15" s="5">
        <f>IF(AND(Q4table[[#This Row],[D]],1-Q4table[[#This Row],[B]],Q4table[[#This Row],[C]]),Q4table[[#This Row],['# Instances]],0)</f>
        <v>0</v>
      </c>
      <c r="AD15" s="5">
        <f>IF(AND(1-Q4table[[#This Row],[D]],1-Q4table[[#This Row],[B]],Q4table[[#This Row],[C]]),Q4table[[#This Row],['# Instances]],0)</f>
        <v>0</v>
      </c>
      <c r="AE15" s="5">
        <f>IF(AND(Q4table[[#This Row],[D]],1-Q4table[[#This Row],[B]],1-Q4table[[#This Row],[C]]),Q4table[[#This Row],['# Instances]],0)</f>
        <v>0</v>
      </c>
      <c r="AF15" s="13">
        <f>IF(AND(1-Q4table[[#This Row],[D]],1-Q4table[[#This Row],[B]],1-Q4table[[#This Row],[C]]),Q4table[[#This Row],['# Instances]],0)</f>
        <v>0</v>
      </c>
    </row>
    <row r="16" spans="2:32" x14ac:dyDescent="0.35">
      <c r="B16" s="33">
        <v>1</v>
      </c>
      <c r="C16" s="33">
        <v>1</v>
      </c>
      <c r="D16" s="33">
        <v>0</v>
      </c>
      <c r="E16" s="33">
        <v>1</v>
      </c>
      <c r="F16" s="33">
        <v>19</v>
      </c>
      <c r="H16" s="12">
        <f>IF(Q4table[[#This Row],[A]],Q4table[[#This Row],['# Instances]],0)</f>
        <v>19</v>
      </c>
      <c r="I16" s="5">
        <f>IF(Q4table[[#This Row],[B]],Q4table[[#This Row],['# Instances]],0)</f>
        <v>19</v>
      </c>
      <c r="J16" s="5">
        <f>IF(Q4table[[#This Row],[C]],Q4table[[#This Row],['# Instances]],0)</f>
        <v>0</v>
      </c>
      <c r="K16" s="13">
        <f>IF(Q4table[[#This Row],[D]],Q4table[[#This Row],['# Instances]],0)</f>
        <v>19</v>
      </c>
      <c r="L16" s="12">
        <f>IF(1-Q4table[[#This Row],[A]],Q4table[[#This Row],['# Instances]],0)</f>
        <v>0</v>
      </c>
      <c r="M16" s="5">
        <f>IF(1-Q4table[[#This Row],[B]],Q4table[[#This Row],['# Instances]],0)</f>
        <v>0</v>
      </c>
      <c r="N16" s="5">
        <f>IF(1-Q4table[[#This Row],[C]],Q4table[[#This Row],['# Instances]],0)</f>
        <v>19</v>
      </c>
      <c r="O16" s="13">
        <f>IF(1-Q4table[[#This Row],[D]],Q4table[[#This Row],['# Instances]],0)</f>
        <v>0</v>
      </c>
      <c r="P16" s="12">
        <f>IF(AND(Q4table[[#This Row],[A]],Q4table[[#This Row],[B]]),Q4table[[#This Row],['# Instances]],0)</f>
        <v>19</v>
      </c>
      <c r="Q16" s="3">
        <f>IF(AND(Q4table[[#This Row],[B]],1-Q4table[[#This Row],[A]]),Q4table[[#This Row],['# Instances]],0)</f>
        <v>0</v>
      </c>
      <c r="R16" s="5">
        <f>IF(AND(Q4table[[#This Row],[C]],Q4table[[#This Row],[A]]),Q4table[[#This Row],['# Instances]],0)</f>
        <v>0</v>
      </c>
      <c r="S16" s="12">
        <f>IF(AND(Q4table[[#This Row],[C]],1-Q4table[[#This Row],[A]]),Q4table[[#This Row],['# Instances]],0)</f>
        <v>0</v>
      </c>
      <c r="T16" s="3">
        <f>IF(AND(Q4table[[#This Row],[A]],1-Q4table[[#This Row],[B]]),Q4table[[#This Row],['# Instances]],0)</f>
        <v>0</v>
      </c>
      <c r="U16" s="5">
        <f>IF(AND(1-Q4table[[#This Row],[B]],1-Q4table[[#This Row],[A]]),Q4table[[#This Row],['# Instances]],0)</f>
        <v>0</v>
      </c>
      <c r="V16" s="12">
        <f>IF(AND(1-Q4table[[#This Row],[C]],Q4table[[#This Row],[A]]),Q4table[[#This Row],['# Instances]],0)</f>
        <v>19</v>
      </c>
      <c r="W16" s="3">
        <f>IF(AND(1-Q4table[[#This Row],[C]],1-Q4table[[#This Row],[A]]),Q4table[[#This Row],['# Instances]],0)</f>
        <v>0</v>
      </c>
      <c r="Y16" s="12">
        <f>IF(AND(Q4table[[#This Row],[D]],Q4table[[#This Row],[B]],Q4table[[#This Row],[C]]),Q4table[[#This Row],['# Instances]],0)</f>
        <v>0</v>
      </c>
      <c r="Z16" s="5">
        <f>IF(AND(1-Q4table[[#This Row],[D]],Q4table[[#This Row],[B]],Q4table[[#This Row],[C]]),Q4table[[#This Row],['# Instances]],0)</f>
        <v>0</v>
      </c>
      <c r="AA16" s="5">
        <f>IF(AND(Q4table[[#This Row],[D]],Q4table[[#This Row],[B]],1-Q4table[[#This Row],[C]]),Q4table[[#This Row],['# Instances]],0)</f>
        <v>19</v>
      </c>
      <c r="AB16" s="5">
        <f>IF(AND(1-Q4table[[#This Row],[D]],Q4table[[#This Row],[B]],1-Q4table[[#This Row],[C]]),Q4table[[#This Row],['# Instances]],0)</f>
        <v>0</v>
      </c>
      <c r="AC16" s="5">
        <f>IF(AND(Q4table[[#This Row],[D]],1-Q4table[[#This Row],[B]],Q4table[[#This Row],[C]]),Q4table[[#This Row],['# Instances]],0)</f>
        <v>0</v>
      </c>
      <c r="AD16" s="5">
        <f>IF(AND(1-Q4table[[#This Row],[D]],1-Q4table[[#This Row],[B]],Q4table[[#This Row],[C]]),Q4table[[#This Row],['# Instances]],0)</f>
        <v>0</v>
      </c>
      <c r="AE16" s="5">
        <f>IF(AND(Q4table[[#This Row],[D]],1-Q4table[[#This Row],[B]],1-Q4table[[#This Row],[C]]),Q4table[[#This Row],['# Instances]],0)</f>
        <v>0</v>
      </c>
      <c r="AF16" s="13">
        <f>IF(AND(1-Q4table[[#This Row],[D]],1-Q4table[[#This Row],[B]],1-Q4table[[#This Row],[C]]),Q4table[[#This Row],['# Instances]],0)</f>
        <v>0</v>
      </c>
    </row>
    <row r="17" spans="2:32" x14ac:dyDescent="0.35">
      <c r="B17" s="33">
        <v>1</v>
      </c>
      <c r="C17" s="33">
        <v>1</v>
      </c>
      <c r="D17" s="33">
        <v>1</v>
      </c>
      <c r="E17" s="33">
        <v>0</v>
      </c>
      <c r="F17" s="33">
        <v>14</v>
      </c>
      <c r="H17" s="12">
        <f>IF(Q4table[[#This Row],[A]],Q4table[[#This Row],['# Instances]],0)</f>
        <v>14</v>
      </c>
      <c r="I17" s="5">
        <f>IF(Q4table[[#This Row],[B]],Q4table[[#This Row],['# Instances]],0)</f>
        <v>14</v>
      </c>
      <c r="J17" s="5">
        <f>IF(Q4table[[#This Row],[C]],Q4table[[#This Row],['# Instances]],0)</f>
        <v>14</v>
      </c>
      <c r="K17" s="13">
        <f>IF(Q4table[[#This Row],[D]],Q4table[[#This Row],['# Instances]],0)</f>
        <v>0</v>
      </c>
      <c r="L17" s="12">
        <f>IF(1-Q4table[[#This Row],[A]],Q4table[[#This Row],['# Instances]],0)</f>
        <v>0</v>
      </c>
      <c r="M17" s="5">
        <f>IF(1-Q4table[[#This Row],[B]],Q4table[[#This Row],['# Instances]],0)</f>
        <v>0</v>
      </c>
      <c r="N17" s="5">
        <f>IF(1-Q4table[[#This Row],[C]],Q4table[[#This Row],['# Instances]],0)</f>
        <v>0</v>
      </c>
      <c r="O17" s="13">
        <f>IF(1-Q4table[[#This Row],[D]],Q4table[[#This Row],['# Instances]],0)</f>
        <v>14</v>
      </c>
      <c r="P17" s="12">
        <f>IF(AND(Q4table[[#This Row],[A]],Q4table[[#This Row],[B]]),Q4table[[#This Row],['# Instances]],0)</f>
        <v>14</v>
      </c>
      <c r="Q17" s="3">
        <f>IF(AND(Q4table[[#This Row],[B]],1-Q4table[[#This Row],[A]]),Q4table[[#This Row],['# Instances]],0)</f>
        <v>0</v>
      </c>
      <c r="R17" s="5">
        <f>IF(AND(Q4table[[#This Row],[C]],Q4table[[#This Row],[A]]),Q4table[[#This Row],['# Instances]],0)</f>
        <v>14</v>
      </c>
      <c r="S17" s="12">
        <f>IF(AND(Q4table[[#This Row],[C]],1-Q4table[[#This Row],[A]]),Q4table[[#This Row],['# Instances]],0)</f>
        <v>0</v>
      </c>
      <c r="T17" s="3">
        <f>IF(AND(Q4table[[#This Row],[A]],1-Q4table[[#This Row],[B]]),Q4table[[#This Row],['# Instances]],0)</f>
        <v>0</v>
      </c>
      <c r="U17" s="5">
        <f>IF(AND(1-Q4table[[#This Row],[B]],1-Q4table[[#This Row],[A]]),Q4table[[#This Row],['# Instances]],0)</f>
        <v>0</v>
      </c>
      <c r="V17" s="12">
        <f>IF(AND(1-Q4table[[#This Row],[C]],Q4table[[#This Row],[A]]),Q4table[[#This Row],['# Instances]],0)</f>
        <v>0</v>
      </c>
      <c r="W17" s="3">
        <f>IF(AND(1-Q4table[[#This Row],[C]],1-Q4table[[#This Row],[A]]),Q4table[[#This Row],['# Instances]],0)</f>
        <v>0</v>
      </c>
      <c r="Y17" s="12">
        <f>IF(AND(Q4table[[#This Row],[D]],Q4table[[#This Row],[B]],Q4table[[#This Row],[C]]),Q4table[[#This Row],['# Instances]],0)</f>
        <v>0</v>
      </c>
      <c r="Z17" s="5">
        <f>IF(AND(1-Q4table[[#This Row],[D]],Q4table[[#This Row],[B]],Q4table[[#This Row],[C]]),Q4table[[#This Row],['# Instances]],0)</f>
        <v>14</v>
      </c>
      <c r="AA17" s="5">
        <f>IF(AND(Q4table[[#This Row],[D]],Q4table[[#This Row],[B]],1-Q4table[[#This Row],[C]]),Q4table[[#This Row],['# Instances]],0)</f>
        <v>0</v>
      </c>
      <c r="AB17" s="5">
        <f>IF(AND(1-Q4table[[#This Row],[D]],Q4table[[#This Row],[B]],1-Q4table[[#This Row],[C]]),Q4table[[#This Row],['# Instances]],0)</f>
        <v>0</v>
      </c>
      <c r="AC17" s="5">
        <f>IF(AND(Q4table[[#This Row],[D]],1-Q4table[[#This Row],[B]],Q4table[[#This Row],[C]]),Q4table[[#This Row],['# Instances]],0)</f>
        <v>0</v>
      </c>
      <c r="AD17" s="5">
        <f>IF(AND(1-Q4table[[#This Row],[D]],1-Q4table[[#This Row],[B]],Q4table[[#This Row],[C]]),Q4table[[#This Row],['# Instances]],0)</f>
        <v>0</v>
      </c>
      <c r="AE17" s="5">
        <f>IF(AND(Q4table[[#This Row],[D]],1-Q4table[[#This Row],[B]],1-Q4table[[#This Row],[C]]),Q4table[[#This Row],['# Instances]],0)</f>
        <v>0</v>
      </c>
      <c r="AF17" s="13">
        <f>IF(AND(1-Q4table[[#This Row],[D]],1-Q4table[[#This Row],[B]],1-Q4table[[#This Row],[C]]),Q4table[[#This Row],['# Instances]],0)</f>
        <v>0</v>
      </c>
    </row>
    <row r="18" spans="2:32" ht="15" thickBot="1" x14ac:dyDescent="0.4">
      <c r="B18" s="33">
        <v>1</v>
      </c>
      <c r="C18" s="33">
        <v>1</v>
      </c>
      <c r="D18" s="33">
        <v>1</v>
      </c>
      <c r="E18" s="33">
        <v>1</v>
      </c>
      <c r="F18" s="33">
        <v>0</v>
      </c>
      <c r="H18" s="14">
        <f>IF(Q4table[[#This Row],[A]],Q4table[[#This Row],['# Instances]],0)</f>
        <v>0</v>
      </c>
      <c r="I18" s="15">
        <f>IF(Q4table[[#This Row],[B]],Q4table[[#This Row],['# Instances]],0)</f>
        <v>0</v>
      </c>
      <c r="J18" s="15">
        <f>IF(Q4table[[#This Row],[C]],Q4table[[#This Row],['# Instances]],0)</f>
        <v>0</v>
      </c>
      <c r="K18" s="16">
        <f>IF(Q4table[[#This Row],[D]],Q4table[[#This Row],['# Instances]],0)</f>
        <v>0</v>
      </c>
      <c r="L18" s="14">
        <f>IF(1-Q4table[[#This Row],[A]],Q4table[[#This Row],['# Instances]],0)</f>
        <v>0</v>
      </c>
      <c r="M18" s="15">
        <f>IF(1-Q4table[[#This Row],[B]],Q4table[[#This Row],['# Instances]],0)</f>
        <v>0</v>
      </c>
      <c r="N18" s="15">
        <f>IF(1-Q4table[[#This Row],[C]],Q4table[[#This Row],['# Instances]],0)</f>
        <v>0</v>
      </c>
      <c r="O18" s="16">
        <f>IF(1-Q4table[[#This Row],[D]],Q4table[[#This Row],['# Instances]],0)</f>
        <v>0</v>
      </c>
      <c r="P18" s="14">
        <f>IF(AND(Q4table[[#This Row],[A]],Q4table[[#This Row],[B]]),Q4table[[#This Row],['# Instances]],0)</f>
        <v>0</v>
      </c>
      <c r="Q18" s="4">
        <f>IF(AND(Q4table[[#This Row],[B]],1-Q4table[[#This Row],[A]]),Q4table[[#This Row],['# Instances]],0)</f>
        <v>0</v>
      </c>
      <c r="R18" s="15">
        <f>IF(AND(Q4table[[#This Row],[C]],Q4table[[#This Row],[A]]),Q4table[[#This Row],['# Instances]],0)</f>
        <v>0</v>
      </c>
      <c r="S18" s="14">
        <f>IF(AND(Q4table[[#This Row],[C]],1-Q4table[[#This Row],[A]]),Q4table[[#This Row],['# Instances]],0)</f>
        <v>0</v>
      </c>
      <c r="T18" s="4">
        <f>IF(AND(Q4table[[#This Row],[A]],1-Q4table[[#This Row],[B]]),Q4table[[#This Row],['# Instances]],0)</f>
        <v>0</v>
      </c>
      <c r="U18" s="15">
        <f>IF(AND(1-Q4table[[#This Row],[B]],1-Q4table[[#This Row],[A]]),Q4table[[#This Row],['# Instances]],0)</f>
        <v>0</v>
      </c>
      <c r="V18" s="14">
        <f>IF(AND(1-Q4table[[#This Row],[C]],Q4table[[#This Row],[A]]),Q4table[[#This Row],['# Instances]],0)</f>
        <v>0</v>
      </c>
      <c r="W18" s="4">
        <f>IF(AND(1-Q4table[[#This Row],[C]],1-Q4table[[#This Row],[A]]),Q4table[[#This Row],['# Instances]],0)</f>
        <v>0</v>
      </c>
      <c r="Y18" s="14">
        <f>IF(AND(Q4table[[#This Row],[D]],Q4table[[#This Row],[B]],Q4table[[#This Row],[C]]),Q4table[[#This Row],['# Instances]],0)</f>
        <v>0</v>
      </c>
      <c r="Z18" s="15">
        <f>IF(AND(1-Q4table[[#This Row],[D]],Q4table[[#This Row],[B]],Q4table[[#This Row],[C]]),Q4table[[#This Row],['# Instances]],0)</f>
        <v>0</v>
      </c>
      <c r="AA18" s="15">
        <f>IF(AND(Q4table[[#This Row],[D]],Q4table[[#This Row],[B]],1-Q4table[[#This Row],[C]]),Q4table[[#This Row],['# Instances]],0)</f>
        <v>0</v>
      </c>
      <c r="AB18" s="15">
        <f>IF(AND(1-Q4table[[#This Row],[D]],Q4table[[#This Row],[B]],1-Q4table[[#This Row],[C]]),Q4table[[#This Row],['# Instances]],0)</f>
        <v>0</v>
      </c>
      <c r="AC18" s="15">
        <f>IF(AND(Q4table[[#This Row],[D]],1-Q4table[[#This Row],[B]],Q4table[[#This Row],[C]]),Q4table[[#This Row],['# Instances]],0)</f>
        <v>0</v>
      </c>
      <c r="AD18" s="15">
        <f>IF(AND(1-Q4table[[#This Row],[D]],1-Q4table[[#This Row],[B]],Q4table[[#This Row],[C]]),Q4table[[#This Row],['# Instances]],0)</f>
        <v>0</v>
      </c>
      <c r="AE18" s="15">
        <f>IF(AND(Q4table[[#This Row],[D]],1-Q4table[[#This Row],[B]],1-Q4table[[#This Row],[C]]),Q4table[[#This Row],['# Instances]],0)</f>
        <v>0</v>
      </c>
      <c r="AF18" s="16">
        <f>IF(AND(1-Q4table[[#This Row],[D]],1-Q4table[[#This Row],[B]],1-Q4table[[#This Row],[C]]),Q4table[[#This Row],['# Instances]],0)</f>
        <v>0</v>
      </c>
    </row>
    <row r="19" spans="2:32" ht="15" thickBot="1" x14ac:dyDescent="0.4">
      <c r="B19" s="33"/>
      <c r="C19" s="33"/>
      <c r="D19" s="33"/>
      <c r="E19" s="33"/>
      <c r="F19" s="33">
        <f>SUM(Q4table['# Instances])</f>
        <v>146</v>
      </c>
      <c r="H19" s="6">
        <f>SUM(H3:H18)</f>
        <v>49</v>
      </c>
      <c r="I19" s="7">
        <f>SUM(I3:I18)</f>
        <v>111</v>
      </c>
      <c r="J19" s="7">
        <f t="shared" ref="I19:K19" si="0">SUM(J3:J18)</f>
        <v>75</v>
      </c>
      <c r="K19" s="8">
        <f t="shared" si="0"/>
        <v>33</v>
      </c>
      <c r="L19" s="6">
        <f>SUM(L3:L18)</f>
        <v>97</v>
      </c>
      <c r="M19" s="7">
        <f>SUM(M3:M18)</f>
        <v>35</v>
      </c>
      <c r="N19" s="7">
        <f t="shared" ref="N19" si="1">SUM(N3:N18)</f>
        <v>71</v>
      </c>
      <c r="O19" s="8">
        <f t="shared" ref="O19:P19" si="2">SUM(O3:O18)</f>
        <v>113</v>
      </c>
      <c r="P19" s="1">
        <f>SUM(P3:P18)</f>
        <v>43</v>
      </c>
      <c r="Q19" s="4">
        <f>SUM(Q3:Q18)</f>
        <v>68</v>
      </c>
      <c r="R19" s="4">
        <f t="shared" ref="Q19:S19" si="3">SUM(R3:R18)</f>
        <v>19</v>
      </c>
      <c r="S19" s="4">
        <f t="shared" si="3"/>
        <v>56</v>
      </c>
      <c r="T19" s="4">
        <f>SUM(T3:T18)</f>
        <v>6</v>
      </c>
      <c r="U19" s="4">
        <f>SUM(U3:U18)</f>
        <v>29</v>
      </c>
      <c r="V19" s="4">
        <f t="shared" ref="V19" si="4">SUM(V3:V18)</f>
        <v>30</v>
      </c>
      <c r="W19" s="4">
        <f t="shared" ref="W19" si="5">SUM(W3:W18)</f>
        <v>41</v>
      </c>
      <c r="Y19" s="6">
        <f>SUM(Y3:Y18)</f>
        <v>0</v>
      </c>
      <c r="Z19" s="7">
        <f>SUM(Z3:Z18)</f>
        <v>46</v>
      </c>
      <c r="AA19" s="7">
        <f t="shared" ref="AA19" si="6">SUM(AA3:AA18)</f>
        <v>21</v>
      </c>
      <c r="AB19" s="7">
        <f t="shared" ref="AB19" si="7">SUM(AB3:AB18)</f>
        <v>44</v>
      </c>
      <c r="AC19" s="7">
        <f>SUM(AC3:AC18)</f>
        <v>8</v>
      </c>
      <c r="AD19" s="7">
        <f>SUM(AD3:AD18)</f>
        <v>21</v>
      </c>
      <c r="AE19" s="7">
        <f t="shared" ref="AE19" si="8">SUM(AE3:AE18)</f>
        <v>4</v>
      </c>
      <c r="AF19" s="8">
        <f t="shared" ref="AF19" si="9">SUM(AF3:AF18)</f>
        <v>2</v>
      </c>
    </row>
    <row r="20" spans="2:32" ht="15" thickBot="1" x14ac:dyDescent="0.4"/>
    <row r="21" spans="2:32" ht="15" thickBot="1" x14ac:dyDescent="0.4">
      <c r="H21" t="s">
        <v>55</v>
      </c>
      <c r="P21" s="35" t="s">
        <v>75</v>
      </c>
      <c r="Q21" s="35" t="s">
        <v>76</v>
      </c>
      <c r="R21" s="35" t="s">
        <v>77</v>
      </c>
      <c r="S21" s="35" t="s">
        <v>78</v>
      </c>
      <c r="Y21" s="1" t="s">
        <v>87</v>
      </c>
      <c r="AA21" s="1" t="s">
        <v>88</v>
      </c>
      <c r="AC21" s="1" t="s">
        <v>89</v>
      </c>
      <c r="AE21" s="1" t="s">
        <v>90</v>
      </c>
    </row>
    <row r="22" spans="2:32" x14ac:dyDescent="0.35">
      <c r="H22">
        <f>H19/Q4table[[#Totals],['# Instances]]</f>
        <v>0.33561643835616439</v>
      </c>
      <c r="P22">
        <f>P19/SUM(P19,T19)</f>
        <v>0.87755102040816324</v>
      </c>
      <c r="Q22">
        <f>Q19/SUM(Q19,U19)</f>
        <v>0.7010309278350515</v>
      </c>
      <c r="R22">
        <f t="shared" ref="Q22:S22" si="10">R19/SUM(R19,V19)</f>
        <v>0.38775510204081631</v>
      </c>
      <c r="S22">
        <f>S19/SUM(S19,W19)</f>
        <v>0.57731958762886593</v>
      </c>
      <c r="Y22">
        <f>Y19/SUM(Y19,Z19)</f>
        <v>0</v>
      </c>
      <c r="AA22">
        <f>AA19/SUM(AA19,AB19)</f>
        <v>0.32307692307692309</v>
      </c>
      <c r="AC22">
        <f>AC19/SUM(AC19,AD19)</f>
        <v>0.27586206896551724</v>
      </c>
      <c r="AE22">
        <f>AE19/SUM(AE19,AF19)</f>
        <v>0.66666666666666663</v>
      </c>
    </row>
    <row r="23" spans="2:32" ht="15" thickBot="1" x14ac:dyDescent="0.4">
      <c r="H23" t="s">
        <v>64</v>
      </c>
    </row>
    <row r="24" spans="2:32" ht="15" thickBot="1" x14ac:dyDescent="0.4">
      <c r="P24" s="1" t="s">
        <v>73</v>
      </c>
      <c r="R24" s="1" t="s">
        <v>74</v>
      </c>
    </row>
    <row r="25" spans="2:32" x14ac:dyDescent="0.35">
      <c r="P25">
        <f>SUM(P22:Q22)</f>
        <v>1.5785819482432148</v>
      </c>
      <c r="R25">
        <f>SUM(R22:S22)</f>
        <v>0.96507468966968224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2018-03-22T20:05:35Z</dcterms:created>
  <dcterms:modified xsi:type="dcterms:W3CDTF">2018-03-24T03:23:01Z</dcterms:modified>
</cp:coreProperties>
</file>