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na\Documents\Master's\Introduction to Industrial Informatics\Period 2\Assignment\III Assignment_4th iteration\Modified Diagram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8" i="1" l="1"/>
  <c r="G28" i="1"/>
  <c r="F28" i="1"/>
  <c r="E28" i="1"/>
  <c r="D28" i="1"/>
  <c r="C28" i="1"/>
  <c r="H24" i="1"/>
  <c r="H25" i="1" s="1"/>
  <c r="G24" i="1"/>
  <c r="G25" i="1" s="1"/>
  <c r="F24" i="1"/>
  <c r="F25" i="1" s="1"/>
  <c r="E24" i="1"/>
  <c r="E25" i="1" s="1"/>
  <c r="D24" i="1"/>
  <c r="D25" i="1" s="1"/>
  <c r="C24" i="1"/>
  <c r="C25" i="1" s="1"/>
  <c r="I25" i="1" s="1"/>
  <c r="L4" i="1" s="1"/>
  <c r="H12" i="1"/>
  <c r="H13" i="1" s="1"/>
  <c r="G12" i="1"/>
  <c r="G13" i="1" s="1"/>
  <c r="F12" i="1"/>
  <c r="F13" i="1" s="1"/>
  <c r="E12" i="1"/>
  <c r="E13" i="1" s="1"/>
  <c r="D12" i="1"/>
  <c r="D13" i="1" s="1"/>
  <c r="C12" i="1"/>
  <c r="C13" i="1" s="1"/>
  <c r="I13" i="1" l="1"/>
  <c r="L5" i="1" s="1"/>
  <c r="L6" i="1" s="1"/>
</calcChain>
</file>

<file path=xl/comments1.xml><?xml version="1.0" encoding="utf-8"?>
<comments xmlns="http://schemas.openxmlformats.org/spreadsheetml/2006/main">
  <authors>
    <author>Natasha Smith</author>
  </authors>
  <commentList>
    <comment ref="C1" authorId="0" shapeId="0">
      <text>
        <r>
          <rPr>
            <sz val="11"/>
            <color indexed="8"/>
            <rFont val="Helvetica"/>
          </rPr>
          <t>Natasha Smith:
You can edit this column header to be the actual year.</t>
        </r>
      </text>
    </comment>
    <comment ref="A3" authorId="0" shapeId="0">
      <text>
        <r>
          <rPr>
            <sz val="11"/>
            <color indexed="8"/>
            <rFont val="Helvetica"/>
          </rPr>
          <t>Natasha Smith:
Enter cost amounts as FV expectations. The future value will be automatically converted to PV.</t>
        </r>
      </text>
    </comment>
    <comment ref="A15" authorId="0" shapeId="0">
      <text>
        <r>
          <rPr>
            <sz val="11"/>
            <color indexed="8"/>
            <rFont val="Helvetica"/>
          </rPr>
          <t>Natasha Smith:
Enter benefit amounts as FV expectations. The FV will automatically be converted to PV.</t>
        </r>
      </text>
    </comment>
  </commentList>
</comments>
</file>

<file path=xl/sharedStrings.xml><?xml version="1.0" encoding="utf-8"?>
<sst xmlns="http://schemas.openxmlformats.org/spreadsheetml/2006/main" count="26" uniqueCount="26">
  <si>
    <t>Current Year (CY)</t>
  </si>
  <si>
    <t>CY +1</t>
  </si>
  <si>
    <t>CY +2</t>
  </si>
  <si>
    <t>CY +3</t>
  </si>
  <si>
    <t>CY +4</t>
  </si>
  <si>
    <t>CY +5</t>
  </si>
  <si>
    <t>Costs</t>
  </si>
  <si>
    <t>Cost Benefit Analysis</t>
  </si>
  <si>
    <t>Purchase</t>
  </si>
  <si>
    <t>Total PV Benefits</t>
  </si>
  <si>
    <t>Labor</t>
  </si>
  <si>
    <t>Total PV Costs</t>
  </si>
  <si>
    <t>Maintenance</t>
  </si>
  <si>
    <t>NET BENEFIT</t>
  </si>
  <si>
    <t>Energy</t>
  </si>
  <si>
    <t>Software</t>
  </si>
  <si>
    <t>Total Costs (Future Value)</t>
  </si>
  <si>
    <t>Total Costs (Present Value)</t>
  </si>
  <si>
    <t>Benefits</t>
  </si>
  <si>
    <t>Sales of Nokia Phones X10</t>
  </si>
  <si>
    <t>Sales of Nokia Phones X100</t>
  </si>
  <si>
    <t>Sales of Nokia Phones X1000</t>
  </si>
  <si>
    <t>Total Benefits (Future Value)</t>
  </si>
  <si>
    <t>Total Benefits (Present Value)</t>
  </si>
  <si>
    <t>Present Value Discout Rate</t>
  </si>
  <si>
    <t>PV 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</si>
</sst>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 &quot;[$$-409]* #,##0.00&quot; &quot;;&quot; &quot;[$$-409]* \(#,##0.00\);&quot; &quot;[$$-409]* &quot;-&quot;??&quot; &quot;"/>
    <numFmt numFmtId="165" formatCode="#,##0.00&quot; &quot;;\(#,##0.00\)"/>
    <numFmt numFmtId="166" formatCode="[$$-409]#,##0.00&quot; &quot;;\([$$-409]#,##0.00\)"/>
  </numFmts>
  <fonts count="3" x14ac:knownFonts="1">
    <font>
      <sz val="10"/>
      <color indexed="8"/>
      <name val="Arial"/>
    </font>
    <font>
      <b/>
      <sz val="10"/>
      <color indexed="8"/>
      <name val="Arial"/>
    </font>
    <font>
      <sz val="11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0" borderId="1" xfId="0" applyFont="1" applyBorder="1" applyAlignment="1"/>
    <xf numFmtId="0" fontId="0" fillId="2" borderId="2" xfId="0" applyFont="1" applyFill="1" applyBorder="1" applyAlignment="1"/>
    <xf numFmtId="0" fontId="0" fillId="2" borderId="1" xfId="0" applyNumberFormat="1" applyFont="1" applyFill="1" applyBorder="1" applyAlignment="1"/>
    <xf numFmtId="0" fontId="0" fillId="0" borderId="5" xfId="0" applyFont="1" applyBorder="1" applyAlignment="1"/>
    <xf numFmtId="0" fontId="0" fillId="2" borderId="6" xfId="0" applyNumberFormat="1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164" fontId="0" fillId="2" borderId="6" xfId="0" applyNumberFormat="1" applyFont="1" applyFill="1" applyBorder="1" applyAlignment="1"/>
    <xf numFmtId="164" fontId="0" fillId="2" borderId="6" xfId="0" applyNumberFormat="1" applyFont="1" applyFill="1" applyBorder="1" applyAlignment="1">
      <alignment horizontal="left"/>
    </xf>
    <xf numFmtId="164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4" fontId="0" fillId="2" borderId="1" xfId="0" applyNumberFormat="1" applyFont="1" applyFill="1" applyBorder="1" applyAlignment="1">
      <alignment horizontal="left"/>
    </xf>
    <xf numFmtId="164" fontId="0" fillId="2" borderId="2" xfId="0" applyNumberFormat="1" applyFont="1" applyFill="1" applyBorder="1" applyAlignment="1"/>
    <xf numFmtId="164" fontId="0" fillId="3" borderId="4" xfId="0" applyNumberFormat="1" applyFont="1" applyFill="1" applyBorder="1" applyAlignment="1"/>
    <xf numFmtId="164" fontId="1" fillId="2" borderId="5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/>
    <xf numFmtId="166" fontId="0" fillId="2" borderId="1" xfId="0" applyNumberFormat="1" applyFont="1" applyFill="1" applyBorder="1" applyAlignment="1"/>
    <xf numFmtId="0" fontId="0" fillId="2" borderId="7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164" fontId="0" fillId="4" borderId="4" xfId="0" applyNumberFormat="1" applyFont="1" applyFill="1" applyBorder="1" applyAlignment="1"/>
    <xf numFmtId="164" fontId="1" fillId="4" borderId="4" xfId="0" applyNumberFormat="1" applyFont="1" applyFill="1" applyBorder="1" applyAlignment="1"/>
    <xf numFmtId="164" fontId="1" fillId="2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1" xfId="0" applyNumberFormat="1" applyFont="1" applyFill="1" applyBorder="1" applyAlignment="1">
      <alignment horizontal="left"/>
    </xf>
    <xf numFmtId="9" fontId="1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/>
    <xf numFmtId="49" fontId="1" fillId="4" borderId="3" xfId="0" applyNumberFormat="1" applyFont="1" applyFill="1" applyBorder="1" applyAlignment="1">
      <alignment horizontal="left"/>
    </xf>
    <xf numFmtId="0" fontId="1" fillId="4" borderId="4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left"/>
    </xf>
    <xf numFmtId="0" fontId="1" fillId="3" borderId="4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left"/>
    </xf>
    <xf numFmtId="0" fontId="0" fillId="3" borderId="4" xfId="0" applyNumberFormat="1" applyFont="1" applyFill="1" applyBorder="1" applyAlignment="1">
      <alignment horizontal="left"/>
    </xf>
    <xf numFmtId="49" fontId="0" fillId="4" borderId="3" xfId="0" applyNumberFormat="1" applyFont="1" applyFill="1" applyBorder="1" applyAlignment="1">
      <alignment horizontal="left"/>
    </xf>
    <xf numFmtId="0" fontId="0" fillId="4" borderId="4" xfId="0" applyNumberFormat="1" applyFont="1" applyFill="1" applyBorder="1" applyAlignment="1">
      <alignment horizontal="left"/>
    </xf>
    <xf numFmtId="0" fontId="0" fillId="3" borderId="4" xfId="0" applyNumberFormat="1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FFFF0000"/>
      <rgbColor rgb="FF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9"/>
  <sheetViews>
    <sheetView showGridLines="0" tabSelected="1" workbookViewId="0"/>
  </sheetViews>
  <sheetFormatPr defaultColWidth="8.85546875" defaultRowHeight="13.15" customHeight="1" x14ac:dyDescent="0.2"/>
  <cols>
    <col min="1" max="1" width="2.85546875" style="1" customWidth="1"/>
    <col min="2" max="2" width="25.85546875" style="1" customWidth="1"/>
    <col min="3" max="3" width="12.42578125" style="1" customWidth="1"/>
    <col min="4" max="4" width="13.42578125" style="1" customWidth="1"/>
    <col min="5" max="8" width="12.42578125" style="1" customWidth="1"/>
    <col min="9" max="9" width="16.7109375" style="1" customWidth="1"/>
    <col min="10" max="11" width="8.85546875" style="1" customWidth="1"/>
    <col min="12" max="12" width="19.85546875" style="1" customWidth="1"/>
    <col min="13" max="256" width="8.85546875" style="1" customWidth="1"/>
  </cols>
  <sheetData>
    <row r="1" spans="1:12" ht="10.15" customHeight="1" x14ac:dyDescent="0.2">
      <c r="A1" s="2"/>
      <c r="B1" s="2"/>
      <c r="C1" s="35" t="s">
        <v>0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"/>
      <c r="J1" s="3"/>
      <c r="K1" s="3"/>
      <c r="L1" s="3"/>
    </row>
    <row r="2" spans="1:12" ht="14.45" customHeight="1" x14ac:dyDescent="0.2">
      <c r="A2" s="4"/>
      <c r="B2" s="4"/>
      <c r="C2" s="36"/>
      <c r="D2" s="32"/>
      <c r="E2" s="32"/>
      <c r="F2" s="32"/>
      <c r="G2" s="32"/>
      <c r="H2" s="32"/>
      <c r="I2" s="3"/>
      <c r="J2" s="5"/>
      <c r="K2" s="5"/>
      <c r="L2" s="5"/>
    </row>
    <row r="3" spans="1:12" ht="13.7" customHeight="1" x14ac:dyDescent="0.2">
      <c r="A3" s="33" t="s">
        <v>6</v>
      </c>
      <c r="B3" s="34"/>
      <c r="C3" s="45"/>
      <c r="D3" s="45"/>
      <c r="E3" s="45"/>
      <c r="F3" s="45"/>
      <c r="G3" s="45"/>
      <c r="H3" s="45"/>
      <c r="I3" s="6"/>
      <c r="J3" s="37" t="s">
        <v>7</v>
      </c>
      <c r="K3" s="38"/>
      <c r="L3" s="38"/>
    </row>
    <row r="4" spans="1:12" ht="13.7" customHeight="1" x14ac:dyDescent="0.2">
      <c r="A4" s="7">
        <v>1</v>
      </c>
      <c r="B4" s="8" t="s">
        <v>8</v>
      </c>
      <c r="C4" s="9">
        <v>200000</v>
      </c>
      <c r="D4" s="10">
        <v>200</v>
      </c>
      <c r="E4" s="10">
        <v>100</v>
      </c>
      <c r="F4" s="10">
        <v>50</v>
      </c>
      <c r="G4" s="9">
        <v>50</v>
      </c>
      <c r="H4" s="9">
        <v>50</v>
      </c>
      <c r="I4" s="11"/>
      <c r="J4" s="39" t="s">
        <v>9</v>
      </c>
      <c r="K4" s="40"/>
      <c r="L4" s="11">
        <f>I25</f>
        <v>1156873.5713578251</v>
      </c>
    </row>
    <row r="5" spans="1:12" ht="13.7" customHeight="1" x14ac:dyDescent="0.2">
      <c r="A5" s="5">
        <v>2</v>
      </c>
      <c r="B5" s="12" t="s">
        <v>10</v>
      </c>
      <c r="C5" s="11">
        <v>20000</v>
      </c>
      <c r="D5" s="11">
        <v>22000</v>
      </c>
      <c r="E5" s="11">
        <v>23000</v>
      </c>
      <c r="F5" s="11">
        <v>23500</v>
      </c>
      <c r="G5" s="11">
        <v>24000</v>
      </c>
      <c r="H5" s="11">
        <v>25000</v>
      </c>
      <c r="I5" s="11"/>
      <c r="J5" s="39" t="s">
        <v>11</v>
      </c>
      <c r="K5" s="40"/>
      <c r="L5" s="11">
        <f>I13</f>
        <v>381205.0950323054</v>
      </c>
    </row>
    <row r="6" spans="1:12" ht="13.7" customHeight="1" x14ac:dyDescent="0.2">
      <c r="A6" s="5">
        <v>3</v>
      </c>
      <c r="B6" s="12" t="s">
        <v>12</v>
      </c>
      <c r="C6" s="11">
        <v>1000</v>
      </c>
      <c r="D6" s="11">
        <v>1000</v>
      </c>
      <c r="E6" s="11">
        <v>1050</v>
      </c>
      <c r="F6" s="11">
        <v>1100</v>
      </c>
      <c r="G6" s="11">
        <v>1150</v>
      </c>
      <c r="H6" s="11">
        <v>1200</v>
      </c>
      <c r="I6" s="11"/>
      <c r="J6" s="37" t="s">
        <v>13</v>
      </c>
      <c r="K6" s="38"/>
      <c r="L6" s="13">
        <f>L4-L5</f>
        <v>775668.47632551962</v>
      </c>
    </row>
    <row r="7" spans="1:12" ht="13.7" customHeight="1" x14ac:dyDescent="0.2">
      <c r="A7" s="5">
        <v>4</v>
      </c>
      <c r="B7" s="12" t="s">
        <v>14</v>
      </c>
      <c r="C7" s="11">
        <v>5000</v>
      </c>
      <c r="D7" s="11">
        <v>5000</v>
      </c>
      <c r="E7" s="11">
        <v>5000</v>
      </c>
      <c r="F7" s="11">
        <v>5000</v>
      </c>
      <c r="G7" s="11">
        <v>5000</v>
      </c>
      <c r="H7" s="11">
        <v>5000</v>
      </c>
      <c r="I7" s="11"/>
      <c r="J7" s="3"/>
      <c r="K7" s="3"/>
      <c r="L7" s="3"/>
    </row>
    <row r="8" spans="1:12" ht="13.7" customHeight="1" x14ac:dyDescent="0.2">
      <c r="A8" s="5">
        <v>5</v>
      </c>
      <c r="B8" s="12" t="s">
        <v>15</v>
      </c>
      <c r="C8" s="11">
        <v>10000</v>
      </c>
      <c r="D8" s="14">
        <v>1500</v>
      </c>
      <c r="E8" s="14">
        <v>1200</v>
      </c>
      <c r="F8" s="11">
        <v>1000</v>
      </c>
      <c r="G8" s="11">
        <v>1000</v>
      </c>
      <c r="H8" s="11">
        <v>1000</v>
      </c>
      <c r="I8" s="11"/>
      <c r="J8" s="3"/>
      <c r="K8" s="3"/>
      <c r="L8" s="3"/>
    </row>
    <row r="9" spans="1:12" ht="13.7" customHeight="1" x14ac:dyDescent="0.2">
      <c r="A9" s="2"/>
      <c r="B9" s="2"/>
      <c r="C9" s="11"/>
      <c r="D9" s="11"/>
      <c r="E9" s="11"/>
      <c r="F9" s="11"/>
      <c r="G9" s="11"/>
      <c r="H9" s="11"/>
      <c r="I9" s="11"/>
      <c r="J9" s="3"/>
      <c r="K9" s="3"/>
      <c r="L9" s="3"/>
    </row>
    <row r="10" spans="1:12" ht="13.7" customHeight="1" x14ac:dyDescent="0.2">
      <c r="A10" s="2"/>
      <c r="B10" s="2"/>
      <c r="C10" s="11"/>
      <c r="D10" s="11"/>
      <c r="E10" s="11"/>
      <c r="F10" s="11"/>
      <c r="G10" s="11"/>
      <c r="H10" s="11"/>
      <c r="I10" s="11"/>
      <c r="J10" s="3"/>
      <c r="K10" s="3"/>
      <c r="L10" s="3"/>
    </row>
    <row r="11" spans="1:12" ht="13.7" customHeight="1" x14ac:dyDescent="0.2">
      <c r="A11" s="4"/>
      <c r="B11" s="4"/>
      <c r="C11" s="15"/>
      <c r="D11" s="15"/>
      <c r="E11" s="15"/>
      <c r="F11" s="15"/>
      <c r="G11" s="15"/>
      <c r="H11" s="15"/>
      <c r="I11" s="11"/>
      <c r="J11" s="3"/>
      <c r="K11" s="3"/>
      <c r="L11" s="3"/>
    </row>
    <row r="12" spans="1:12" ht="13.7" customHeight="1" x14ac:dyDescent="0.2">
      <c r="A12" s="41" t="s">
        <v>16</v>
      </c>
      <c r="B12" s="42"/>
      <c r="C12" s="16">
        <f t="shared" ref="C12:H12" si="0">SUM(C4:C11)</f>
        <v>236000</v>
      </c>
      <c r="D12" s="16">
        <f t="shared" si="0"/>
        <v>29700</v>
      </c>
      <c r="E12" s="16">
        <f t="shared" si="0"/>
        <v>30350</v>
      </c>
      <c r="F12" s="16">
        <f t="shared" si="0"/>
        <v>30650</v>
      </c>
      <c r="G12" s="16">
        <f t="shared" si="0"/>
        <v>31200</v>
      </c>
      <c r="H12" s="16">
        <f t="shared" si="0"/>
        <v>32250</v>
      </c>
      <c r="I12" s="17"/>
      <c r="J12" s="3"/>
      <c r="K12" s="3"/>
      <c r="L12" s="3"/>
    </row>
    <row r="13" spans="1:12" ht="13.7" customHeight="1" x14ac:dyDescent="0.2">
      <c r="A13" s="33" t="s">
        <v>17</v>
      </c>
      <c r="B13" s="34"/>
      <c r="C13" s="18">
        <f t="shared" ref="C13:H13" si="1">C12/C28</f>
        <v>236000</v>
      </c>
      <c r="D13" s="18">
        <f t="shared" si="1"/>
        <v>29117.647058823528</v>
      </c>
      <c r="E13" s="18">
        <f t="shared" si="1"/>
        <v>29171.472510572858</v>
      </c>
      <c r="F13" s="18">
        <f t="shared" si="1"/>
        <v>28882.179553866918</v>
      </c>
      <c r="G13" s="18">
        <f t="shared" si="1"/>
        <v>28823.977292027244</v>
      </c>
      <c r="H13" s="18">
        <f t="shared" si="1"/>
        <v>29209.818617014786</v>
      </c>
      <c r="I13" s="17">
        <f>SUM(C13:H13)</f>
        <v>381205.0950323054</v>
      </c>
      <c r="J13" s="19"/>
      <c r="K13" s="3"/>
      <c r="L13" s="3"/>
    </row>
    <row r="14" spans="1:12" ht="13.7" customHeight="1" x14ac:dyDescent="0.2">
      <c r="A14" s="20"/>
      <c r="B14" s="20"/>
      <c r="C14" s="20"/>
      <c r="D14" s="20"/>
      <c r="E14" s="20"/>
      <c r="F14" s="20"/>
      <c r="G14" s="20"/>
      <c r="H14" s="20"/>
      <c r="I14" s="3"/>
      <c r="J14" s="3"/>
      <c r="K14" s="3"/>
      <c r="L14" s="3"/>
    </row>
    <row r="15" spans="1:12" ht="13.7" customHeight="1" x14ac:dyDescent="0.2">
      <c r="A15" s="29" t="s">
        <v>18</v>
      </c>
      <c r="B15" s="30"/>
      <c r="C15" s="46"/>
      <c r="D15" s="46"/>
      <c r="E15" s="46"/>
      <c r="F15" s="46"/>
      <c r="G15" s="46"/>
      <c r="H15" s="46"/>
      <c r="I15" s="6"/>
      <c r="J15" s="3"/>
      <c r="K15" s="3"/>
      <c r="L15" s="3"/>
    </row>
    <row r="16" spans="1:12" ht="13.7" customHeight="1" x14ac:dyDescent="0.2">
      <c r="A16" s="7">
        <v>1</v>
      </c>
      <c r="B16" s="8" t="s">
        <v>19</v>
      </c>
      <c r="C16" s="10">
        <v>20000</v>
      </c>
      <c r="D16" s="10">
        <v>40000</v>
      </c>
      <c r="E16" s="10">
        <v>75000</v>
      </c>
      <c r="F16" s="10">
        <v>80000</v>
      </c>
      <c r="G16" s="10">
        <v>100000</v>
      </c>
      <c r="H16" s="10">
        <v>150000</v>
      </c>
      <c r="I16" s="3"/>
      <c r="J16" s="3"/>
      <c r="K16" s="3"/>
      <c r="L16" s="3"/>
    </row>
    <row r="17" spans="1:12" ht="13.7" customHeight="1" x14ac:dyDescent="0.2">
      <c r="A17" s="5">
        <v>2</v>
      </c>
      <c r="B17" s="21" t="s">
        <v>20</v>
      </c>
      <c r="C17" s="11">
        <v>23000</v>
      </c>
      <c r="D17" s="11">
        <v>20000</v>
      </c>
      <c r="E17" s="11">
        <v>32000</v>
      </c>
      <c r="F17" s="11">
        <v>23100</v>
      </c>
      <c r="G17" s="11">
        <v>222000</v>
      </c>
      <c r="H17" s="11">
        <v>32320</v>
      </c>
      <c r="I17" s="3"/>
      <c r="J17" s="3"/>
      <c r="K17" s="3"/>
      <c r="L17" s="3"/>
    </row>
    <row r="18" spans="1:12" ht="13.7" customHeight="1" x14ac:dyDescent="0.2">
      <c r="A18" s="5">
        <v>3</v>
      </c>
      <c r="B18" s="12" t="s">
        <v>21</v>
      </c>
      <c r="C18" s="11">
        <v>40000</v>
      </c>
      <c r="D18" s="11">
        <v>50000</v>
      </c>
      <c r="E18" s="14">
        <v>65200</v>
      </c>
      <c r="F18" s="11">
        <v>76000</v>
      </c>
      <c r="G18" s="11">
        <v>87000</v>
      </c>
      <c r="H18" s="11">
        <v>98000</v>
      </c>
      <c r="I18" s="3"/>
      <c r="J18" s="3"/>
      <c r="K18" s="3"/>
      <c r="L18" s="3"/>
    </row>
    <row r="19" spans="1:12" ht="13.7" customHeight="1" x14ac:dyDescent="0.2">
      <c r="A19" s="2"/>
      <c r="B19" s="2"/>
      <c r="C19" s="11"/>
      <c r="D19" s="11"/>
      <c r="E19" s="11"/>
      <c r="F19" s="11"/>
      <c r="G19" s="11"/>
      <c r="H19" s="11"/>
      <c r="I19" s="3"/>
      <c r="J19" s="3"/>
      <c r="K19" s="3"/>
      <c r="L19" s="3"/>
    </row>
    <row r="20" spans="1:12" ht="13.7" customHeight="1" x14ac:dyDescent="0.2">
      <c r="A20" s="2"/>
      <c r="B20" s="2"/>
      <c r="C20" s="11"/>
      <c r="D20" s="11"/>
      <c r="E20" s="11"/>
      <c r="F20" s="11"/>
      <c r="G20" s="11"/>
      <c r="H20" s="11"/>
      <c r="I20" s="3"/>
      <c r="J20" s="3"/>
      <c r="K20" s="3"/>
      <c r="L20" s="3"/>
    </row>
    <row r="21" spans="1:12" ht="13.7" customHeight="1" x14ac:dyDescent="0.2">
      <c r="A21" s="2"/>
      <c r="B21" s="2"/>
      <c r="C21" s="11"/>
      <c r="D21" s="11"/>
      <c r="E21" s="11"/>
      <c r="F21" s="11"/>
      <c r="G21" s="11"/>
      <c r="H21" s="11"/>
      <c r="I21" s="3"/>
      <c r="J21" s="3"/>
      <c r="K21" s="3"/>
      <c r="L21" s="3"/>
    </row>
    <row r="22" spans="1:12" ht="13.7" customHeight="1" x14ac:dyDescent="0.2">
      <c r="A22" s="2"/>
      <c r="B22" s="2"/>
      <c r="C22" s="11"/>
      <c r="D22" s="11"/>
      <c r="E22" s="11"/>
      <c r="F22" s="11"/>
      <c r="G22" s="11"/>
      <c r="H22" s="11"/>
      <c r="I22" s="3"/>
      <c r="J22" s="3"/>
      <c r="K22" s="3"/>
      <c r="L22" s="3"/>
    </row>
    <row r="23" spans="1:12" ht="13.7" customHeight="1" x14ac:dyDescent="0.2">
      <c r="A23" s="4"/>
      <c r="B23" s="4"/>
      <c r="C23" s="15"/>
      <c r="D23" s="15"/>
      <c r="E23" s="15"/>
      <c r="F23" s="15"/>
      <c r="G23" s="15"/>
      <c r="H23" s="15"/>
      <c r="I23" s="3"/>
      <c r="J23" s="3"/>
      <c r="K23" s="3"/>
      <c r="L23" s="3"/>
    </row>
    <row r="24" spans="1:12" ht="13.7" customHeight="1" x14ac:dyDescent="0.2">
      <c r="A24" s="43" t="s">
        <v>22</v>
      </c>
      <c r="B24" s="44"/>
      <c r="C24" s="22">
        <f t="shared" ref="C24:H24" si="2">SUM(C16:C23)</f>
        <v>83000</v>
      </c>
      <c r="D24" s="22">
        <f t="shared" si="2"/>
        <v>110000</v>
      </c>
      <c r="E24" s="22">
        <f t="shared" si="2"/>
        <v>172200</v>
      </c>
      <c r="F24" s="22">
        <f t="shared" si="2"/>
        <v>179100</v>
      </c>
      <c r="G24" s="22">
        <f t="shared" si="2"/>
        <v>409000</v>
      </c>
      <c r="H24" s="22">
        <f t="shared" si="2"/>
        <v>280320</v>
      </c>
      <c r="I24" s="17"/>
      <c r="J24" s="3"/>
      <c r="K24" s="3"/>
      <c r="L24" s="3"/>
    </row>
    <row r="25" spans="1:12" ht="13.7" customHeight="1" x14ac:dyDescent="0.2">
      <c r="A25" s="29" t="s">
        <v>23</v>
      </c>
      <c r="B25" s="30"/>
      <c r="C25" s="23">
        <f t="shared" ref="C25:H25" si="3">C24/C28</f>
        <v>83000</v>
      </c>
      <c r="D25" s="23">
        <f t="shared" si="3"/>
        <v>107843.13725490196</v>
      </c>
      <c r="E25" s="23">
        <f t="shared" si="3"/>
        <v>165513.26412918107</v>
      </c>
      <c r="F25" s="23">
        <f t="shared" si="3"/>
        <v>168769.93011737568</v>
      </c>
      <c r="G25" s="23">
        <f t="shared" si="3"/>
        <v>377852.77924484434</v>
      </c>
      <c r="H25" s="23">
        <f t="shared" si="3"/>
        <v>253894.46061152202</v>
      </c>
      <c r="I25" s="24">
        <f>SUM(C25:H25)</f>
        <v>1156873.5713578251</v>
      </c>
      <c r="J25" s="3"/>
      <c r="K25" s="3"/>
      <c r="L25" s="3"/>
    </row>
    <row r="26" spans="1:12" ht="13.7" customHeight="1" x14ac:dyDescent="0.2">
      <c r="A26" s="25"/>
      <c r="B26" s="25"/>
      <c r="C26" s="25"/>
      <c r="D26" s="25"/>
      <c r="E26" s="25"/>
      <c r="F26" s="25"/>
      <c r="G26" s="25"/>
      <c r="H26" s="25"/>
      <c r="I26" s="3"/>
      <c r="J26" s="3"/>
      <c r="K26" s="3"/>
      <c r="L26" s="3"/>
    </row>
    <row r="27" spans="1:12" ht="13.7" customHeight="1" x14ac:dyDescent="0.2">
      <c r="A27" s="2"/>
      <c r="B27" s="26" t="s">
        <v>24</v>
      </c>
      <c r="C27" s="27">
        <v>0.02</v>
      </c>
      <c r="D27" s="2"/>
      <c r="E27" s="2"/>
      <c r="F27" s="2"/>
      <c r="G27" s="2"/>
      <c r="H27" s="2"/>
      <c r="I27" s="3"/>
      <c r="J27" s="3"/>
      <c r="K27" s="3"/>
      <c r="L27" s="3"/>
    </row>
    <row r="28" spans="1:12" ht="13.15" hidden="1" customHeight="1" x14ac:dyDescent="0.2">
      <c r="A28" s="2"/>
      <c r="B28" s="21" t="s">
        <v>25</v>
      </c>
      <c r="C28" s="28">
        <f>POWER(1+C27,0)</f>
        <v>1</v>
      </c>
      <c r="D28" s="28">
        <f>POWER(1+C27,1)</f>
        <v>1.02</v>
      </c>
      <c r="E28" s="28">
        <f>POWER(1+C27,2)</f>
        <v>1.0404</v>
      </c>
      <c r="F28" s="28">
        <f>POWER(1+C27,3)</f>
        <v>1.0612079999999999</v>
      </c>
      <c r="G28" s="28">
        <f>POWER(1+C27,4)</f>
        <v>1.08243216</v>
      </c>
      <c r="H28" s="28">
        <f>POWER(1+C27,5)</f>
        <v>1.1040808032</v>
      </c>
      <c r="I28" s="3"/>
      <c r="J28" s="3"/>
      <c r="K28" s="3"/>
      <c r="L28" s="3"/>
    </row>
    <row r="29" spans="1:12" ht="13.7" customHeight="1" x14ac:dyDescent="0.2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</row>
  </sheetData>
  <mergeCells count="18">
    <mergeCell ref="J6:K6"/>
    <mergeCell ref="J5:K5"/>
    <mergeCell ref="J4:K4"/>
    <mergeCell ref="E1:E2"/>
    <mergeCell ref="J3:L3"/>
    <mergeCell ref="H1:H2"/>
    <mergeCell ref="C3:H3"/>
    <mergeCell ref="A25:B25"/>
    <mergeCell ref="G1:G2"/>
    <mergeCell ref="F1:F2"/>
    <mergeCell ref="A13:B13"/>
    <mergeCell ref="D1:D2"/>
    <mergeCell ref="C1:C2"/>
    <mergeCell ref="A3:B3"/>
    <mergeCell ref="A12:B12"/>
    <mergeCell ref="A15:B15"/>
    <mergeCell ref="A24:B24"/>
    <mergeCell ref="C15:H15"/>
  </mergeCells>
  <conditionalFormatting sqref="L6 J13">
    <cfRule type="cellIs" dxfId="0" priority="1" stopIfTrue="1" operator="lessThan">
      <formula>0</formula>
    </cfRule>
  </conditionalFormatting>
  <pageMargins left="0.75" right="0.75" top="1" bottom="1" header="0.5" footer="0.5"/>
  <pageSetup orientation="portrait"/>
  <headerFooter>
    <oddFooter>&amp;C&amp;"Helvetica,Regular"&amp;12&amp;K000000&amp;P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2015-11-05T22:30:04Z</dcterms:created>
  <dcterms:modified xsi:type="dcterms:W3CDTF">2015-11-29T18:08:20Z</dcterms:modified>
</cp:coreProperties>
</file>