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4.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5.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hidePivotFieldList="1"/>
  <mc:AlternateContent xmlns:mc="http://schemas.openxmlformats.org/markup-compatibility/2006">
    <mc:Choice Requires="x15">
      <x15ac:absPath xmlns:x15ac="http://schemas.microsoft.com/office/spreadsheetml/2010/11/ac" url="/Users/sina/Desktop/"/>
    </mc:Choice>
  </mc:AlternateContent>
  <xr:revisionPtr revIDLastSave="0" documentId="8_{764FE86B-4710-5D4D-B037-9AC45B81F25A}" xr6:coauthVersionLast="47" xr6:coauthVersionMax="47" xr10:uidLastSave="{00000000-0000-0000-0000-000000000000}"/>
  <bookViews>
    <workbookView xWindow="0" yWindow="800" windowWidth="28800" windowHeight="16360" activeTab="5"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externalReferences>
    <externalReference r:id="rId10"/>
    <externalReference r:id="rId11"/>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Q54" i="6" l="1"/>
  <c r="Q53" i="6"/>
  <c r="Q52" i="6"/>
  <c r="Q232" i="5" l="1"/>
  <c r="P232" i="5"/>
  <c r="O232" i="5"/>
  <c r="N232" i="5"/>
  <c r="M232" i="5"/>
  <c r="L232" i="5"/>
  <c r="K232" i="5"/>
  <c r="J232" i="5"/>
  <c r="I232" i="5"/>
  <c r="H232" i="5"/>
  <c r="G232" i="5"/>
  <c r="F232" i="5"/>
  <c r="Q230" i="5"/>
  <c r="P230" i="5"/>
  <c r="O230" i="5"/>
  <c r="N230" i="5"/>
  <c r="M230" i="5"/>
  <c r="L230" i="5"/>
  <c r="K230" i="5"/>
  <c r="J230" i="5"/>
  <c r="I230" i="5"/>
  <c r="H230" i="5"/>
  <c r="G230" i="5"/>
  <c r="F230" i="5"/>
  <c r="Q229" i="5"/>
  <c r="P229" i="5"/>
  <c r="O229" i="5"/>
  <c r="N229" i="5"/>
  <c r="M229" i="5"/>
  <c r="L229" i="5"/>
  <c r="K229" i="5"/>
  <c r="J229" i="5"/>
  <c r="I229" i="5"/>
  <c r="H229" i="5"/>
  <c r="G229" i="5"/>
  <c r="F229" i="5"/>
  <c r="Q228" i="5"/>
  <c r="P228" i="5"/>
  <c r="O228" i="5"/>
  <c r="N228" i="5"/>
  <c r="M228" i="5"/>
  <c r="L228" i="5"/>
  <c r="K228" i="5"/>
  <c r="J228" i="5"/>
  <c r="I228" i="5"/>
  <c r="H228" i="5"/>
  <c r="G228" i="5"/>
  <c r="F228" i="5"/>
  <c r="Q227" i="5"/>
  <c r="P227" i="5"/>
  <c r="O227" i="5"/>
  <c r="N227" i="5"/>
  <c r="M227" i="5"/>
  <c r="L227" i="5"/>
  <c r="K227" i="5"/>
  <c r="J227" i="5"/>
  <c r="I227" i="5"/>
  <c r="H227" i="5"/>
  <c r="G227" i="5"/>
  <c r="F227" i="5"/>
  <c r="Q226" i="5"/>
  <c r="P226" i="5"/>
  <c r="O226" i="5"/>
  <c r="N226" i="5"/>
  <c r="M226" i="5"/>
  <c r="L226" i="5"/>
  <c r="K226" i="5"/>
  <c r="J226" i="5"/>
  <c r="I226" i="5"/>
  <c r="H226" i="5"/>
  <c r="G226" i="5"/>
  <c r="F226" i="5"/>
  <c r="Q225" i="5"/>
  <c r="P225" i="5"/>
  <c r="O225" i="5"/>
  <c r="N225" i="5"/>
  <c r="M225" i="5"/>
  <c r="L225" i="5"/>
  <c r="K225" i="5"/>
  <c r="J225" i="5"/>
  <c r="I225" i="5"/>
  <c r="H225" i="5"/>
  <c r="G225" i="5"/>
  <c r="F225" i="5"/>
  <c r="Q224" i="5"/>
  <c r="P224" i="5"/>
  <c r="O224" i="5"/>
  <c r="N224" i="5"/>
  <c r="M224" i="5"/>
  <c r="L224" i="5"/>
  <c r="K224" i="5"/>
  <c r="J224" i="5"/>
  <c r="I224" i="5"/>
  <c r="R224" i="5" s="1"/>
  <c r="H224" i="5"/>
  <c r="G224" i="5"/>
  <c r="F224" i="5"/>
  <c r="Q223" i="5"/>
  <c r="P223" i="5"/>
  <c r="O223" i="5"/>
  <c r="O231" i="5" s="1"/>
  <c r="O233" i="5" s="1"/>
  <c r="N223" i="5"/>
  <c r="N231" i="5" s="1"/>
  <c r="N233" i="5" s="1"/>
  <c r="M223" i="5"/>
  <c r="M231" i="5" s="1"/>
  <c r="M233" i="5" s="1"/>
  <c r="L223" i="5"/>
  <c r="K223" i="5"/>
  <c r="J223" i="5"/>
  <c r="I223" i="5"/>
  <c r="H223" i="5"/>
  <c r="G223" i="5"/>
  <c r="G231" i="5" s="1"/>
  <c r="G233" i="5" s="1"/>
  <c r="F223" i="5"/>
  <c r="Q217" i="5"/>
  <c r="P217" i="5"/>
  <c r="O217" i="5"/>
  <c r="N217" i="5"/>
  <c r="M217" i="5"/>
  <c r="L217" i="5"/>
  <c r="K217" i="5"/>
  <c r="J217" i="5"/>
  <c r="I217" i="5"/>
  <c r="H217" i="5"/>
  <c r="G217" i="5"/>
  <c r="F217" i="5"/>
  <c r="Q215" i="5"/>
  <c r="P215" i="5"/>
  <c r="O215" i="5"/>
  <c r="N215" i="5"/>
  <c r="M215" i="5"/>
  <c r="L215" i="5"/>
  <c r="K215" i="5"/>
  <c r="J215" i="5"/>
  <c r="I215" i="5"/>
  <c r="H215" i="5"/>
  <c r="G215" i="5"/>
  <c r="F215" i="5"/>
  <c r="Q214" i="5"/>
  <c r="P214" i="5"/>
  <c r="O214" i="5"/>
  <c r="N214" i="5"/>
  <c r="M214" i="5"/>
  <c r="L214" i="5"/>
  <c r="K214" i="5"/>
  <c r="J214" i="5"/>
  <c r="I214" i="5"/>
  <c r="H214" i="5"/>
  <c r="G214" i="5"/>
  <c r="F214" i="5"/>
  <c r="Q213" i="5"/>
  <c r="P213" i="5"/>
  <c r="O213" i="5"/>
  <c r="N213" i="5"/>
  <c r="M213" i="5"/>
  <c r="L213" i="5"/>
  <c r="K213" i="5"/>
  <c r="J213" i="5"/>
  <c r="I213" i="5"/>
  <c r="H213" i="5"/>
  <c r="G213" i="5"/>
  <c r="F213" i="5"/>
  <c r="Q212" i="5"/>
  <c r="P212" i="5"/>
  <c r="O212" i="5"/>
  <c r="N212" i="5"/>
  <c r="M212" i="5"/>
  <c r="L212" i="5"/>
  <c r="K212" i="5"/>
  <c r="J212" i="5"/>
  <c r="I212" i="5"/>
  <c r="H212" i="5"/>
  <c r="G212" i="5"/>
  <c r="F212" i="5"/>
  <c r="Q211" i="5"/>
  <c r="P211" i="5"/>
  <c r="O211" i="5"/>
  <c r="N211" i="5"/>
  <c r="M211" i="5"/>
  <c r="L211" i="5"/>
  <c r="K211" i="5"/>
  <c r="J211" i="5"/>
  <c r="I211" i="5"/>
  <c r="H211" i="5"/>
  <c r="G211" i="5"/>
  <c r="F211" i="5"/>
  <c r="Q210" i="5"/>
  <c r="P210" i="5"/>
  <c r="O210" i="5"/>
  <c r="N210" i="5"/>
  <c r="M210" i="5"/>
  <c r="L210" i="5"/>
  <c r="K210" i="5"/>
  <c r="J210" i="5"/>
  <c r="I210" i="5"/>
  <c r="H210" i="5"/>
  <c r="G210" i="5"/>
  <c r="F210" i="5"/>
  <c r="Q209" i="5"/>
  <c r="P209" i="5"/>
  <c r="O209" i="5"/>
  <c r="N209" i="5"/>
  <c r="M209" i="5"/>
  <c r="L209" i="5"/>
  <c r="K209" i="5"/>
  <c r="J209" i="5"/>
  <c r="I209" i="5"/>
  <c r="H209" i="5"/>
  <c r="G209" i="5"/>
  <c r="F209" i="5"/>
  <c r="Q208" i="5"/>
  <c r="P208" i="5"/>
  <c r="O208" i="5"/>
  <c r="N208" i="5"/>
  <c r="M208" i="5"/>
  <c r="L208" i="5"/>
  <c r="L216" i="5" s="1"/>
  <c r="L218" i="5" s="1"/>
  <c r="K208" i="5"/>
  <c r="J208" i="5"/>
  <c r="I208" i="5"/>
  <c r="H208" i="5"/>
  <c r="G208" i="5"/>
  <c r="F208" i="5"/>
  <c r="Q202" i="5"/>
  <c r="P202" i="5"/>
  <c r="O202" i="5"/>
  <c r="N202" i="5"/>
  <c r="M202" i="5"/>
  <c r="L202" i="5"/>
  <c r="K202" i="5"/>
  <c r="J202" i="5"/>
  <c r="I202" i="5"/>
  <c r="H202" i="5"/>
  <c r="G202" i="5"/>
  <c r="F202" i="5"/>
  <c r="Q200" i="5"/>
  <c r="P200" i="5"/>
  <c r="O200" i="5"/>
  <c r="N200" i="5"/>
  <c r="M200" i="5"/>
  <c r="L200" i="5"/>
  <c r="K200" i="5"/>
  <c r="J200" i="5"/>
  <c r="I200" i="5"/>
  <c r="H200" i="5"/>
  <c r="G200" i="5"/>
  <c r="F200" i="5"/>
  <c r="Q199" i="5"/>
  <c r="P199" i="5"/>
  <c r="O199" i="5"/>
  <c r="N199" i="5"/>
  <c r="M199" i="5"/>
  <c r="L199" i="5"/>
  <c r="K199" i="5"/>
  <c r="J199" i="5"/>
  <c r="I199" i="5"/>
  <c r="H199" i="5"/>
  <c r="G199" i="5"/>
  <c r="F199" i="5"/>
  <c r="Q198" i="5"/>
  <c r="P198" i="5"/>
  <c r="O198" i="5"/>
  <c r="N198" i="5"/>
  <c r="M198" i="5"/>
  <c r="L198" i="5"/>
  <c r="K198" i="5"/>
  <c r="J198" i="5"/>
  <c r="I198" i="5"/>
  <c r="H198" i="5"/>
  <c r="G198" i="5"/>
  <c r="F198" i="5"/>
  <c r="Q197" i="5"/>
  <c r="P197" i="5"/>
  <c r="O197" i="5"/>
  <c r="N197" i="5"/>
  <c r="M197" i="5"/>
  <c r="L197" i="5"/>
  <c r="K197" i="5"/>
  <c r="J197" i="5"/>
  <c r="I197" i="5"/>
  <c r="H197" i="5"/>
  <c r="G197" i="5"/>
  <c r="F197" i="5"/>
  <c r="Q196" i="5"/>
  <c r="P196" i="5"/>
  <c r="O196" i="5"/>
  <c r="N196" i="5"/>
  <c r="M196" i="5"/>
  <c r="L196" i="5"/>
  <c r="K196" i="5"/>
  <c r="J196" i="5"/>
  <c r="I196" i="5"/>
  <c r="H196" i="5"/>
  <c r="G196" i="5"/>
  <c r="F196" i="5"/>
  <c r="Q195" i="5"/>
  <c r="P195" i="5"/>
  <c r="O195" i="5"/>
  <c r="N195" i="5"/>
  <c r="M195" i="5"/>
  <c r="L195" i="5"/>
  <c r="K195" i="5"/>
  <c r="J195" i="5"/>
  <c r="I195" i="5"/>
  <c r="H195" i="5"/>
  <c r="G195" i="5"/>
  <c r="F195" i="5"/>
  <c r="Q194" i="5"/>
  <c r="P194" i="5"/>
  <c r="O194" i="5"/>
  <c r="N194" i="5"/>
  <c r="M194" i="5"/>
  <c r="L194" i="5"/>
  <c r="K194" i="5"/>
  <c r="J194" i="5"/>
  <c r="I194" i="5"/>
  <c r="H194" i="5"/>
  <c r="G194" i="5"/>
  <c r="F194" i="5"/>
  <c r="Q193" i="5"/>
  <c r="P193" i="5"/>
  <c r="O193" i="5"/>
  <c r="N193" i="5"/>
  <c r="M193" i="5"/>
  <c r="L193" i="5"/>
  <c r="K193" i="5"/>
  <c r="J193" i="5"/>
  <c r="I193" i="5"/>
  <c r="H193" i="5"/>
  <c r="G193" i="5"/>
  <c r="F193" i="5"/>
  <c r="Q187" i="5"/>
  <c r="P187" i="5"/>
  <c r="O187" i="5"/>
  <c r="N187" i="5"/>
  <c r="M187" i="5"/>
  <c r="L187" i="5"/>
  <c r="K187" i="5"/>
  <c r="J187" i="5"/>
  <c r="I187" i="5"/>
  <c r="H187" i="5"/>
  <c r="G187" i="5"/>
  <c r="F187" i="5"/>
  <c r="Q185" i="5"/>
  <c r="P185" i="5"/>
  <c r="O185" i="5"/>
  <c r="N185" i="5"/>
  <c r="M185" i="5"/>
  <c r="L185" i="5"/>
  <c r="K185" i="5"/>
  <c r="J185" i="5"/>
  <c r="I185" i="5"/>
  <c r="H185" i="5"/>
  <c r="G185" i="5"/>
  <c r="F185" i="5"/>
  <c r="Q184" i="5"/>
  <c r="P184" i="5"/>
  <c r="O184" i="5"/>
  <c r="N184" i="5"/>
  <c r="M184" i="5"/>
  <c r="L184" i="5"/>
  <c r="K184" i="5"/>
  <c r="J184" i="5"/>
  <c r="I184" i="5"/>
  <c r="H184" i="5"/>
  <c r="G184" i="5"/>
  <c r="F184" i="5"/>
  <c r="Q183" i="5"/>
  <c r="P183" i="5"/>
  <c r="O183" i="5"/>
  <c r="N183" i="5"/>
  <c r="M183" i="5"/>
  <c r="L183" i="5"/>
  <c r="K183" i="5"/>
  <c r="J183" i="5"/>
  <c r="I183" i="5"/>
  <c r="H183" i="5"/>
  <c r="G183" i="5"/>
  <c r="F183" i="5"/>
  <c r="Q182" i="5"/>
  <c r="P182" i="5"/>
  <c r="O182" i="5"/>
  <c r="N182" i="5"/>
  <c r="M182" i="5"/>
  <c r="L182" i="5"/>
  <c r="K182" i="5"/>
  <c r="J182" i="5"/>
  <c r="I182" i="5"/>
  <c r="H182" i="5"/>
  <c r="G182" i="5"/>
  <c r="F182" i="5"/>
  <c r="Q181" i="5"/>
  <c r="P181" i="5"/>
  <c r="O181" i="5"/>
  <c r="N181" i="5"/>
  <c r="M181" i="5"/>
  <c r="L181" i="5"/>
  <c r="K181" i="5"/>
  <c r="J181" i="5"/>
  <c r="I181" i="5"/>
  <c r="H181" i="5"/>
  <c r="G181" i="5"/>
  <c r="F181" i="5"/>
  <c r="Q180" i="5"/>
  <c r="P180" i="5"/>
  <c r="O180" i="5"/>
  <c r="N180" i="5"/>
  <c r="M180" i="5"/>
  <c r="L180" i="5"/>
  <c r="K180" i="5"/>
  <c r="J180" i="5"/>
  <c r="I180" i="5"/>
  <c r="H180" i="5"/>
  <c r="G180" i="5"/>
  <c r="F180" i="5"/>
  <c r="Q179" i="5"/>
  <c r="P179" i="5"/>
  <c r="O179" i="5"/>
  <c r="N179" i="5"/>
  <c r="M179" i="5"/>
  <c r="L179" i="5"/>
  <c r="K179" i="5"/>
  <c r="J179" i="5"/>
  <c r="I179" i="5"/>
  <c r="H179" i="5"/>
  <c r="G179" i="5"/>
  <c r="F179" i="5"/>
  <c r="Q178" i="5"/>
  <c r="P178" i="5"/>
  <c r="O178" i="5"/>
  <c r="N178" i="5"/>
  <c r="M178" i="5"/>
  <c r="L178" i="5"/>
  <c r="K178" i="5"/>
  <c r="J178" i="5"/>
  <c r="I178" i="5"/>
  <c r="H178" i="5"/>
  <c r="G178" i="5"/>
  <c r="F178" i="5"/>
  <c r="R162" i="5"/>
  <c r="R232" i="5" s="1"/>
  <c r="Q161" i="5"/>
  <c r="Q163" i="5" s="1"/>
  <c r="P161" i="5"/>
  <c r="P163" i="5" s="1"/>
  <c r="O161" i="5"/>
  <c r="O163" i="5" s="1"/>
  <c r="N161" i="5"/>
  <c r="N163" i="5" s="1"/>
  <c r="M161" i="5"/>
  <c r="M163" i="5" s="1"/>
  <c r="L161" i="5"/>
  <c r="L163" i="5" s="1"/>
  <c r="K161" i="5"/>
  <c r="K163" i="5" s="1"/>
  <c r="J161" i="5"/>
  <c r="J163" i="5" s="1"/>
  <c r="I161" i="5"/>
  <c r="I163" i="5" s="1"/>
  <c r="H161" i="5"/>
  <c r="H163" i="5" s="1"/>
  <c r="G161" i="5"/>
  <c r="G163" i="5" s="1"/>
  <c r="F161" i="5"/>
  <c r="F163" i="5" s="1"/>
  <c r="R160" i="5"/>
  <c r="R159" i="5"/>
  <c r="R158" i="5"/>
  <c r="R157" i="5"/>
  <c r="R156" i="5"/>
  <c r="R155" i="5"/>
  <c r="R154" i="5"/>
  <c r="R153" i="5"/>
  <c r="R148" i="5"/>
  <c r="R217" i="5" s="1"/>
  <c r="Q147" i="5"/>
  <c r="Q149" i="5" s="1"/>
  <c r="P147" i="5"/>
  <c r="P149" i="5" s="1"/>
  <c r="O147" i="5"/>
  <c r="O149" i="5" s="1"/>
  <c r="N147" i="5"/>
  <c r="N149" i="5" s="1"/>
  <c r="M147" i="5"/>
  <c r="M149" i="5" s="1"/>
  <c r="L147" i="5"/>
  <c r="L149" i="5" s="1"/>
  <c r="K147" i="5"/>
  <c r="K149" i="5" s="1"/>
  <c r="J147" i="5"/>
  <c r="J149" i="5" s="1"/>
  <c r="I147" i="5"/>
  <c r="I149" i="5" s="1"/>
  <c r="H147" i="5"/>
  <c r="H149" i="5" s="1"/>
  <c r="G147" i="5"/>
  <c r="G149" i="5" s="1"/>
  <c r="F147" i="5"/>
  <c r="F149" i="5" s="1"/>
  <c r="R146" i="5"/>
  <c r="R145" i="5"/>
  <c r="R144" i="5"/>
  <c r="R143" i="5"/>
  <c r="R142" i="5"/>
  <c r="R141" i="5"/>
  <c r="R140" i="5"/>
  <c r="R139" i="5"/>
  <c r="R134" i="5"/>
  <c r="R202" i="5" s="1"/>
  <c r="Q133" i="5"/>
  <c r="Q135" i="5" s="1"/>
  <c r="P133" i="5"/>
  <c r="P135" i="5" s="1"/>
  <c r="O133" i="5"/>
  <c r="O135" i="5" s="1"/>
  <c r="N133" i="5"/>
  <c r="N135" i="5" s="1"/>
  <c r="M133" i="5"/>
  <c r="M135" i="5" s="1"/>
  <c r="L133" i="5"/>
  <c r="L135" i="5" s="1"/>
  <c r="K133" i="5"/>
  <c r="K135" i="5" s="1"/>
  <c r="J133" i="5"/>
  <c r="J135" i="5" s="1"/>
  <c r="I133" i="5"/>
  <c r="I135" i="5" s="1"/>
  <c r="H133" i="5"/>
  <c r="H135" i="5" s="1"/>
  <c r="G133" i="5"/>
  <c r="G135" i="5" s="1"/>
  <c r="F133" i="5"/>
  <c r="F135" i="5" s="1"/>
  <c r="R132" i="5"/>
  <c r="R131" i="5"/>
  <c r="R130" i="5"/>
  <c r="R129" i="5"/>
  <c r="R128" i="5"/>
  <c r="R127" i="5"/>
  <c r="R126" i="5"/>
  <c r="R125" i="5"/>
  <c r="H231" i="5" l="1"/>
  <c r="H233" i="5" s="1"/>
  <c r="L231" i="5"/>
  <c r="L233" i="5" s="1"/>
  <c r="R223" i="5"/>
  <c r="R225" i="5"/>
  <c r="P231" i="5"/>
  <c r="P233" i="5" s="1"/>
  <c r="I231" i="5"/>
  <c r="I233" i="5" s="1"/>
  <c r="Q231" i="5"/>
  <c r="Q233" i="5" s="1"/>
  <c r="R208" i="5"/>
  <c r="N216" i="5"/>
  <c r="N218" i="5" s="1"/>
  <c r="R209" i="5"/>
  <c r="J231" i="5"/>
  <c r="J233" i="5" s="1"/>
  <c r="R227" i="5"/>
  <c r="R229" i="5"/>
  <c r="G216" i="5"/>
  <c r="G218" i="5" s="1"/>
  <c r="O216" i="5"/>
  <c r="O218" i="5" s="1"/>
  <c r="K231" i="5"/>
  <c r="K233" i="5" s="1"/>
  <c r="R226" i="5"/>
  <c r="R228" i="5"/>
  <c r="R230" i="5"/>
  <c r="F231" i="5"/>
  <c r="M216" i="5"/>
  <c r="M218" i="5" s="1"/>
  <c r="R210" i="5"/>
  <c r="R212" i="5"/>
  <c r="R200" i="5"/>
  <c r="H216" i="5"/>
  <c r="H218" i="5" s="1"/>
  <c r="P216" i="5"/>
  <c r="P218" i="5" s="1"/>
  <c r="M201" i="5"/>
  <c r="M203" i="5" s="1"/>
  <c r="I216" i="5"/>
  <c r="I218" i="5" s="1"/>
  <c r="Q216" i="5"/>
  <c r="Q218" i="5" s="1"/>
  <c r="R215" i="5"/>
  <c r="F201" i="5"/>
  <c r="R201" i="5" s="1"/>
  <c r="R203" i="5" s="1"/>
  <c r="N201" i="5"/>
  <c r="N203" i="5" s="1"/>
  <c r="J216" i="5"/>
  <c r="J218" i="5" s="1"/>
  <c r="R214" i="5"/>
  <c r="L201" i="5"/>
  <c r="L203" i="5" s="1"/>
  <c r="K186" i="5"/>
  <c r="K188" i="5" s="1"/>
  <c r="G201" i="5"/>
  <c r="G203" i="5" s="1"/>
  <c r="O201" i="5"/>
  <c r="O203" i="5" s="1"/>
  <c r="K216" i="5"/>
  <c r="K218" i="5" s="1"/>
  <c r="R211" i="5"/>
  <c r="R213" i="5"/>
  <c r="F216" i="5"/>
  <c r="R194" i="5"/>
  <c r="R195" i="5"/>
  <c r="R199" i="5"/>
  <c r="P201" i="5"/>
  <c r="P203" i="5" s="1"/>
  <c r="M186" i="5"/>
  <c r="M188" i="5" s="1"/>
  <c r="R179" i="5"/>
  <c r="I201" i="5"/>
  <c r="I203" i="5" s="1"/>
  <c r="Q201" i="5"/>
  <c r="Q203" i="5" s="1"/>
  <c r="R197" i="5"/>
  <c r="H201" i="5"/>
  <c r="H203" i="5" s="1"/>
  <c r="N186" i="5"/>
  <c r="N188" i="5" s="1"/>
  <c r="J201" i="5"/>
  <c r="J203" i="5" s="1"/>
  <c r="R196" i="5"/>
  <c r="R198" i="5"/>
  <c r="K201" i="5"/>
  <c r="K203" i="5" s="1"/>
  <c r="R193" i="5"/>
  <c r="R181" i="5"/>
  <c r="R183" i="5"/>
  <c r="R187" i="5"/>
  <c r="L186" i="5"/>
  <c r="L188" i="5" s="1"/>
  <c r="O186" i="5"/>
  <c r="O188" i="5" s="1"/>
  <c r="H186" i="5"/>
  <c r="H188" i="5" s="1"/>
  <c r="P186" i="5"/>
  <c r="P188" i="5" s="1"/>
  <c r="R178" i="5"/>
  <c r="R180" i="5"/>
  <c r="I186" i="5"/>
  <c r="I188" i="5" s="1"/>
  <c r="Q186" i="5"/>
  <c r="Q188" i="5" s="1"/>
  <c r="G186" i="5"/>
  <c r="G188" i="5" s="1"/>
  <c r="R182" i="5"/>
  <c r="R185" i="5"/>
  <c r="J186" i="5"/>
  <c r="J188" i="5" s="1"/>
  <c r="R184" i="5"/>
  <c r="F186" i="5"/>
  <c r="R161" i="5"/>
  <c r="R163" i="5" s="1"/>
  <c r="R147" i="5"/>
  <c r="R149" i="5" s="1"/>
  <c r="R133" i="5"/>
  <c r="R135" i="5" s="1"/>
  <c r="F203" i="5" l="1"/>
  <c r="R231" i="5"/>
  <c r="R233" i="5" s="1"/>
  <c r="F233" i="5"/>
  <c r="F218" i="5"/>
  <c r="R216" i="5"/>
  <c r="R218" i="5" s="1"/>
  <c r="F188" i="5"/>
  <c r="R186" i="5"/>
  <c r="R188" i="5" s="1"/>
  <c r="AZ54" i="5" l="1" a="1"/>
  <c r="AZ54" i="5" s="1"/>
  <c r="AX99" i="5"/>
  <c r="AW99" i="5"/>
  <c r="AV99" i="5"/>
  <c r="AU99" i="5"/>
  <c r="AT99" i="5"/>
  <c r="AS99" i="5"/>
  <c r="AR99" i="5"/>
  <c r="AQ99" i="5"/>
  <c r="AP99" i="5"/>
  <c r="AO99" i="5"/>
  <c r="AN99" i="5"/>
  <c r="AM99" i="5"/>
  <c r="AM54" i="5" a="1"/>
  <c r="AM54" i="5" s="1"/>
  <c r="BL42" i="5" a="1"/>
  <c r="BL42" i="5" s="1"/>
  <c r="BK42" i="5" a="1"/>
  <c r="BK42" i="5" s="1"/>
  <c r="CD20" i="5"/>
  <c r="CD19" i="5"/>
  <c r="BN24" i="5"/>
  <c r="BM24" i="5"/>
  <c r="BL24" i="5"/>
  <c r="BK24" i="5"/>
  <c r="BJ24" i="5"/>
  <c r="BI24" i="5"/>
  <c r="BH24" i="5"/>
  <c r="BG24" i="5"/>
  <c r="BF24" i="5"/>
  <c r="BE24" i="5"/>
  <c r="BD24" i="5"/>
  <c r="BC24" i="5"/>
  <c r="BN23" i="5"/>
  <c r="BM23" i="5"/>
  <c r="BL23" i="5"/>
  <c r="BK23" i="5"/>
  <c r="BJ23" i="5"/>
  <c r="BI23" i="5"/>
  <c r="BH23" i="5"/>
  <c r="BG23" i="5"/>
  <c r="BF23" i="5"/>
  <c r="BE23" i="5"/>
  <c r="BD23" i="5"/>
  <c r="BC23" i="5"/>
  <c r="AZ28" i="5" a="1"/>
  <c r="AZ28" i="5" s="1"/>
  <c r="BA28" i="5" a="1"/>
  <c r="BA28" i="5" s="1"/>
  <c r="AF52" i="5"/>
  <c r="AE52" i="5"/>
  <c r="AA52" i="5"/>
  <c r="Z52" i="5"/>
  <c r="S24" i="5"/>
  <c r="BM24" i="4" l="1" a="1"/>
  <c r="BM24" i="4" s="1"/>
  <c r="BL24" i="4" a="1"/>
  <c r="BL24" i="4" s="1"/>
  <c r="AW23" i="4" a="1"/>
  <c r="AW23" i="4" s="1"/>
  <c r="AV23" i="4" a="1"/>
  <c r="AV23" i="4" s="1"/>
  <c r="AF19" i="4" a="1"/>
  <c r="AF19" i="4" s="1"/>
  <c r="AE19" i="4" a="1"/>
  <c r="AE19" i="4" s="1"/>
  <c r="R18" i="4" a="1"/>
  <c r="R18" i="4" s="1"/>
  <c r="E36" i="9" l="1"/>
  <c r="K22" i="9"/>
  <c r="J22" i="9"/>
  <c r="I22" i="9"/>
  <c r="N17" i="9"/>
  <c r="M17" i="9"/>
  <c r="I15" i="9"/>
  <c r="G15" i="9"/>
  <c r="C8" i="9"/>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J52" i="8"/>
  <c r="I52"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G26" i="8"/>
  <c r="F26" i="8"/>
  <c r="E26" i="8"/>
  <c r="D26" i="8"/>
  <c r="C25" i="8"/>
  <c r="J20" i="8"/>
  <c r="I20" i="8"/>
  <c r="H20" i="8"/>
  <c r="N19" i="8"/>
  <c r="M19" i="8"/>
  <c r="L19" i="8"/>
  <c r="K19" i="8"/>
  <c r="J19" i="8"/>
  <c r="I19" i="8"/>
  <c r="H19" i="8"/>
  <c r="G19" i="8"/>
  <c r="F19" i="8"/>
  <c r="E19" i="8"/>
  <c r="D19" i="8"/>
  <c r="C19" i="8"/>
  <c r="G17" i="8"/>
  <c r="H16" i="8"/>
  <c r="C16" i="8"/>
  <c r="N11" i="8"/>
  <c r="M11" i="8"/>
  <c r="L11" i="8"/>
  <c r="K11" i="8"/>
  <c r="J11" i="8"/>
  <c r="I11" i="8"/>
  <c r="H11" i="8"/>
  <c r="G11" i="8"/>
  <c r="F11" i="8"/>
  <c r="E11" i="8"/>
  <c r="D11" i="8"/>
  <c r="C11" i="8"/>
  <c r="G10" i="8"/>
  <c r="F10" i="8"/>
  <c r="E10" i="8"/>
  <c r="D10" i="8"/>
  <c r="C9" i="8"/>
  <c r="G62" i="7"/>
  <c r="G83" i="7" s="1"/>
  <c r="C61" i="7"/>
  <c r="C82" i="7" s="1"/>
  <c r="K59" i="7"/>
  <c r="K80" i="7" s="1"/>
  <c r="G58" i="7"/>
  <c r="G79" i="7" s="1"/>
  <c r="C57" i="7"/>
  <c r="C78" i="7" s="1"/>
  <c r="K55" i="7"/>
  <c r="K76" i="7" s="1"/>
  <c r="G54" i="7"/>
  <c r="G75" i="7" s="1"/>
  <c r="C53" i="7"/>
  <c r="C74" i="7" s="1"/>
  <c r="K51" i="7"/>
  <c r="K72" i="7" s="1"/>
  <c r="G45" i="7"/>
  <c r="C44" i="7"/>
  <c r="C34" i="8" s="1"/>
  <c r="K42" i="7"/>
  <c r="K31" i="9" s="1"/>
  <c r="N41" i="7"/>
  <c r="N21" i="9" s="1"/>
  <c r="M41" i="7"/>
  <c r="M21" i="9" s="1"/>
  <c r="L41" i="7"/>
  <c r="L21" i="9" s="1"/>
  <c r="K41" i="7"/>
  <c r="J41" i="7"/>
  <c r="I41" i="7"/>
  <c r="I24" i="8" s="1"/>
  <c r="H41" i="7"/>
  <c r="G41" i="7"/>
  <c r="F41" i="7"/>
  <c r="F62" i="7" s="1"/>
  <c r="F83" i="7" s="1"/>
  <c r="E41" i="7"/>
  <c r="D41" i="7"/>
  <c r="C41" i="7"/>
  <c r="N40" i="7"/>
  <c r="N26" i="8" s="1"/>
  <c r="M40" i="7"/>
  <c r="M26" i="8" s="1"/>
  <c r="L40" i="7"/>
  <c r="L23" i="9" s="1"/>
  <c r="K40" i="7"/>
  <c r="J40" i="7"/>
  <c r="I40" i="7"/>
  <c r="H40" i="7"/>
  <c r="G40" i="7"/>
  <c r="G23" i="9" s="1"/>
  <c r="F40" i="7"/>
  <c r="F23" i="9" s="1"/>
  <c r="E40" i="7"/>
  <c r="E23" i="9" s="1"/>
  <c r="D40" i="7"/>
  <c r="D23" i="9" s="1"/>
  <c r="C40" i="7"/>
  <c r="N39" i="7"/>
  <c r="N60" i="7" s="1"/>
  <c r="N81" i="7" s="1"/>
  <c r="M39" i="7"/>
  <c r="M25" i="8" s="1"/>
  <c r="L39" i="7"/>
  <c r="K39" i="7"/>
  <c r="K25" i="8" s="1"/>
  <c r="J39" i="7"/>
  <c r="J25" i="8" s="1"/>
  <c r="I39" i="7"/>
  <c r="I25" i="8" s="1"/>
  <c r="H39" i="7"/>
  <c r="H22" i="9" s="1"/>
  <c r="G39" i="7"/>
  <c r="F39" i="7"/>
  <c r="F60" i="7" s="1"/>
  <c r="F81" i="7" s="1"/>
  <c r="E39" i="7"/>
  <c r="D39" i="7"/>
  <c r="C39" i="7"/>
  <c r="C22" i="9" s="1"/>
  <c r="N38" i="7"/>
  <c r="N24" i="9" s="1"/>
  <c r="M38" i="7"/>
  <c r="M24" i="9" s="1"/>
  <c r="L38" i="7"/>
  <c r="L24" i="9" s="1"/>
  <c r="K38" i="7"/>
  <c r="K24" i="9" s="1"/>
  <c r="J38" i="7"/>
  <c r="J24" i="9" s="1"/>
  <c r="I38" i="7"/>
  <c r="I24" i="9" s="1"/>
  <c r="H38" i="7"/>
  <c r="H24" i="9" s="1"/>
  <c r="G38" i="7"/>
  <c r="G24" i="9" s="1"/>
  <c r="F38" i="7"/>
  <c r="F24" i="9" s="1"/>
  <c r="E38" i="7"/>
  <c r="D38" i="7"/>
  <c r="D24" i="9" s="1"/>
  <c r="C38" i="7"/>
  <c r="C24" i="9" s="1"/>
  <c r="N37" i="7"/>
  <c r="M37" i="7"/>
  <c r="L37" i="7"/>
  <c r="K37" i="7"/>
  <c r="K14" i="9" s="1"/>
  <c r="J37" i="7"/>
  <c r="J14" i="9" s="1"/>
  <c r="I37" i="7"/>
  <c r="I14" i="9" s="1"/>
  <c r="H37" i="7"/>
  <c r="H14" i="9" s="1"/>
  <c r="G37" i="7"/>
  <c r="F37" i="7"/>
  <c r="F58" i="7" s="1"/>
  <c r="F79" i="7" s="1"/>
  <c r="E37" i="7"/>
  <c r="D37" i="7"/>
  <c r="C37" i="7"/>
  <c r="C14" i="9" s="1"/>
  <c r="N36" i="7"/>
  <c r="M36" i="7"/>
  <c r="M18" i="8" s="1"/>
  <c r="L36" i="7"/>
  <c r="K36" i="7"/>
  <c r="K16" i="9" s="1"/>
  <c r="J36" i="7"/>
  <c r="J16" i="9" s="1"/>
  <c r="I36" i="7"/>
  <c r="I16" i="9" s="1"/>
  <c r="H36" i="7"/>
  <c r="G36" i="7"/>
  <c r="F36" i="7"/>
  <c r="E36" i="7"/>
  <c r="D36" i="7"/>
  <c r="C36" i="7"/>
  <c r="N35" i="7"/>
  <c r="M35" i="7"/>
  <c r="L35" i="7"/>
  <c r="L15" i="9" s="1"/>
  <c r="K35" i="7"/>
  <c r="J35" i="7"/>
  <c r="I35" i="7"/>
  <c r="I17" i="8" s="1"/>
  <c r="H35" i="7"/>
  <c r="G35" i="7"/>
  <c r="G56" i="7" s="1"/>
  <c r="G77" i="7" s="1"/>
  <c r="F35" i="7"/>
  <c r="F56" i="7" s="1"/>
  <c r="F77" i="7" s="1"/>
  <c r="E35" i="7"/>
  <c r="E17" i="8" s="1"/>
  <c r="D35" i="7"/>
  <c r="C35" i="7"/>
  <c r="N34" i="7"/>
  <c r="M34" i="7"/>
  <c r="L34" i="7"/>
  <c r="L17" i="9" s="1"/>
  <c r="K34" i="7"/>
  <c r="K17" i="9" s="1"/>
  <c r="K18" i="9" s="1"/>
  <c r="J34" i="7"/>
  <c r="J17" i="9" s="1"/>
  <c r="J18" i="9" s="1"/>
  <c r="I34" i="7"/>
  <c r="I17" i="9" s="1"/>
  <c r="I18" i="9" s="1"/>
  <c r="H34" i="7"/>
  <c r="H17" i="9" s="1"/>
  <c r="H18" i="9" s="1"/>
  <c r="G34" i="7"/>
  <c r="G17" i="9" s="1"/>
  <c r="F34" i="7"/>
  <c r="F17" i="9" s="1"/>
  <c r="E34" i="7"/>
  <c r="E17" i="9" s="1"/>
  <c r="D34" i="7"/>
  <c r="D17" i="9" s="1"/>
  <c r="C34" i="7"/>
  <c r="C17" i="9" s="1"/>
  <c r="C18" i="9" s="1"/>
  <c r="N33" i="7"/>
  <c r="N54" i="7" s="1"/>
  <c r="N75" i="7" s="1"/>
  <c r="M33" i="7"/>
  <c r="M8" i="8" s="1"/>
  <c r="L33" i="7"/>
  <c r="L7" i="9" s="1"/>
  <c r="K33" i="7"/>
  <c r="J33" i="7"/>
  <c r="I33" i="7"/>
  <c r="H33" i="7"/>
  <c r="G33" i="7"/>
  <c r="F33" i="7"/>
  <c r="E33" i="7"/>
  <c r="D33" i="7"/>
  <c r="C33" i="7"/>
  <c r="N32" i="7"/>
  <c r="N9" i="9" s="1"/>
  <c r="M32" i="7"/>
  <c r="M9" i="9" s="1"/>
  <c r="L32" i="7"/>
  <c r="L9" i="9" s="1"/>
  <c r="K32" i="7"/>
  <c r="J32" i="7"/>
  <c r="J53" i="7" s="1"/>
  <c r="J74" i="7" s="1"/>
  <c r="I32" i="7"/>
  <c r="H32" i="7"/>
  <c r="G32" i="7"/>
  <c r="G9" i="9" s="1"/>
  <c r="F32" i="7"/>
  <c r="E32" i="7"/>
  <c r="D32" i="7"/>
  <c r="D9" i="9" s="1"/>
  <c r="C32" i="7"/>
  <c r="N31" i="7"/>
  <c r="M31" i="7"/>
  <c r="L31" i="7"/>
  <c r="K31" i="7"/>
  <c r="K8" i="9" s="1"/>
  <c r="J31" i="7"/>
  <c r="J8" i="9" s="1"/>
  <c r="I31" i="7"/>
  <c r="I8" i="9" s="1"/>
  <c r="H31" i="7"/>
  <c r="G31" i="7"/>
  <c r="F31" i="7"/>
  <c r="E31" i="7"/>
  <c r="E9" i="8" s="1"/>
  <c r="D31" i="7"/>
  <c r="C31" i="7"/>
  <c r="N30" i="7"/>
  <c r="N10" i="9" s="1"/>
  <c r="M30" i="7"/>
  <c r="L30" i="7"/>
  <c r="K30" i="7"/>
  <c r="K10" i="9" s="1"/>
  <c r="J30" i="7"/>
  <c r="J10" i="9" s="1"/>
  <c r="I30" i="7"/>
  <c r="I51" i="7" s="1"/>
  <c r="I72" i="7" s="1"/>
  <c r="H30" i="7"/>
  <c r="H10" i="9" s="1"/>
  <c r="G30" i="7"/>
  <c r="G10" i="9" s="1"/>
  <c r="F30" i="7"/>
  <c r="F10" i="9" s="1"/>
  <c r="E30" i="7"/>
  <c r="D30" i="7"/>
  <c r="C30" i="7"/>
  <c r="C10" i="9" s="1"/>
  <c r="N24" i="7"/>
  <c r="M24" i="7"/>
  <c r="M59" i="9" s="1"/>
  <c r="L24" i="7"/>
  <c r="F24" i="7"/>
  <c r="E24" i="7"/>
  <c r="D24" i="7"/>
  <c r="N20" i="7"/>
  <c r="M20" i="7"/>
  <c r="L20" i="7"/>
  <c r="K20" i="7"/>
  <c r="J20" i="7"/>
  <c r="I20" i="7"/>
  <c r="H20" i="7"/>
  <c r="G20" i="7"/>
  <c r="G58" i="8" s="1"/>
  <c r="F20" i="7"/>
  <c r="E20" i="7"/>
  <c r="D20" i="7"/>
  <c r="C20" i="7"/>
  <c r="N19" i="7"/>
  <c r="M19" i="7"/>
  <c r="L19" i="7"/>
  <c r="K19" i="7"/>
  <c r="J19" i="7"/>
  <c r="I19" i="7"/>
  <c r="H19" i="7"/>
  <c r="G19" i="7"/>
  <c r="F19" i="7"/>
  <c r="E19" i="7"/>
  <c r="E54" i="9" s="1"/>
  <c r="D19" i="7"/>
  <c r="C19" i="7"/>
  <c r="N18" i="7"/>
  <c r="M18" i="7"/>
  <c r="M53" i="9" s="1"/>
  <c r="L18" i="7"/>
  <c r="K18" i="7"/>
  <c r="K59" i="8" s="1"/>
  <c r="J18" i="7"/>
  <c r="I18" i="7"/>
  <c r="H18" i="7"/>
  <c r="G18" i="7"/>
  <c r="F18" i="7"/>
  <c r="E18" i="7"/>
  <c r="E53" i="9" s="1"/>
  <c r="D18" i="7"/>
  <c r="D53" i="9" s="1"/>
  <c r="C18" i="7"/>
  <c r="C59" i="8" s="1"/>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J44" i="9" s="1"/>
  <c r="I16" i="7"/>
  <c r="I44" i="9" s="1"/>
  <c r="H16" i="7"/>
  <c r="G16" i="7"/>
  <c r="F16" i="7"/>
  <c r="E16" i="7"/>
  <c r="E44" i="9" s="1"/>
  <c r="D16" i="7"/>
  <c r="D44" i="9" s="1"/>
  <c r="C16" i="7"/>
  <c r="N15" i="7"/>
  <c r="M15" i="7"/>
  <c r="L15" i="7"/>
  <c r="K15" i="7"/>
  <c r="K46" i="9" s="1"/>
  <c r="J15" i="7"/>
  <c r="J46" i="9" s="1"/>
  <c r="I15" i="7"/>
  <c r="I46" i="9" s="1"/>
  <c r="H15" i="7"/>
  <c r="G15" i="7"/>
  <c r="F15" i="7"/>
  <c r="E15" i="7"/>
  <c r="E46" i="9" s="1"/>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E48" i="9" s="1"/>
  <c r="D13" i="7"/>
  <c r="D47" i="9" s="1"/>
  <c r="C13" i="7"/>
  <c r="C47" i="9" s="1"/>
  <c r="N12" i="7"/>
  <c r="M12" i="7"/>
  <c r="M42" i="8" s="1"/>
  <c r="L12" i="7"/>
  <c r="K12" i="7"/>
  <c r="J12" i="7"/>
  <c r="J24" i="7" s="1"/>
  <c r="I12" i="7"/>
  <c r="I42" i="8" s="1"/>
  <c r="H12" i="7"/>
  <c r="G12" i="7"/>
  <c r="G42" i="8" s="1"/>
  <c r="F12" i="7"/>
  <c r="E12" i="7"/>
  <c r="E42" i="8" s="1"/>
  <c r="D12" i="7"/>
  <c r="C12" i="7"/>
  <c r="N11" i="7"/>
  <c r="N23" i="7" s="1"/>
  <c r="M11" i="7"/>
  <c r="L11" i="7"/>
  <c r="K11" i="7"/>
  <c r="J11" i="7"/>
  <c r="I11" i="7"/>
  <c r="H11" i="7"/>
  <c r="H23" i="7" s="1"/>
  <c r="G11" i="7"/>
  <c r="G23" i="7" s="1"/>
  <c r="F11" i="7"/>
  <c r="E11" i="7"/>
  <c r="D11" i="7"/>
  <c r="C11" i="7"/>
  <c r="N10" i="7"/>
  <c r="M10" i="7"/>
  <c r="L10" i="7"/>
  <c r="L37" i="9" s="1"/>
  <c r="K10" i="7"/>
  <c r="K37" i="9" s="1"/>
  <c r="J10" i="7"/>
  <c r="J37" i="9" s="1"/>
  <c r="I10" i="7"/>
  <c r="I37" i="9" s="1"/>
  <c r="H10" i="7"/>
  <c r="G10" i="7"/>
  <c r="F10" i="7"/>
  <c r="E10" i="7"/>
  <c r="D10" i="7"/>
  <c r="C10" i="7"/>
  <c r="C22" i="7" s="1"/>
  <c r="N9" i="7"/>
  <c r="N39" i="9" s="1"/>
  <c r="M9" i="7"/>
  <c r="M39" i="9" s="1"/>
  <c r="L9" i="7"/>
  <c r="L39" i="9" s="1"/>
  <c r="K9" i="7"/>
  <c r="K21" i="7" s="1"/>
  <c r="K62" i="9" s="1"/>
  <c r="J9" i="7"/>
  <c r="J39" i="9" s="1"/>
  <c r="I9" i="7"/>
  <c r="I39" i="9" s="1"/>
  <c r="H9" i="7"/>
  <c r="H39" i="9" s="1"/>
  <c r="G9" i="7"/>
  <c r="G39" i="9" s="1"/>
  <c r="F9" i="7"/>
  <c r="F39" i="9" s="1"/>
  <c r="E124" i="7" s="1"/>
  <c r="E9" i="7"/>
  <c r="E39" i="9" s="1"/>
  <c r="D9" i="7"/>
  <c r="D39" i="9" s="1"/>
  <c r="C9" i="7"/>
  <c r="C39" i="9" s="1"/>
  <c r="E732" i="3"/>
  <c r="E731" i="3"/>
  <c r="E730" i="3"/>
  <c r="E729" i="3"/>
  <c r="E728" i="3"/>
  <c r="E727" i="3"/>
  <c r="E726" i="3"/>
  <c r="E725" i="3"/>
  <c r="E724" i="3"/>
  <c r="E723" i="3"/>
  <c r="E722" i="3"/>
  <c r="E721" i="3"/>
  <c r="E720" i="3"/>
  <c r="E719" i="3"/>
  <c r="E718" i="3"/>
  <c r="E717" i="3"/>
  <c r="E716" i="3"/>
  <c r="E715" i="3"/>
  <c r="E714" i="3"/>
  <c r="E713" i="3"/>
  <c r="E712" i="3"/>
  <c r="E711" i="3"/>
  <c r="E710" i="3"/>
  <c r="E709" i="3"/>
  <c r="E708" i="3"/>
  <c r="E707" i="3"/>
  <c r="E706" i="3"/>
  <c r="E705" i="3"/>
  <c r="E704" i="3"/>
  <c r="E703" i="3"/>
  <c r="E702" i="3"/>
  <c r="E701" i="3"/>
  <c r="E700" i="3"/>
  <c r="E699" i="3"/>
  <c r="E698" i="3"/>
  <c r="E697" i="3"/>
  <c r="E696" i="3"/>
  <c r="E695" i="3"/>
  <c r="E694" i="3"/>
  <c r="E693" i="3"/>
  <c r="E692" i="3"/>
  <c r="E691" i="3"/>
  <c r="E690" i="3"/>
  <c r="E689" i="3"/>
  <c r="E688" i="3"/>
  <c r="E687" i="3"/>
  <c r="E686" i="3"/>
  <c r="E685" i="3"/>
  <c r="E684" i="3"/>
  <c r="E683" i="3"/>
  <c r="E682" i="3"/>
  <c r="E681" i="3"/>
  <c r="E680" i="3"/>
  <c r="E679" i="3"/>
  <c r="E678" i="3"/>
  <c r="E677" i="3"/>
  <c r="E676" i="3"/>
  <c r="E675" i="3"/>
  <c r="E674" i="3"/>
  <c r="E673" i="3"/>
  <c r="E672" i="3"/>
  <c r="E671" i="3"/>
  <c r="E670" i="3"/>
  <c r="E669" i="3"/>
  <c r="E668" i="3"/>
  <c r="E667" i="3"/>
  <c r="E666" i="3"/>
  <c r="E665" i="3"/>
  <c r="E664" i="3"/>
  <c r="E663" i="3"/>
  <c r="E662" i="3"/>
  <c r="E661" i="3"/>
  <c r="E660" i="3"/>
  <c r="E659" i="3"/>
  <c r="E658" i="3"/>
  <c r="E657" i="3"/>
  <c r="E656" i="3"/>
  <c r="E655" i="3"/>
  <c r="E654" i="3"/>
  <c r="E653" i="3"/>
  <c r="E652" i="3"/>
  <c r="E651" i="3"/>
  <c r="E650" i="3"/>
  <c r="E649" i="3"/>
  <c r="E648" i="3"/>
  <c r="E647" i="3"/>
  <c r="E646" i="3"/>
  <c r="E645" i="3"/>
  <c r="E644" i="3"/>
  <c r="E643" i="3"/>
  <c r="E642" i="3"/>
  <c r="E641" i="3"/>
  <c r="E640" i="3"/>
  <c r="E639" i="3"/>
  <c r="E638" i="3"/>
  <c r="E637" i="3"/>
  <c r="E636" i="3"/>
  <c r="E635" i="3"/>
  <c r="E634" i="3"/>
  <c r="E633" i="3"/>
  <c r="E632" i="3"/>
  <c r="E631" i="3"/>
  <c r="E630" i="3"/>
  <c r="E629" i="3"/>
  <c r="E628" i="3"/>
  <c r="E627" i="3"/>
  <c r="E626" i="3"/>
  <c r="E625" i="3"/>
  <c r="E624" i="3"/>
  <c r="E623" i="3"/>
  <c r="E622" i="3"/>
  <c r="E621" i="3"/>
  <c r="E620" i="3"/>
  <c r="E619" i="3"/>
  <c r="E618" i="3"/>
  <c r="E617" i="3"/>
  <c r="E616" i="3"/>
  <c r="E615" i="3"/>
  <c r="E614" i="3"/>
  <c r="E613" i="3"/>
  <c r="E612" i="3"/>
  <c r="E611" i="3"/>
  <c r="E610" i="3"/>
  <c r="E609" i="3"/>
  <c r="E608" i="3"/>
  <c r="E607" i="3"/>
  <c r="E606" i="3"/>
  <c r="E605" i="3"/>
  <c r="E604" i="3"/>
  <c r="E603" i="3"/>
  <c r="E602" i="3"/>
  <c r="E601" i="3"/>
  <c r="E600" i="3"/>
  <c r="E599" i="3"/>
  <c r="E598" i="3"/>
  <c r="E597" i="3"/>
  <c r="E596" i="3"/>
  <c r="E595" i="3"/>
  <c r="E594" i="3"/>
  <c r="E593" i="3"/>
  <c r="E592" i="3"/>
  <c r="E591" i="3"/>
  <c r="E590" i="3"/>
  <c r="E589" i="3"/>
  <c r="E588" i="3"/>
  <c r="E587" i="3"/>
  <c r="E586" i="3"/>
  <c r="E585" i="3"/>
  <c r="E584" i="3"/>
  <c r="E583" i="3"/>
  <c r="E582" i="3"/>
  <c r="E581" i="3"/>
  <c r="E580" i="3"/>
  <c r="E579" i="3"/>
  <c r="E578" i="3"/>
  <c r="E577" i="3"/>
  <c r="E576" i="3"/>
  <c r="E575" i="3"/>
  <c r="E574" i="3"/>
  <c r="E573" i="3"/>
  <c r="E572" i="3"/>
  <c r="E571" i="3"/>
  <c r="E570" i="3"/>
  <c r="E569" i="3"/>
  <c r="E568" i="3"/>
  <c r="E567" i="3"/>
  <c r="E566" i="3"/>
  <c r="E565" i="3"/>
  <c r="E564" i="3"/>
  <c r="E563" i="3"/>
  <c r="E562" i="3"/>
  <c r="E561" i="3"/>
  <c r="E560" i="3"/>
  <c r="E559" i="3"/>
  <c r="E558" i="3"/>
  <c r="E557" i="3"/>
  <c r="E556" i="3"/>
  <c r="E555" i="3"/>
  <c r="E554" i="3"/>
  <c r="E553" i="3"/>
  <c r="E552" i="3"/>
  <c r="E551" i="3"/>
  <c r="E550" i="3"/>
  <c r="E549" i="3"/>
  <c r="E548" i="3"/>
  <c r="E547" i="3"/>
  <c r="E546" i="3"/>
  <c r="E545" i="3"/>
  <c r="E544" i="3"/>
  <c r="E543" i="3"/>
  <c r="E542" i="3"/>
  <c r="E541" i="3"/>
  <c r="E540" i="3"/>
  <c r="E539" i="3"/>
  <c r="E538" i="3"/>
  <c r="E537" i="3"/>
  <c r="E536" i="3"/>
  <c r="E535" i="3"/>
  <c r="E534" i="3"/>
  <c r="E533" i="3"/>
  <c r="E532" i="3"/>
  <c r="E531" i="3"/>
  <c r="E530" i="3"/>
  <c r="E529" i="3"/>
  <c r="E528" i="3"/>
  <c r="E527" i="3"/>
  <c r="E526" i="3"/>
  <c r="E525" i="3"/>
  <c r="E524" i="3"/>
  <c r="E523" i="3"/>
  <c r="E522" i="3"/>
  <c r="E521" i="3"/>
  <c r="E520" i="3"/>
  <c r="E519" i="3"/>
  <c r="E518" i="3"/>
  <c r="E517" i="3"/>
  <c r="E516" i="3"/>
  <c r="E515" i="3"/>
  <c r="E514" i="3"/>
  <c r="E513" i="3"/>
  <c r="E512" i="3"/>
  <c r="E511" i="3"/>
  <c r="E510" i="3"/>
  <c r="E509" i="3"/>
  <c r="E508" i="3"/>
  <c r="E507" i="3"/>
  <c r="E506" i="3"/>
  <c r="E505" i="3"/>
  <c r="E504" i="3"/>
  <c r="E503" i="3"/>
  <c r="E502" i="3"/>
  <c r="E501" i="3"/>
  <c r="E500" i="3"/>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469" i="3"/>
  <c r="E468" i="3"/>
  <c r="E467" i="3"/>
  <c r="E466" i="3"/>
  <c r="E465" i="3"/>
  <c r="E464" i="3"/>
  <c r="E463" i="3"/>
  <c r="E462" i="3"/>
  <c r="E461" i="3"/>
  <c r="E460" i="3"/>
  <c r="E459" i="3"/>
  <c r="E458" i="3"/>
  <c r="E457" i="3"/>
  <c r="E456" i="3"/>
  <c r="E455" i="3"/>
  <c r="E454" i="3"/>
  <c r="E453" i="3"/>
  <c r="E452" i="3"/>
  <c r="E451" i="3"/>
  <c r="E450" i="3"/>
  <c r="E449" i="3"/>
  <c r="E448" i="3"/>
  <c r="E447" i="3"/>
  <c r="E446" i="3"/>
  <c r="E445" i="3"/>
  <c r="E444" i="3"/>
  <c r="E443" i="3"/>
  <c r="E442" i="3"/>
  <c r="E441" i="3"/>
  <c r="E440" i="3"/>
  <c r="E439" i="3"/>
  <c r="E438" i="3"/>
  <c r="E437" i="3"/>
  <c r="E436" i="3"/>
  <c r="E435" i="3"/>
  <c r="E434" i="3"/>
  <c r="E433" i="3"/>
  <c r="E432" i="3"/>
  <c r="E431" i="3"/>
  <c r="E430" i="3"/>
  <c r="E429" i="3"/>
  <c r="E428" i="3"/>
  <c r="E427" i="3"/>
  <c r="E426" i="3"/>
  <c r="E425" i="3"/>
  <c r="E424" i="3"/>
  <c r="E423" i="3"/>
  <c r="E422" i="3"/>
  <c r="E421" i="3"/>
  <c r="E420" i="3"/>
  <c r="E419" i="3"/>
  <c r="E418" i="3"/>
  <c r="E417" i="3"/>
  <c r="E416" i="3"/>
  <c r="E415" i="3"/>
  <c r="E414" i="3"/>
  <c r="E413" i="3"/>
  <c r="E412" i="3"/>
  <c r="E411" i="3"/>
  <c r="E410" i="3"/>
  <c r="E409" i="3"/>
  <c r="E408" i="3"/>
  <c r="E407" i="3"/>
  <c r="E406" i="3"/>
  <c r="E405" i="3"/>
  <c r="E404" i="3"/>
  <c r="E403" i="3"/>
  <c r="E402" i="3"/>
  <c r="E401" i="3"/>
  <c r="E400" i="3"/>
  <c r="E399" i="3"/>
  <c r="E398" i="3"/>
  <c r="E397" i="3"/>
  <c r="E396" i="3"/>
  <c r="E395" i="3"/>
  <c r="E394" i="3"/>
  <c r="E393" i="3"/>
  <c r="E392" i="3"/>
  <c r="E391" i="3"/>
  <c r="E390" i="3"/>
  <c r="E389" i="3"/>
  <c r="E388" i="3"/>
  <c r="E387" i="3"/>
  <c r="E386" i="3"/>
  <c r="E385" i="3"/>
  <c r="E384" i="3"/>
  <c r="E383" i="3"/>
  <c r="E382" i="3"/>
  <c r="E381" i="3"/>
  <c r="E380" i="3"/>
  <c r="E379" i="3"/>
  <c r="E378" i="3"/>
  <c r="E377" i="3"/>
  <c r="E376" i="3"/>
  <c r="E375" i="3"/>
  <c r="E374"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H61" i="9" l="1"/>
  <c r="H68" i="8"/>
  <c r="N61" i="9"/>
  <c r="N68" i="8"/>
  <c r="J59" i="9"/>
  <c r="J66" i="8"/>
  <c r="C60" i="9"/>
  <c r="C67" i="8"/>
  <c r="G61" i="9"/>
  <c r="G68" i="8"/>
  <c r="F38" i="9"/>
  <c r="F44" i="8"/>
  <c r="K36" i="9"/>
  <c r="K42" i="8"/>
  <c r="K24" i="7"/>
  <c r="K45" i="9"/>
  <c r="K51" i="8"/>
  <c r="G124" i="7"/>
  <c r="H54" i="9"/>
  <c r="H60" i="8"/>
  <c r="L52" i="9"/>
  <c r="L56" i="9" s="1"/>
  <c r="L58" i="8"/>
  <c r="F8" i="9"/>
  <c r="F9" i="8"/>
  <c r="N8" i="9"/>
  <c r="N9" i="8"/>
  <c r="F7" i="9"/>
  <c r="F8" i="8"/>
  <c r="N15" i="9"/>
  <c r="N17" i="8"/>
  <c r="N14" i="9"/>
  <c r="N16" i="8"/>
  <c r="J23" i="9"/>
  <c r="J26" i="8"/>
  <c r="H37" i="9"/>
  <c r="H43" i="8"/>
  <c r="D38" i="9"/>
  <c r="D44" i="8"/>
  <c r="L38" i="9"/>
  <c r="L44" i="8"/>
  <c r="H36" i="9"/>
  <c r="H40" i="9" s="1"/>
  <c r="H42" i="8"/>
  <c r="D48" i="9"/>
  <c r="H45" i="9"/>
  <c r="H51" i="8"/>
  <c r="D46" i="9"/>
  <c r="D52" i="8"/>
  <c r="L46" i="9"/>
  <c r="L52" i="8"/>
  <c r="H44" i="9"/>
  <c r="H50" i="8"/>
  <c r="H53" i="9"/>
  <c r="H59" i="8"/>
  <c r="D54" i="9"/>
  <c r="D60" i="8"/>
  <c r="L54" i="9"/>
  <c r="L60" i="8"/>
  <c r="H52" i="9"/>
  <c r="H58" i="8"/>
  <c r="D21" i="7"/>
  <c r="D62" i="9" s="1"/>
  <c r="L21" i="7"/>
  <c r="L62" i="9" s="1"/>
  <c r="L63" i="9" s="1"/>
  <c r="H22" i="7"/>
  <c r="D23" i="7"/>
  <c r="L23" i="7"/>
  <c r="I24" i="7"/>
  <c r="F53" i="7"/>
  <c r="F74" i="7" s="1"/>
  <c r="N55" i="7"/>
  <c r="N76" i="7" s="1"/>
  <c r="J42" i="7"/>
  <c r="N43" i="7"/>
  <c r="F45" i="7"/>
  <c r="J51" i="7"/>
  <c r="J72" i="7" s="1"/>
  <c r="N52" i="7"/>
  <c r="N73" i="7" s="1"/>
  <c r="F54" i="7"/>
  <c r="F75" i="7" s="1"/>
  <c r="J55" i="7"/>
  <c r="J76" i="7" s="1"/>
  <c r="N56" i="7"/>
  <c r="N77" i="7" s="1"/>
  <c r="J59" i="7"/>
  <c r="J80" i="7" s="1"/>
  <c r="N8" i="8"/>
  <c r="F17" i="8"/>
  <c r="N24" i="8"/>
  <c r="K43" i="8"/>
  <c r="I50" i="8"/>
  <c r="M59" i="8"/>
  <c r="M66" i="8"/>
  <c r="M7" i="9"/>
  <c r="E15" i="9"/>
  <c r="K39" i="9"/>
  <c r="E44" i="8"/>
  <c r="E38" i="9"/>
  <c r="M38" i="9"/>
  <c r="M44" i="8"/>
  <c r="I45" i="9"/>
  <c r="I51" i="8"/>
  <c r="M46" i="9"/>
  <c r="M52" i="8"/>
  <c r="I53" i="9"/>
  <c r="I59" i="8"/>
  <c r="M54" i="9"/>
  <c r="M60" i="8"/>
  <c r="I52" i="9"/>
  <c r="I58" i="8"/>
  <c r="E21" i="7"/>
  <c r="E62" i="9" s="1"/>
  <c r="M21" i="7"/>
  <c r="M62" i="9" s="1"/>
  <c r="M63" i="9" s="1"/>
  <c r="I22" i="7"/>
  <c r="E23" i="7"/>
  <c r="M23" i="7"/>
  <c r="C52" i="7"/>
  <c r="C73" i="7" s="1"/>
  <c r="G28" i="9"/>
  <c r="G32" i="8"/>
  <c r="K63" i="7"/>
  <c r="K84" i="7" s="1"/>
  <c r="F124" i="7"/>
  <c r="L43" i="8"/>
  <c r="J50" i="8"/>
  <c r="E60" i="8"/>
  <c r="N7" i="9"/>
  <c r="F15" i="9"/>
  <c r="J45" i="9"/>
  <c r="J51" i="8"/>
  <c r="F46" i="9"/>
  <c r="F52" i="8"/>
  <c r="N46" i="9"/>
  <c r="N52" i="8"/>
  <c r="N56" i="9"/>
  <c r="J53" i="9"/>
  <c r="J59" i="8"/>
  <c r="F54" i="9"/>
  <c r="F60" i="8"/>
  <c r="N54" i="9"/>
  <c r="N60" i="8"/>
  <c r="J52" i="9"/>
  <c r="J56" i="9" s="1"/>
  <c r="J58" i="8"/>
  <c r="F21" i="7"/>
  <c r="F62" i="9" s="1"/>
  <c r="F63" i="9" s="1"/>
  <c r="N21" i="7"/>
  <c r="N62" i="9" s="1"/>
  <c r="N63" i="9" s="1"/>
  <c r="J22" i="7"/>
  <c r="F23" i="7"/>
  <c r="L59" i="9"/>
  <c r="L66" i="8"/>
  <c r="D8" i="9"/>
  <c r="D9" i="8"/>
  <c r="L8" i="9"/>
  <c r="K122" i="7" s="1"/>
  <c r="L9" i="8"/>
  <c r="H9" i="9"/>
  <c r="H10" i="8"/>
  <c r="D7" i="9"/>
  <c r="D8" i="8"/>
  <c r="K121" i="7"/>
  <c r="D15" i="9"/>
  <c r="D17" i="8"/>
  <c r="H16" i="9"/>
  <c r="H18" i="8"/>
  <c r="D14" i="9"/>
  <c r="D16" i="8"/>
  <c r="L14" i="9"/>
  <c r="L16" i="8"/>
  <c r="D22" i="9"/>
  <c r="D25" i="8"/>
  <c r="L22" i="9"/>
  <c r="L25" i="8"/>
  <c r="H23" i="9"/>
  <c r="H26" i="8"/>
  <c r="D21" i="9"/>
  <c r="D24" i="8"/>
  <c r="D43" i="7"/>
  <c r="H44" i="7"/>
  <c r="L45" i="7"/>
  <c r="D52" i="7"/>
  <c r="D73" i="7" s="1"/>
  <c r="H53" i="7"/>
  <c r="H74" i="7" s="1"/>
  <c r="L54" i="7"/>
  <c r="L75" i="7" s="1"/>
  <c r="D56" i="7"/>
  <c r="D77" i="7" s="1"/>
  <c r="H57" i="7"/>
  <c r="H78" i="7" s="1"/>
  <c r="L58" i="7"/>
  <c r="L79" i="7" s="1"/>
  <c r="D60" i="7"/>
  <c r="D81" i="7" s="1"/>
  <c r="H61" i="7"/>
  <c r="H82" i="7" s="1"/>
  <c r="L62" i="7"/>
  <c r="L83" i="7" s="1"/>
  <c r="L17" i="8"/>
  <c r="E52" i="8"/>
  <c r="B122" i="7"/>
  <c r="C30" i="9"/>
  <c r="E40" i="9"/>
  <c r="J36" i="9"/>
  <c r="J42" i="8"/>
  <c r="C52" i="9"/>
  <c r="C58" i="8"/>
  <c r="K52" i="9"/>
  <c r="K58" i="8"/>
  <c r="G21" i="7"/>
  <c r="G62" i="9" s="1"/>
  <c r="K22" i="7"/>
  <c r="M9" i="8"/>
  <c r="M8" i="9"/>
  <c r="I10" i="8"/>
  <c r="I9" i="9"/>
  <c r="E7" i="9"/>
  <c r="D121" i="7" s="1"/>
  <c r="E8" i="8"/>
  <c r="M15" i="9"/>
  <c r="M17" i="8"/>
  <c r="E16" i="8"/>
  <c r="E14" i="9"/>
  <c r="E18" i="9" s="1"/>
  <c r="M16" i="8"/>
  <c r="M14" i="9"/>
  <c r="E25" i="8"/>
  <c r="E22" i="9"/>
  <c r="I26" i="8"/>
  <c r="I23" i="9"/>
  <c r="E24" i="8"/>
  <c r="E21" i="9"/>
  <c r="E43" i="7"/>
  <c r="I44" i="7"/>
  <c r="M45" i="7"/>
  <c r="E52" i="7"/>
  <c r="E73" i="7" s="1"/>
  <c r="I53" i="7"/>
  <c r="I74" i="7" s="1"/>
  <c r="M54" i="7"/>
  <c r="M75" i="7" s="1"/>
  <c r="E56" i="7"/>
  <c r="E77" i="7" s="1"/>
  <c r="I57" i="7"/>
  <c r="I78" i="7" s="1"/>
  <c r="M58" i="7"/>
  <c r="M79" i="7" s="1"/>
  <c r="E60" i="7"/>
  <c r="E81" i="7" s="1"/>
  <c r="I61" i="7"/>
  <c r="I82" i="7" s="1"/>
  <c r="M62" i="7"/>
  <c r="M83" i="7" s="1"/>
  <c r="I18" i="8"/>
  <c r="E8" i="9"/>
  <c r="D122" i="7" s="1"/>
  <c r="M22" i="9"/>
  <c r="C44" i="9"/>
  <c r="C50" i="8"/>
  <c r="L44" i="9"/>
  <c r="L48" i="9" s="1"/>
  <c r="L50" i="8"/>
  <c r="N45" i="7"/>
  <c r="F52" i="7"/>
  <c r="F73" i="7" s="1"/>
  <c r="J57" i="7"/>
  <c r="J78" i="7" s="1"/>
  <c r="N58" i="7"/>
  <c r="N79" i="7" s="1"/>
  <c r="J61" i="7"/>
  <c r="J82" i="7" s="1"/>
  <c r="N62" i="7"/>
  <c r="N83" i="7" s="1"/>
  <c r="J18" i="8"/>
  <c r="I10" i="9"/>
  <c r="I11" i="9" s="1"/>
  <c r="M18" i="9"/>
  <c r="F40" i="9"/>
  <c r="C36" i="9"/>
  <c r="C42" i="8"/>
  <c r="C24" i="7"/>
  <c r="C45" i="9"/>
  <c r="C51" i="8"/>
  <c r="K50" i="8"/>
  <c r="K44" i="9"/>
  <c r="K48" i="9" s="1"/>
  <c r="D37" i="9"/>
  <c r="D43" i="8"/>
  <c r="H38" i="9"/>
  <c r="H44" i="8"/>
  <c r="L36" i="9"/>
  <c r="L40" i="9" s="1"/>
  <c r="L42" i="8"/>
  <c r="D45" i="9"/>
  <c r="D51" i="8"/>
  <c r="L45" i="9"/>
  <c r="L51" i="8"/>
  <c r="H46" i="9"/>
  <c r="H52" i="8"/>
  <c r="L53" i="9"/>
  <c r="L59" i="8"/>
  <c r="D22" i="7"/>
  <c r="E59" i="9"/>
  <c r="E66" i="8"/>
  <c r="J9" i="9"/>
  <c r="I123" i="7" s="1"/>
  <c r="J10" i="8"/>
  <c r="F22" i="9"/>
  <c r="F25" i="8"/>
  <c r="F24" i="8"/>
  <c r="F21" i="9"/>
  <c r="F25" i="9" s="1"/>
  <c r="F43" i="7"/>
  <c r="J44" i="7"/>
  <c r="E37" i="9"/>
  <c r="E43" i="8"/>
  <c r="M43" i="8"/>
  <c r="M37" i="9"/>
  <c r="I44" i="8"/>
  <c r="I38" i="9"/>
  <c r="I48" i="9"/>
  <c r="E45" i="9"/>
  <c r="E51" i="8"/>
  <c r="M45" i="9"/>
  <c r="M51" i="8"/>
  <c r="M50" i="8"/>
  <c r="M44" i="9"/>
  <c r="M48" i="9" s="1"/>
  <c r="I56" i="9"/>
  <c r="I54" i="9"/>
  <c r="I60" i="8"/>
  <c r="E52" i="9"/>
  <c r="E56" i="9" s="1"/>
  <c r="E58" i="8"/>
  <c r="M52" i="9"/>
  <c r="M56" i="9" s="1"/>
  <c r="M58" i="8"/>
  <c r="I21" i="7"/>
  <c r="I62" i="9" s="1"/>
  <c r="E22" i="7"/>
  <c r="M22" i="7"/>
  <c r="I23" i="7"/>
  <c r="F59" i="9"/>
  <c r="F66" i="8"/>
  <c r="G8" i="9"/>
  <c r="F122" i="7" s="1"/>
  <c r="G9" i="8"/>
  <c r="C9" i="9"/>
  <c r="B123" i="7" s="1"/>
  <c r="C10" i="8"/>
  <c r="K9" i="9"/>
  <c r="K10" i="8"/>
  <c r="G7" i="9"/>
  <c r="G8" i="8"/>
  <c r="C16" i="9"/>
  <c r="C18" i="8"/>
  <c r="G14" i="9"/>
  <c r="G18" i="9" s="1"/>
  <c r="G16" i="8"/>
  <c r="G22" i="9"/>
  <c r="G25" i="8"/>
  <c r="C23" i="9"/>
  <c r="C26" i="8"/>
  <c r="K23" i="9"/>
  <c r="K26" i="8"/>
  <c r="G21" i="9"/>
  <c r="G25" i="9" s="1"/>
  <c r="G24" i="8"/>
  <c r="C42" i="7"/>
  <c r="G43" i="7"/>
  <c r="K44" i="7"/>
  <c r="C51" i="7"/>
  <c r="C72" i="7" s="1"/>
  <c r="G52" i="7"/>
  <c r="G73" i="7" s="1"/>
  <c r="K53" i="7"/>
  <c r="K74" i="7" s="1"/>
  <c r="C55" i="7"/>
  <c r="C76" i="7" s="1"/>
  <c r="K57" i="7"/>
  <c r="K78" i="7" s="1"/>
  <c r="C59" i="7"/>
  <c r="C80" i="7" s="1"/>
  <c r="G60" i="7"/>
  <c r="G81" i="7" s="1"/>
  <c r="K61" i="7"/>
  <c r="K82" i="7" s="1"/>
  <c r="N20" i="8"/>
  <c r="F20" i="8"/>
  <c r="M20" i="8"/>
  <c r="E20" i="8"/>
  <c r="L20" i="8"/>
  <c r="D20" i="8"/>
  <c r="G20" i="8"/>
  <c r="C20" i="8"/>
  <c r="K18" i="8"/>
  <c r="K20" i="8"/>
  <c r="K52" i="8"/>
  <c r="N18" i="9"/>
  <c r="G36" i="9"/>
  <c r="G40" i="9" s="1"/>
  <c r="G52" i="9"/>
  <c r="N38" i="9"/>
  <c r="N44" i="8"/>
  <c r="G48" i="9"/>
  <c r="G56" i="9"/>
  <c r="G54" i="9"/>
  <c r="G60" i="8"/>
  <c r="D36" i="9"/>
  <c r="D40" i="9" s="1"/>
  <c r="D42" i="8"/>
  <c r="H56" i="9"/>
  <c r="D52" i="9"/>
  <c r="D56" i="9" s="1"/>
  <c r="D58" i="8"/>
  <c r="H21" i="7"/>
  <c r="H62" i="9" s="1"/>
  <c r="N59" i="9"/>
  <c r="N66" i="8"/>
  <c r="N22" i="9"/>
  <c r="N25" i="8"/>
  <c r="J40" i="9"/>
  <c r="I124" i="7"/>
  <c r="F37" i="9"/>
  <c r="F43" i="8"/>
  <c r="N37" i="9"/>
  <c r="N43" i="8"/>
  <c r="J38" i="9"/>
  <c r="J44" i="8"/>
  <c r="F36" i="9"/>
  <c r="F42" i="8"/>
  <c r="N36" i="9"/>
  <c r="N40" i="9" s="1"/>
  <c r="N42" i="8"/>
  <c r="J48" i="9"/>
  <c r="F45" i="9"/>
  <c r="F51" i="8"/>
  <c r="N45" i="9"/>
  <c r="N51" i="8"/>
  <c r="F44" i="9"/>
  <c r="F48" i="9" s="1"/>
  <c r="F50" i="8"/>
  <c r="N44" i="9"/>
  <c r="N48" i="9" s="1"/>
  <c r="N50" i="8"/>
  <c r="F53" i="9"/>
  <c r="F59" i="8"/>
  <c r="N53" i="9"/>
  <c r="N59" i="8"/>
  <c r="J54" i="9"/>
  <c r="J60" i="8"/>
  <c r="F52" i="9"/>
  <c r="F56" i="9" s="1"/>
  <c r="F58" i="8"/>
  <c r="N52" i="9"/>
  <c r="N58" i="8"/>
  <c r="J21" i="7"/>
  <c r="J62" i="9" s="1"/>
  <c r="J63" i="9" s="1"/>
  <c r="F22" i="7"/>
  <c r="N22" i="7"/>
  <c r="J23" i="7"/>
  <c r="G24" i="7"/>
  <c r="D10" i="9"/>
  <c r="D11" i="9" s="1"/>
  <c r="D51" i="7"/>
  <c r="D72" i="7" s="1"/>
  <c r="D42" i="7"/>
  <c r="L10" i="9"/>
  <c r="L11" i="9" s="1"/>
  <c r="L51" i="7"/>
  <c r="L72" i="7" s="1"/>
  <c r="L42" i="7"/>
  <c r="H8" i="9"/>
  <c r="G122" i="7" s="1"/>
  <c r="H9" i="8"/>
  <c r="H52" i="7"/>
  <c r="H73" i="7" s="1"/>
  <c r="H43" i="7"/>
  <c r="C123" i="7"/>
  <c r="H42" i="7"/>
  <c r="L43" i="7"/>
  <c r="D45" i="7"/>
  <c r="H51" i="7"/>
  <c r="H72" i="7" s="1"/>
  <c r="L52" i="7"/>
  <c r="L73" i="7" s="1"/>
  <c r="D54" i="7"/>
  <c r="D75" i="7" s="1"/>
  <c r="H55" i="7"/>
  <c r="H76" i="7" s="1"/>
  <c r="L56" i="7"/>
  <c r="L77" i="7" s="1"/>
  <c r="D58" i="7"/>
  <c r="D79" i="7" s="1"/>
  <c r="H59" i="7"/>
  <c r="H80" i="7" s="1"/>
  <c r="L60" i="7"/>
  <c r="L81" i="7" s="1"/>
  <c r="D62" i="7"/>
  <c r="D83" i="7" s="1"/>
  <c r="C124" i="7"/>
  <c r="L8" i="8"/>
  <c r="L24" i="8"/>
  <c r="I43" i="8"/>
  <c r="D50" i="8"/>
  <c r="D59" i="8"/>
  <c r="I36" i="9"/>
  <c r="I40" i="9" s="1"/>
  <c r="C53" i="9"/>
  <c r="M124" i="7"/>
  <c r="C43" i="8"/>
  <c r="C37" i="9"/>
  <c r="G44" i="8"/>
  <c r="G38" i="9"/>
  <c r="F123" i="7" s="1"/>
  <c r="G46" i="9"/>
  <c r="G52" i="8"/>
  <c r="D59" i="9"/>
  <c r="D66" i="8"/>
  <c r="H48" i="9"/>
  <c r="L22" i="7"/>
  <c r="F14" i="9"/>
  <c r="F18" i="9" s="1"/>
  <c r="F16" i="8"/>
  <c r="C40" i="9"/>
  <c r="B124" i="7"/>
  <c r="G37" i="9"/>
  <c r="G43" i="8"/>
  <c r="C38" i="9"/>
  <c r="C44" i="8"/>
  <c r="K38" i="9"/>
  <c r="K44" i="8"/>
  <c r="C48" i="9"/>
  <c r="G45" i="9"/>
  <c r="G51" i="8"/>
  <c r="C52" i="8"/>
  <c r="C46" i="9"/>
  <c r="G44" i="9"/>
  <c r="G50" i="8"/>
  <c r="C56" i="9"/>
  <c r="K56" i="9"/>
  <c r="G53" i="9"/>
  <c r="G59" i="8"/>
  <c r="C54" i="9"/>
  <c r="C60" i="8"/>
  <c r="K54" i="9"/>
  <c r="K60" i="8"/>
  <c r="C21" i="7"/>
  <c r="C62" i="9" s="1"/>
  <c r="G22" i="7"/>
  <c r="C23" i="7"/>
  <c r="C65" i="7" s="1"/>
  <c r="C86" i="7" s="1"/>
  <c r="K23" i="7"/>
  <c r="H24" i="7"/>
  <c r="E10" i="9"/>
  <c r="D124" i="7" s="1"/>
  <c r="E51" i="7"/>
  <c r="E72" i="7" s="1"/>
  <c r="E42" i="7"/>
  <c r="M51" i="7"/>
  <c r="M72" i="7" s="1"/>
  <c r="M42" i="7"/>
  <c r="E53" i="7"/>
  <c r="E74" i="7" s="1"/>
  <c r="M55" i="7"/>
  <c r="M76" i="7" s="1"/>
  <c r="E59" i="7"/>
  <c r="E80" i="7" s="1"/>
  <c r="I42" i="7"/>
  <c r="M43" i="7"/>
  <c r="E45" i="7"/>
  <c r="M52" i="7"/>
  <c r="M73" i="7" s="1"/>
  <c r="E54" i="7"/>
  <c r="E75" i="7" s="1"/>
  <c r="I55" i="7"/>
  <c r="I76" i="7" s="1"/>
  <c r="M56" i="7"/>
  <c r="M77" i="7" s="1"/>
  <c r="E58" i="7"/>
  <c r="E79" i="7" s="1"/>
  <c r="I59" i="7"/>
  <c r="I80" i="7" s="1"/>
  <c r="M60" i="7"/>
  <c r="M81" i="7" s="1"/>
  <c r="E62" i="7"/>
  <c r="E83" i="7" s="1"/>
  <c r="M24" i="8"/>
  <c r="J43" i="8"/>
  <c r="E50" i="8"/>
  <c r="E59" i="8"/>
  <c r="M10" i="9"/>
  <c r="M11" i="9" s="1"/>
  <c r="M36" i="9"/>
  <c r="M40" i="9" s="1"/>
  <c r="K53" i="9"/>
  <c r="G11" i="9"/>
  <c r="J122" i="7"/>
  <c r="C7" i="9"/>
  <c r="B121" i="7" s="1"/>
  <c r="C8" i="8"/>
  <c r="K7" i="9"/>
  <c r="J121" i="7" s="1"/>
  <c r="K8" i="8"/>
  <c r="C15" i="9"/>
  <c r="C17" i="8"/>
  <c r="K15" i="9"/>
  <c r="K17" i="8"/>
  <c r="G16" i="9"/>
  <c r="G18" i="8"/>
  <c r="C21" i="9"/>
  <c r="C25" i="9" s="1"/>
  <c r="C24" i="8"/>
  <c r="K21" i="9"/>
  <c r="K25" i="9" s="1"/>
  <c r="K24" i="8"/>
  <c r="G42" i="7"/>
  <c r="C43" i="7"/>
  <c r="K43" i="7"/>
  <c r="G44" i="7"/>
  <c r="C45" i="7"/>
  <c r="K45" i="7"/>
  <c r="G51" i="7"/>
  <c r="G72" i="7" s="1"/>
  <c r="K52" i="7"/>
  <c r="K73" i="7" s="1"/>
  <c r="G53" i="7"/>
  <c r="G74" i="7" s="1"/>
  <c r="C54" i="7"/>
  <c r="C75" i="7" s="1"/>
  <c r="K54" i="7"/>
  <c r="K75" i="7" s="1"/>
  <c r="G55" i="7"/>
  <c r="G76" i="7" s="1"/>
  <c r="C56" i="7"/>
  <c r="C77" i="7" s="1"/>
  <c r="K56" i="7"/>
  <c r="K77" i="7" s="1"/>
  <c r="G57" i="7"/>
  <c r="G78" i="7" s="1"/>
  <c r="C58" i="7"/>
  <c r="C79" i="7" s="1"/>
  <c r="K58" i="7"/>
  <c r="K79" i="7" s="1"/>
  <c r="G59" i="7"/>
  <c r="G80" i="7" s="1"/>
  <c r="C60" i="7"/>
  <c r="C81" i="7" s="1"/>
  <c r="K60" i="7"/>
  <c r="K81" i="7" s="1"/>
  <c r="G61" i="7"/>
  <c r="G82" i="7" s="1"/>
  <c r="C62" i="7"/>
  <c r="C83" i="7" s="1"/>
  <c r="K62" i="7"/>
  <c r="K83" i="7" s="1"/>
  <c r="K9" i="8"/>
  <c r="C28" i="8"/>
  <c r="M16" i="9"/>
  <c r="I21" i="9"/>
  <c r="I25" i="9" s="1"/>
  <c r="E24" i="9"/>
  <c r="E25" i="9" s="1"/>
  <c r="K123" i="7"/>
  <c r="H7" i="9"/>
  <c r="G121" i="7" s="1"/>
  <c r="H8" i="8"/>
  <c r="D18" i="9"/>
  <c r="L18" i="9"/>
  <c r="H15" i="9"/>
  <c r="H17" i="8"/>
  <c r="D16" i="9"/>
  <c r="D18" i="8"/>
  <c r="L16" i="9"/>
  <c r="L18" i="8"/>
  <c r="D25" i="9"/>
  <c r="L25" i="9"/>
  <c r="H21" i="9"/>
  <c r="H25" i="9" s="1"/>
  <c r="H24" i="8"/>
  <c r="D44" i="7"/>
  <c r="L44" i="7"/>
  <c r="H45" i="7"/>
  <c r="D53" i="7"/>
  <c r="D74" i="7" s="1"/>
  <c r="L53" i="7"/>
  <c r="L74" i="7" s="1"/>
  <c r="H54" i="7"/>
  <c r="H75" i="7" s="1"/>
  <c r="D55" i="7"/>
  <c r="D76" i="7" s="1"/>
  <c r="L55" i="7"/>
  <c r="L76" i="7" s="1"/>
  <c r="H56" i="7"/>
  <c r="H77" i="7" s="1"/>
  <c r="D57" i="7"/>
  <c r="D78" i="7" s="1"/>
  <c r="L57" i="7"/>
  <c r="L78" i="7" s="1"/>
  <c r="H58" i="7"/>
  <c r="H79" i="7" s="1"/>
  <c r="D59" i="7"/>
  <c r="D80" i="7" s="1"/>
  <c r="L59" i="7"/>
  <c r="L80" i="7" s="1"/>
  <c r="H60" i="7"/>
  <c r="H81" i="7" s="1"/>
  <c r="D61" i="7"/>
  <c r="D82" i="7" s="1"/>
  <c r="L61" i="7"/>
  <c r="L82" i="7" s="1"/>
  <c r="H62" i="7"/>
  <c r="H83" i="7" s="1"/>
  <c r="L10" i="8"/>
  <c r="I16" i="8"/>
  <c r="H25" i="8"/>
  <c r="L26" i="8"/>
  <c r="E9" i="9"/>
  <c r="D123" i="7" s="1"/>
  <c r="M23" i="9"/>
  <c r="H122" i="7"/>
  <c r="L123" i="7"/>
  <c r="I8" i="8"/>
  <c r="I7" i="9"/>
  <c r="E18" i="8"/>
  <c r="E16" i="9"/>
  <c r="M25" i="9"/>
  <c r="I43" i="7"/>
  <c r="E44" i="7"/>
  <c r="M44" i="7"/>
  <c r="I45" i="7"/>
  <c r="I52" i="7"/>
  <c r="I73" i="7" s="1"/>
  <c r="M53" i="7"/>
  <c r="M74" i="7" s="1"/>
  <c r="I54" i="7"/>
  <c r="I75" i="7" s="1"/>
  <c r="E55" i="7"/>
  <c r="E76" i="7" s="1"/>
  <c r="I56" i="7"/>
  <c r="I77" i="7" s="1"/>
  <c r="E57" i="7"/>
  <c r="E78" i="7" s="1"/>
  <c r="M57" i="7"/>
  <c r="M78" i="7" s="1"/>
  <c r="I58" i="7"/>
  <c r="I79" i="7" s="1"/>
  <c r="M59" i="7"/>
  <c r="M80" i="7" s="1"/>
  <c r="I60" i="7"/>
  <c r="I81" i="7" s="1"/>
  <c r="E61" i="7"/>
  <c r="E82" i="7" s="1"/>
  <c r="M61" i="7"/>
  <c r="M82" i="7" s="1"/>
  <c r="I62" i="7"/>
  <c r="I83" i="7" s="1"/>
  <c r="I9" i="8"/>
  <c r="M10" i="8"/>
  <c r="J16" i="8"/>
  <c r="F9" i="9"/>
  <c r="E123" i="7" s="1"/>
  <c r="N23" i="9"/>
  <c r="I122" i="7"/>
  <c r="M123" i="7"/>
  <c r="J7" i="9"/>
  <c r="I121" i="7" s="1"/>
  <c r="J8" i="8"/>
  <c r="J15" i="9"/>
  <c r="J17" i="8"/>
  <c r="F16" i="9"/>
  <c r="F18" i="8"/>
  <c r="N16" i="9"/>
  <c r="N18" i="8"/>
  <c r="N25" i="9"/>
  <c r="J21" i="9"/>
  <c r="J25" i="9" s="1"/>
  <c r="J24" i="8"/>
  <c r="F42" i="7"/>
  <c r="N42" i="7"/>
  <c r="J43" i="7"/>
  <c r="F44" i="7"/>
  <c r="N44" i="7"/>
  <c r="J45" i="7"/>
  <c r="F51" i="7"/>
  <c r="F72" i="7" s="1"/>
  <c r="N51" i="7"/>
  <c r="N72" i="7" s="1"/>
  <c r="J52" i="7"/>
  <c r="J73" i="7" s="1"/>
  <c r="N53" i="7"/>
  <c r="N74" i="7" s="1"/>
  <c r="J54" i="7"/>
  <c r="J75" i="7" s="1"/>
  <c r="F55" i="7"/>
  <c r="F76" i="7" s="1"/>
  <c r="J56" i="7"/>
  <c r="J77" i="7" s="1"/>
  <c r="F57" i="7"/>
  <c r="F78" i="7" s="1"/>
  <c r="N57" i="7"/>
  <c r="N78" i="7" s="1"/>
  <c r="J58" i="7"/>
  <c r="J79" i="7" s="1"/>
  <c r="F59" i="7"/>
  <c r="F80" i="7" s="1"/>
  <c r="N59" i="7"/>
  <c r="N80" i="7" s="1"/>
  <c r="J60" i="7"/>
  <c r="J81" i="7" s="1"/>
  <c r="F61" i="7"/>
  <c r="F82" i="7" s="1"/>
  <c r="N61" i="7"/>
  <c r="N82" i="7" s="1"/>
  <c r="J62" i="7"/>
  <c r="J83" i="7" s="1"/>
  <c r="J9" i="8"/>
  <c r="N10" i="8"/>
  <c r="K16" i="8"/>
  <c r="J12" i="8" l="1"/>
  <c r="I12" i="8"/>
  <c r="H12" i="8"/>
  <c r="K12" i="8"/>
  <c r="C12" i="8"/>
  <c r="G12" i="8"/>
  <c r="F12" i="8"/>
  <c r="E12" i="8"/>
  <c r="L12" i="8"/>
  <c r="N12" i="8"/>
  <c r="M12" i="8"/>
  <c r="D12" i="8"/>
  <c r="F30" i="9"/>
  <c r="F34" i="8"/>
  <c r="F65" i="7"/>
  <c r="F86" i="7" s="1"/>
  <c r="G67" i="8"/>
  <c r="G60" i="9"/>
  <c r="N60" i="9"/>
  <c r="N67" i="8"/>
  <c r="K30" i="9"/>
  <c r="K34" i="8"/>
  <c r="K65" i="7"/>
  <c r="K86" i="7" s="1"/>
  <c r="J66" i="7"/>
  <c r="J87" i="7" s="1"/>
  <c r="J28" i="9"/>
  <c r="J32" i="8"/>
  <c r="E34" i="8"/>
  <c r="E65" i="7"/>
  <c r="E86" i="7" s="1"/>
  <c r="E30" i="9"/>
  <c r="D30" i="9"/>
  <c r="D34" i="8"/>
  <c r="D65" i="7"/>
  <c r="D86" i="7" s="1"/>
  <c r="G30" i="9"/>
  <c r="G34" i="8"/>
  <c r="G65" i="7"/>
  <c r="G86" i="7" s="1"/>
  <c r="K61" i="9"/>
  <c r="K68" i="8"/>
  <c r="G59" i="9"/>
  <c r="G63" i="9" s="1"/>
  <c r="G66" i="8"/>
  <c r="M60" i="9"/>
  <c r="M67" i="8"/>
  <c r="H124" i="7"/>
  <c r="J46" i="8"/>
  <c r="L46" i="8"/>
  <c r="D46" i="8"/>
  <c r="K46" i="8"/>
  <c r="C46" i="8"/>
  <c r="N46" i="8"/>
  <c r="M46" i="8"/>
  <c r="I46" i="8"/>
  <c r="G46" i="8"/>
  <c r="F46" i="8"/>
  <c r="E46" i="8"/>
  <c r="H46" i="8"/>
  <c r="H30" i="9"/>
  <c r="H34" i="8"/>
  <c r="H65" i="7"/>
  <c r="H86" i="7" s="1"/>
  <c r="J60" i="9"/>
  <c r="J67" i="8"/>
  <c r="I59" i="9"/>
  <c r="I66" i="8"/>
  <c r="E122" i="7"/>
  <c r="K60" i="9"/>
  <c r="K67" i="8"/>
  <c r="D29" i="9"/>
  <c r="D33" i="8"/>
  <c r="D64" i="7"/>
  <c r="D85" i="7" s="1"/>
  <c r="K40" i="9"/>
  <c r="J124" i="7"/>
  <c r="F28" i="9"/>
  <c r="F32" i="8"/>
  <c r="F66" i="7"/>
  <c r="F87" i="7" s="1"/>
  <c r="L61" i="9"/>
  <c r="L68" i="8"/>
  <c r="K66" i="8"/>
  <c r="K59" i="9"/>
  <c r="K63" i="9" s="1"/>
  <c r="L124" i="7"/>
  <c r="J61" i="9"/>
  <c r="J68" i="8"/>
  <c r="I63" i="9"/>
  <c r="N33" i="8"/>
  <c r="N29" i="9"/>
  <c r="N64" i="7"/>
  <c r="N85" i="7" s="1"/>
  <c r="D61" i="9"/>
  <c r="D68" i="8"/>
  <c r="K124" i="7"/>
  <c r="N30" i="9"/>
  <c r="N34" i="8"/>
  <c r="N65" i="7"/>
  <c r="N86" i="7" s="1"/>
  <c r="K29" i="9"/>
  <c r="K33" i="8"/>
  <c r="K64" i="7"/>
  <c r="K85" i="7" s="1"/>
  <c r="D28" i="9"/>
  <c r="D32" i="8"/>
  <c r="D66" i="7"/>
  <c r="D87" i="7" s="1"/>
  <c r="F60" i="9"/>
  <c r="F67" i="8"/>
  <c r="N28" i="9"/>
  <c r="N32" i="8"/>
  <c r="N66" i="7"/>
  <c r="N87" i="7" s="1"/>
  <c r="C122" i="7"/>
  <c r="G66" i="7"/>
  <c r="G87" i="7" s="1"/>
  <c r="M61" i="9"/>
  <c r="M68" i="8"/>
  <c r="L121" i="7"/>
  <c r="J31" i="9"/>
  <c r="J32" i="9" s="1"/>
  <c r="J63" i="7"/>
  <c r="J84" i="7" s="1"/>
  <c r="H60" i="9"/>
  <c r="H67" i="8"/>
  <c r="I33" i="8"/>
  <c r="I29" i="9"/>
  <c r="I64" i="7"/>
  <c r="I85" i="7" s="1"/>
  <c r="G31" i="9"/>
  <c r="G32" i="9" s="1"/>
  <c r="G63" i="7"/>
  <c r="G84" i="7" s="1"/>
  <c r="H11" i="9"/>
  <c r="G125" i="7" s="1"/>
  <c r="E61" i="9"/>
  <c r="E68" i="8"/>
  <c r="E121" i="7"/>
  <c r="K11" i="9"/>
  <c r="J11" i="9"/>
  <c r="I125" i="7" s="1"/>
  <c r="C61" i="9"/>
  <c r="C68" i="8"/>
  <c r="J30" i="9"/>
  <c r="J34" i="8"/>
  <c r="J65" i="7"/>
  <c r="J86" i="7" s="1"/>
  <c r="C29" i="9"/>
  <c r="C33" i="8"/>
  <c r="C64" i="7"/>
  <c r="C85" i="7" s="1"/>
  <c r="M31" i="9"/>
  <c r="M63" i="7"/>
  <c r="M84" i="7" s="1"/>
  <c r="L31" i="9"/>
  <c r="L63" i="7"/>
  <c r="L84" i="7" s="1"/>
  <c r="F29" i="9"/>
  <c r="F64" i="7"/>
  <c r="F85" i="7" s="1"/>
  <c r="F33" i="8"/>
  <c r="N31" i="9"/>
  <c r="N32" i="9" s="1"/>
  <c r="N63" i="7"/>
  <c r="N84" i="7" s="1"/>
  <c r="E32" i="8"/>
  <c r="E28" i="9"/>
  <c r="E66" i="7"/>
  <c r="E87" i="7" s="1"/>
  <c r="E31" i="9"/>
  <c r="E32" i="9" s="1"/>
  <c r="E63" i="7"/>
  <c r="E84" i="7" s="1"/>
  <c r="C11" i="9"/>
  <c r="B125" i="7" s="1"/>
  <c r="H125" i="7"/>
  <c r="M32" i="8"/>
  <c r="M28" i="9"/>
  <c r="M66" i="7"/>
  <c r="M87" i="7" s="1"/>
  <c r="H121" i="7"/>
  <c r="M33" i="8"/>
  <c r="M64" i="7"/>
  <c r="M85" i="7" s="1"/>
  <c r="M29" i="9"/>
  <c r="L60" i="9"/>
  <c r="L67" i="8"/>
  <c r="D31" i="9"/>
  <c r="D63" i="7"/>
  <c r="D84" i="7" s="1"/>
  <c r="C31" i="9"/>
  <c r="C32" i="9" s="1"/>
  <c r="C63" i="7"/>
  <c r="C84" i="7" s="1"/>
  <c r="F121" i="7"/>
  <c r="I30" i="9"/>
  <c r="I34" i="8"/>
  <c r="I65" i="7"/>
  <c r="I86" i="7" s="1"/>
  <c r="H123" i="7"/>
  <c r="J62" i="8"/>
  <c r="L62" i="8"/>
  <c r="D62" i="8"/>
  <c r="K62" i="8"/>
  <c r="C62" i="8"/>
  <c r="G62" i="8"/>
  <c r="F62" i="8"/>
  <c r="E62" i="8"/>
  <c r="H62" i="8"/>
  <c r="N62" i="8"/>
  <c r="M62" i="8"/>
  <c r="I62" i="8"/>
  <c r="C121" i="7"/>
  <c r="I60" i="9"/>
  <c r="I67" i="8"/>
  <c r="D63" i="9"/>
  <c r="J29" i="9"/>
  <c r="J33" i="8"/>
  <c r="J64" i="7"/>
  <c r="J85" i="7" s="1"/>
  <c r="L29" i="9"/>
  <c r="L64" i="7"/>
  <c r="L85" i="7" s="1"/>
  <c r="L33" i="8"/>
  <c r="F125" i="7"/>
  <c r="H31" i="9"/>
  <c r="H32" i="9" s="1"/>
  <c r="H63" i="7"/>
  <c r="H84" i="7" s="1"/>
  <c r="D60" i="9"/>
  <c r="D67" i="8"/>
  <c r="I66" i="7"/>
  <c r="I87" i="7" s="1"/>
  <c r="I28" i="9"/>
  <c r="I32" i="8"/>
  <c r="H28" i="9"/>
  <c r="H66" i="7"/>
  <c r="H87" i="7" s="1"/>
  <c r="H32" i="8"/>
  <c r="K28" i="9"/>
  <c r="K32" i="9" s="1"/>
  <c r="K32" i="8"/>
  <c r="K66" i="7"/>
  <c r="K87" i="7" s="1"/>
  <c r="J28" i="8"/>
  <c r="I28" i="8"/>
  <c r="H28" i="8"/>
  <c r="K28" i="8"/>
  <c r="G28" i="8"/>
  <c r="F28" i="8"/>
  <c r="E28" i="8"/>
  <c r="L28" i="8"/>
  <c r="N28" i="8"/>
  <c r="M28" i="8"/>
  <c r="D28" i="8"/>
  <c r="I31" i="9"/>
  <c r="I32" i="9" s="1"/>
  <c r="I63" i="7"/>
  <c r="I84" i="7" s="1"/>
  <c r="E11" i="9"/>
  <c r="D125" i="7" s="1"/>
  <c r="H29" i="9"/>
  <c r="H33" i="8"/>
  <c r="H64" i="7"/>
  <c r="H85" i="7" s="1"/>
  <c r="N54" i="8"/>
  <c r="F54" i="8"/>
  <c r="H54" i="8"/>
  <c r="G54" i="8"/>
  <c r="J54" i="8"/>
  <c r="I54" i="8"/>
  <c r="E54" i="8"/>
  <c r="K54" i="8"/>
  <c r="M54" i="8"/>
  <c r="L54" i="8"/>
  <c r="D54" i="8"/>
  <c r="C54" i="8"/>
  <c r="E29" i="9"/>
  <c r="E33" i="8"/>
  <c r="E64" i="7"/>
  <c r="E85" i="7" s="1"/>
  <c r="M121" i="7"/>
  <c r="N11" i="9"/>
  <c r="M125" i="7" s="1"/>
  <c r="M122" i="7"/>
  <c r="E60" i="9"/>
  <c r="E67" i="8"/>
  <c r="K125" i="7"/>
  <c r="G29" i="9"/>
  <c r="G64" i="7"/>
  <c r="G85" i="7" s="1"/>
  <c r="G33" i="8"/>
  <c r="F31" i="9"/>
  <c r="F63" i="7"/>
  <c r="F84" i="7" s="1"/>
  <c r="M30" i="9"/>
  <c r="M34" i="8"/>
  <c r="M65" i="7"/>
  <c r="M86" i="7" s="1"/>
  <c r="L30" i="9"/>
  <c r="L34" i="8"/>
  <c r="L65" i="7"/>
  <c r="L86" i="7" s="1"/>
  <c r="C28" i="9"/>
  <c r="C66" i="7"/>
  <c r="C87" i="7" s="1"/>
  <c r="C32" i="8"/>
  <c r="L125" i="7"/>
  <c r="H59" i="9"/>
  <c r="H63" i="9" s="1"/>
  <c r="H66" i="8"/>
  <c r="C125" i="7"/>
  <c r="J123" i="7"/>
  <c r="I61" i="9"/>
  <c r="I68" i="8"/>
  <c r="C66" i="8"/>
  <c r="C59" i="9"/>
  <c r="C63" i="9" s="1"/>
  <c r="L122" i="7"/>
  <c r="L28" i="9"/>
  <c r="L32" i="8"/>
  <c r="L66" i="7"/>
  <c r="L87" i="7" s="1"/>
  <c r="G123" i="7"/>
  <c r="F61" i="9"/>
  <c r="F68" i="8"/>
  <c r="E63" i="9"/>
  <c r="F11" i="9"/>
  <c r="E125" i="7" s="1"/>
  <c r="J125" i="7" l="1"/>
  <c r="D32" i="9"/>
  <c r="N72" i="8"/>
  <c r="F72" i="8"/>
  <c r="L72" i="8"/>
  <c r="D72" i="8"/>
  <c r="H72" i="8"/>
  <c r="G72" i="8"/>
  <c r="C72" i="8"/>
  <c r="E72" i="8"/>
  <c r="K72" i="8"/>
  <c r="J72" i="8"/>
  <c r="I72" i="8"/>
  <c r="M72" i="8"/>
  <c r="L32" i="9"/>
  <c r="M32" i="9"/>
  <c r="N38" i="8"/>
  <c r="F38" i="8"/>
  <c r="M38" i="8"/>
  <c r="E38" i="8"/>
  <c r="L38" i="8"/>
  <c r="D38" i="8"/>
  <c r="G38" i="8"/>
  <c r="C38" i="8"/>
  <c r="K38" i="8"/>
  <c r="J38" i="8"/>
  <c r="I38" i="8"/>
  <c r="H38" i="8"/>
  <c r="F32"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<sst xmlns="http://schemas.openxmlformats.org/spreadsheetml/2006/main" count="9939" uniqueCount="264">
  <si>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</si>
  <si>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</si>
  <si>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</si>
  <si>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</si>
  <si>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</si>
  <si>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</si>
  <si>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</si>
  <si>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</si>
  <si>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</si>
  <si>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</si>
  <si>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</si>
  <si>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</si>
  <si>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</si>
  <si>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</si>
  <si>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</si>
  <si>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</si>
  <si>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</si>
  <si>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</si>
  <si>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</si>
  <si>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</si>
  <si>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</si>
  <si>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</si>
  <si>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</si>
  <si>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</si>
  <si>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</si>
  <si>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</si>
  <si>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</si>
  <si>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rPr>
      <t xml:space="preserve">settled </t>
    </r>
    <r>
      <rPr>
        <sz val="10"/>
        <color rgb="FF000000"/>
        <rFont val="Arial"/>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</si>
  <si>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</si>
  <si>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</si>
  <si>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</si>
  <si>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</si>
  <si>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</si>
  <si>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</si>
  <si>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</si>
  <si>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</si>
  <si>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</si>
  <si>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</si>
  <si>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</si>
  <si>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</si>
  <si>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</si>
  <si>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</si>
  <si>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</si>
  <si>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</si>
  <si>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</si>
  <si>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</si>
  <si>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</si>
  <si>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</si>
  <si>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</si>
  <si>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</si>
  <si>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</si>
  <si>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</si>
  <si>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</si>
  <si>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</si>
  <si>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</si>
  <si>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</si>
  <si>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</si>
  <si>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</si>
  <si>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</si>
  <si>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</si>
  <si>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</si>
  <si>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</si>
  <si>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</si>
  <si>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</si>
  <si>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</si>
  <si>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</si>
  <si>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</si>
  <si>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rPr>
      <t>how</t>
    </r>
    <r>
      <rPr>
        <sz val="10"/>
        <color rgb="FF000000"/>
        <rFont val="Arial"/>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</si>
  <si>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</si>
  <si>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</si>
  <si>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rPr>
      <t xml:space="preserve"> </t>
    </r>
    <r>
      <rPr>
        <b/>
        <u/>
        <sz val="10"/>
        <color rgb="FF000000"/>
        <rFont val="Arial"/>
      </rPr>
      <t>even IF the price rises, we will still purchase the same quantity of goods</t>
    </r>
    <r>
      <rPr>
        <sz val="10"/>
        <color rgb="FF000000"/>
        <rFont val="Arial"/>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</si>
  <si>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</si>
  <si>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</si>
  <si>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</si>
  <si>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</si>
  <si>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rPr>
      <t>1) Hard and Soft Water Combined</t>
    </r>
    <r>
      <rPr>
        <sz val="11"/>
        <color rgb="FFC00000"/>
        <rFont val="Calibri"/>
      </rPr>
      <t xml:space="preserve">, 2) </t>
    </r>
    <r>
      <rPr>
        <sz val="11"/>
        <color rgb="FFC00000"/>
        <rFont val="Calibri"/>
      </rPr>
      <t>Hard Water Only and 3) Soft Water Only</t>
    </r>
    <r>
      <rPr>
        <sz val="11"/>
        <color rgb="FF000000"/>
        <rFont val="Calibri"/>
      </rPr>
      <t xml:space="preserve"> across Jan-14 to Dec-14.</t>
    </r>
  </si>
  <si>
    <r>
      <t xml:space="preserve">Do you notice any trends when comparing the Price and Quantity Per Product? </t>
    </r>
    <r>
      <rPr>
        <b/>
        <sz val="11"/>
        <color rgb="FFC00000"/>
        <rFont val="Arial"/>
      </rPr>
      <t>(Pay particular attention to the Pricing and the Quantities and put this in the yellow box we've highlighted below</t>
    </r>
    <r>
      <rPr>
        <sz val="11"/>
        <color rgb="FFC00000"/>
        <rFont val="Arial"/>
      </rPr>
      <t>)</t>
    </r>
  </si>
  <si>
    <t>Hard + Soft Water Table</t>
  </si>
  <si>
    <t>Month #</t>
  </si>
  <si>
    <t>Avg. Water Market Balancing Price (WMBP)</t>
  </si>
  <si>
    <t>Avg. Quantity of Soft + Hard Water</t>
  </si>
  <si>
    <t>Hard Water Table</t>
  </si>
  <si>
    <t>Avg. Quantity of Hard Water</t>
  </si>
  <si>
    <t>Soft Water Table</t>
  </si>
  <si>
    <t>Avg. Quantity of Soft Water</t>
  </si>
  <si>
    <t>Place your answer here</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</si>
  <si>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</si>
  <si>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</si>
  <si>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</si>
  <si>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</si>
  <si>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rPr>
      <t xml:space="preserve"> </t>
    </r>
    <r>
      <rPr>
        <b/>
        <sz val="11"/>
        <color rgb="FF000000"/>
        <rFont val="Arial"/>
      </rPr>
      <t>of the data</t>
    </r>
    <r>
      <rPr>
        <sz val="11"/>
        <color rgb="FF000000"/>
        <rFont val="Arial"/>
      </rPr>
      <t xml:space="preserve">.
</t>
    </r>
    <r>
      <rPr>
        <b/>
        <sz val="11"/>
        <color rgb="FF000000"/>
        <rFont val="Arial"/>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rPr>
      <t xml:space="preserve">Remember, this is the </t>
    </r>
    <r>
      <rPr>
        <b/>
        <u/>
        <sz val="11"/>
        <color rgb="FFFF0000"/>
        <rFont val="Arial"/>
      </rPr>
      <t xml:space="preserve">micro </t>
    </r>
    <r>
      <rPr>
        <b/>
        <sz val="11"/>
        <color rgb="FFFF0000"/>
        <rFont val="Arial"/>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</si>
  <si>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</si>
  <si>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</si>
  <si>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</si>
  <si>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</si>
  <si>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</si>
  <si>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</si>
  <si>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rPr>
      <t>Plant Cost to Produce = ( Chemical Costs + Facility Costs + Operational Maintenance Costs + Labour Costs ) / Total Volume of Water Produced for the Month (GL) * 1,000 (To Convert to Mega-Litres from Giga Litres)</t>
    </r>
    <r>
      <rPr>
        <b/>
        <sz val="10"/>
        <color rgb="FF000000"/>
        <rFont val="Arial"/>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</si>
  <si>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</si>
  <si>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</si>
  <si>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</si>
  <si>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</si>
  <si>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</si>
  <si>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</si>
  <si>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rPr>
      <t xml:space="preserve"> in one chart</t>
    </r>
    <r>
      <rPr>
        <b/>
        <sz val="11"/>
        <color rgb="FF000000"/>
        <rFont val="Arial"/>
      </rPr>
      <t>, plot out the Overall Cost to Produce, as well as the Cost to Produce for Kootha, Surjek and Jutik for comparison.</t>
    </r>
    <r>
      <rPr>
        <b/>
        <u/>
        <sz val="11"/>
        <color rgb="FF000000"/>
        <rFont val="Arial"/>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</si>
  <si>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</si>
  <si>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</si>
  <si>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rPr>
      <t>economies of scale</t>
    </r>
    <r>
      <rPr>
        <u/>
        <sz val="11"/>
        <color rgb="FF000000"/>
        <rFont val="Arial"/>
      </rPr>
      <t xml:space="preserve">. 
</t>
    </r>
    <r>
      <rPr>
        <b/>
        <u/>
        <sz val="11"/>
        <color rgb="FF000000"/>
        <rFont val="Arial"/>
      </rPr>
      <t xml:space="preserve">Essentially, the more water we produce - the cheaper we should see our production costs.
On the other hand, the less water we produce, the more our Cost to Produce will increase on scaled basis. </t>
    </r>
    <r>
      <rPr>
        <b/>
        <sz val="11"/>
        <color rgb="FF000000"/>
        <rFont val="Arial"/>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</si>
  <si>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</si>
  <si>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</si>
  <si>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</si>
  <si>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</si>
  <si>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</si>
  <si>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</si>
  <si>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</si>
  <si>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</si>
  <si>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</si>
  <si>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</si>
  <si>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</si>
  <si>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</si>
  <si>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</si>
  <si>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</si>
  <si>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</si>
  <si>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</si>
  <si>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</si>
  <si>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</si>
  <si>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</si>
  <si>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</si>
  <si>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</si>
  <si>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rPr>
      <t>might</t>
    </r>
    <r>
      <rPr>
        <b/>
        <sz val="10"/>
        <color rgb="FFC00000"/>
        <rFont val="Arial"/>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</si>
  <si>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</si>
  <si>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</si>
  <si>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</si>
  <si>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</si>
  <si>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rPr>
      <t xml:space="preserve"> final stage</t>
    </r>
    <r>
      <rPr>
        <sz val="10"/>
        <rFont val="Calibri"/>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</si>
  <si>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</si>
  <si>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</si>
  <si>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</si>
  <si>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</si>
  <si>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rPr>
      <t>Note:</t>
    </r>
    <r>
      <rPr>
        <b/>
        <sz val="10"/>
        <color rgb="FF000000"/>
        <rFont val="Arial"/>
      </rPr>
      <t xml:space="preserve"> </t>
    </r>
    <r>
      <rPr>
        <b/>
        <sz val="10"/>
        <color rgb="FFC00000"/>
        <rFont val="Arial"/>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</si>
  <si>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</si>
  <si>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</si>
  <si>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</si>
  <si>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</si>
  <si>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</si>
  <si>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</si>
  <si>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</si>
  <si>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</si>
  <si>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</si>
  <si>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</si>
  <si>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</si>
  <si>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</si>
  <si>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</si>
  <si>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</si>
  <si>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</si>
  <si>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</si>
  <si>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</si>
  <si>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</si>
  <si>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</si>
  <si>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</si>
  <si>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</si>
  <si>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</si>
  <si>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</si>
  <si>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</si>
  <si>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</si>
  <si>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</si>
  <si>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</si>
  <si>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 xml:space="preserve">Budget - Actual Analysis (Variance).
</t>
  </si>
  <si>
    <r>
      <rPr>
        <b/>
        <sz val="12"/>
        <color theme="0"/>
        <rFont val="Arial"/>
      </rPr>
      <t xml:space="preserve">Why do we care about Budget Variance? </t>
    </r>
    <r>
      <rPr>
        <sz val="12"/>
        <color theme="0"/>
        <rFont val="Arial"/>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rPr>
      <t>why</t>
    </r>
    <r>
      <rPr>
        <sz val="12"/>
        <color theme="0"/>
        <rFont val="Arial"/>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</si>
  <si>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</si>
  <si>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</si>
  <si>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</si>
  <si>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</si>
  <si>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</si>
  <si>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</si>
  <si>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</si>
  <si>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</si>
  <si>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</si>
  <si>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</si>
  <si>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</si>
  <si>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</si>
  <si>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</si>
  <si>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</si>
  <si>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</si>
  <si>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</si>
  <si>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</si>
  <si>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</si>
  <si>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</si>
  <si>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</si>
  <si>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</si>
  <si>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</si>
  <si>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</si>
  <si>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</si>
  <si>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</si>
  <si>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</si>
  <si>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</si>
  <si>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</si>
  <si>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</si>
  <si>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</si>
  <si>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</si>
  <si>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</si>
  <si>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</si>
  <si>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</si>
  <si>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</si>
  <si>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</si>
  <si>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</si>
  <si>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</si>
  <si>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</si>
  <si>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</si>
  <si>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</si>
  <si>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</si>
  <si>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</si>
  <si>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</si>
  <si>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</si>
  <si>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</si>
  <si>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</si>
  <si>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</si>
  <si>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</si>
  <si>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</si>
  <si>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</si>
  <si>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</si>
  <si>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</si>
  <si>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</si>
  <si>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</si>
  <si>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</si>
  <si>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</si>
  <si>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</si>
  <si>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</si>
  <si>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</si>
  <si>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</si>
  <si>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</si>
  <si>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</si>
  <si>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</si>
  <si>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</si>
  <si>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</si>
  <si>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</si>
  <si>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</si>
  <si>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</si>
  <si>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</si>
  <si>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</si>
  <si>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</si>
  <si>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</si>
  <si>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</si>
  <si>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</si>
  <si>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Hard water Table</t>
  </si>
  <si>
    <t>Avg. Quantity of  Hard Water</t>
  </si>
  <si>
    <t>Soft water Table</t>
  </si>
  <si>
    <t xml:space="preserve">Based on the graph, it is apparent that there is a linear relationshiop between average quantity and average water market balancing price. Quantity goes down when the price goes down, similary quantity increases with the increase of price. </t>
  </si>
  <si>
    <t xml:space="preserve">The scatter plot shows elastic properties. The relationship is linear. The average quantity of water has been largely affected by avearge price. 
</t>
  </si>
  <si>
    <t>Soft Water Scattter Plot</t>
  </si>
  <si>
    <t>Hard Water Scatter Plot</t>
  </si>
  <si>
    <t xml:space="preserve">The scatter plot also shows elastic properties. The plot is less horizontal than soft water scatter plot
</t>
  </si>
  <si>
    <t xml:space="preserve">Froom this calculation, we could compare the desiliation cost for each unit. The calculation shows that Surjek has the highest desilation cost than other units. </t>
  </si>
  <si>
    <t xml:space="preserve"> the more water is produced - the cheaper we see the production costs.</t>
  </si>
  <si>
    <t xml:space="preserve">Similar results have found for the Surjek scatter plot like the Kootha Scatter Plot. </t>
  </si>
  <si>
    <t xml:space="preserve"> Its showing that the less water is produced, the more Cost to Produce has been increased on scaled basis. </t>
  </si>
  <si>
    <t xml:space="preserve">From this table, I have been able to identify the financial variation. </t>
  </si>
  <si>
    <t>The financial variation for water production is very high for Jutik unit than any other units.</t>
  </si>
  <si>
    <t>It seems that the overall distillation cost is economic cost effective</t>
  </si>
  <si>
    <t>AVG Water Price</t>
  </si>
  <si>
    <t>Market Water Demand</t>
  </si>
  <si>
    <t>Yes, in my view, having a maintenance event in Q1 does not look like a good idea because the market demand increases with the rise of price</t>
  </si>
  <si>
    <t xml:space="preserve">From the table, it is apparent that the average water demand is high for quarter one with the increased price than other quarters. Therefore, if we perform the maintenance outage, we will not get revenue in that quarter. </t>
  </si>
  <si>
    <t>It is apparent that the first quarter has the highest revenue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</si>
</sst>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53" x14ac:knownFonts="1">
    <font>
      <sz val="11"/>
      <color rgb="FF000000"/>
      <name val="Calibri"/>
    </font>
    <font>
      <b/>
      <sz val="10"/>
      <color theme="0"/>
      <name val="Arial"/>
    </font>
    <font>
      <sz val="10"/>
      <color theme="0"/>
      <name val="Arial"/>
    </font>
    <font>
      <sz val="10"/>
      <color rgb="FF000000"/>
      <name val="Arial"/>
    </font>
    <font>
      <b/>
      <sz val="10"/>
      <color theme="1"/>
      <name val="Arial"/>
    </font>
    <font>
      <sz val="10"/>
      <color theme="1"/>
      <name val="Arial"/>
    </font>
    <font>
      <sz val="11"/>
      <color theme="0"/>
      <name val="Calibri"/>
    </font>
    <font>
      <sz val="9"/>
      <color theme="0"/>
      <name val="Arial"/>
    </font>
    <font>
      <sz val="9"/>
      <color rgb="FF000000"/>
      <name val="Arial"/>
    </font>
    <font>
      <sz val="11"/>
      <color theme="1"/>
      <name val="Calibri"/>
    </font>
    <font>
      <sz val="11"/>
      <color theme="0"/>
      <name val="Arial"/>
    </font>
    <font>
      <b/>
      <sz val="9"/>
      <color theme="0"/>
      <name val="Arial"/>
    </font>
    <font>
      <sz val="11"/>
      <color rgb="FF000000"/>
      <name val="Arial"/>
    </font>
    <font>
      <b/>
      <sz val="14"/>
      <color rgb="FF000000"/>
      <name val="Arial"/>
    </font>
    <font>
      <sz val="14"/>
      <color rgb="FF000000"/>
      <name val="Arial"/>
    </font>
    <font>
      <b/>
      <sz val="10"/>
      <color rgb="FF000000"/>
      <name val="Arial"/>
    </font>
    <font>
      <b/>
      <sz val="11"/>
      <color rgb="FF000000"/>
      <name val="Arial"/>
    </font>
    <font>
      <sz val="11"/>
      <name val="Calibri"/>
    </font>
    <font>
      <b/>
      <sz val="9"/>
      <color rgb="FF000000"/>
      <name val="Arial"/>
    </font>
    <font>
      <b/>
      <sz val="8"/>
      <color rgb="FF000000"/>
      <name val="Arial"/>
    </font>
    <font>
      <b/>
      <sz val="8"/>
      <color theme="0"/>
      <name val="Arial"/>
    </font>
    <font>
      <b/>
      <sz val="11"/>
      <color theme="0"/>
      <name val="Calibri"/>
    </font>
    <font>
      <b/>
      <sz val="10"/>
      <color rgb="FF000000"/>
      <name val="Calibri"/>
    </font>
    <font>
      <b/>
      <sz val="11"/>
      <color rgb="FF000000"/>
      <name val="Calibri"/>
    </font>
    <font>
      <b/>
      <sz val="10"/>
      <color rgb="FFC00000"/>
      <name val="Arial"/>
    </font>
    <font>
      <sz val="8"/>
      <color rgb="FF000000"/>
      <name val="Arial"/>
    </font>
    <font>
      <b/>
      <sz val="11"/>
      <color rgb="FFC00000"/>
      <name val="Arial"/>
    </font>
    <font>
      <b/>
      <sz val="14"/>
      <color theme="0"/>
      <name val="Arial"/>
    </font>
    <font>
      <sz val="12"/>
      <color theme="0"/>
      <name val="Arial"/>
    </font>
    <font>
      <i/>
      <sz val="12"/>
      <color rgb="FF000000"/>
      <name val="Arial"/>
    </font>
    <font>
      <b/>
      <sz val="12"/>
      <color theme="0"/>
      <name val="Arial"/>
    </font>
    <font>
      <sz val="14"/>
      <color theme="0"/>
      <name val="Arial"/>
    </font>
    <font>
      <b/>
      <sz val="16"/>
      <color theme="0"/>
      <name val="Arial"/>
    </font>
    <font>
      <sz val="10"/>
      <color rgb="FF000000"/>
      <name val="Calibri"/>
    </font>
    <font>
      <sz val="16"/>
      <color theme="0"/>
      <name val="Arial"/>
    </font>
    <font>
      <sz val="16"/>
      <color theme="0"/>
      <name val="Calibri"/>
    </font>
    <font>
      <sz val="12"/>
      <color theme="0"/>
      <name val="Calibri"/>
    </font>
    <font>
      <u/>
      <sz val="10"/>
      <color rgb="FF000000"/>
      <name val="Arial"/>
    </font>
    <font>
      <b/>
      <u/>
      <sz val="10"/>
      <color rgb="FF000000"/>
      <name val="Arial"/>
    </font>
    <font>
      <sz val="11"/>
      <color rgb="FFC00000"/>
      <name val="Calibri"/>
    </font>
    <font>
      <sz val="11"/>
      <color rgb="FFC00000"/>
      <name val="Arial"/>
    </font>
    <font>
      <b/>
      <sz val="11"/>
      <color rgb="FFFF0000"/>
      <name val="Arial"/>
    </font>
    <font>
      <b/>
      <u/>
      <sz val="11"/>
      <color rgb="FFFF0000"/>
      <name val="Arial"/>
    </font>
    <font>
      <b/>
      <sz val="10"/>
      <color rgb="FFFF0000"/>
      <name val="Arial"/>
    </font>
    <font>
      <b/>
      <u/>
      <sz val="11"/>
      <color rgb="FF000000"/>
      <name val="Arial"/>
    </font>
    <font>
      <u/>
      <sz val="11"/>
      <color rgb="FF000000"/>
      <name val="Arial"/>
    </font>
    <font>
      <b/>
      <i/>
      <sz val="10"/>
      <color rgb="FFC00000"/>
      <name val="Arial"/>
    </font>
    <font>
      <b/>
      <sz val="10"/>
      <name val="Calibri"/>
    </font>
    <font>
      <sz val="10"/>
      <name val="Calibri"/>
    </font>
    <font>
      <b/>
      <u/>
      <sz val="10"/>
      <color rgb="FFFF0000"/>
      <name val="Arial"/>
    </font>
    <font>
      <sz val="10"/>
      <color rgb="FF000000"/>
      <name val="Arial"/>
      <family val="2"/>
    </font>
    <font>
      <b/>
      <sz val="9"/>
      <color theme="3"/>
      <name val="Arial"/>
      <family val="2"/>
    </font>
    <font>
      <sz val="11"/>
      <color rgb="FF000000"/>
      <name val="Calibri"/>
      <family val="2"/>
    </font>
  </fonts>
  <fills count="14">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
      <patternFill patternType="solid">
        <fgColor rgb="FFFFFF00"/>
        <bgColor indexed="64"/>
      </patternFill>
    </fill>
  </fills>
  <borders count="37">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style="double">
        <color auto="1"/>
      </top>
      <bottom style="double">
        <color auto="1"/>
      </bottom>
      <diagonal/>
    </border>
  </borders>
  <cellStyleXfs count="1">
    <xf numFmtId="0" fontId="0" fillId="0" borderId="0"/>
  </cellStyleXfs>
  <cellXfs count="221">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168" fontId="3" fillId="0" borderId="10" xfId="0" applyNumberFormat="1" applyFont="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0" fontId="0" fillId="0" borderId="0" xfId="0" applyFont="1" applyAlignment="1"/>
    <xf numFmtId="0" fontId="0" fillId="0" borderId="0" xfId="0" applyFont="1" applyAlignment="1"/>
    <xf numFmtId="0" fontId="0" fillId="0" borderId="0" xfId="0"/>
    <xf numFmtId="164" fontId="50" fillId="0" borderId="0" xfId="0" applyNumberFormat="1" applyFont="1"/>
    <xf numFmtId="164" fontId="50" fillId="0" borderId="36" xfId="0" applyNumberFormat="1" applyFont="1" applyBorder="1"/>
    <xf numFmtId="164" fontId="50" fillId="0" borderId="17" xfId="0" applyNumberFormat="1" applyFont="1" applyBorder="1"/>
    <xf numFmtId="8" fontId="0" fillId="0" borderId="0" xfId="0" applyNumberFormat="1"/>
    <xf numFmtId="0" fontId="12" fillId="7" borderId="17" xfId="0" applyFont="1" applyFill="1" applyBorder="1"/>
    <xf numFmtId="0" fontId="18" fillId="7" borderId="17" xfId="0" applyFont="1" applyFill="1" applyBorder="1"/>
    <xf numFmtId="164" fontId="3" fillId="7" borderId="17" xfId="0" applyNumberFormat="1" applyFont="1" applyFill="1" applyBorder="1"/>
    <xf numFmtId="0" fontId="0" fillId="7" borderId="17" xfId="0" applyFill="1" applyBorder="1"/>
    <xf numFmtId="0" fontId="11" fillId="8" borderId="19" xfId="0" applyFont="1" applyFill="1" applyBorder="1"/>
    <xf numFmtId="168" fontId="3" fillId="0" borderId="19" xfId="0" applyNumberFormat="1" applyFont="1" applyBorder="1"/>
    <xf numFmtId="4" fontId="3" fillId="4" borderId="17" xfId="0" applyNumberFormat="1" applyFont="1" applyFill="1" applyBorder="1" applyAlignment="1">
      <alignment horizontal="right" vertical="top"/>
    </xf>
    <xf numFmtId="164" fontId="3" fillId="0" borderId="19" xfId="0" applyNumberFormat="1" applyFont="1" applyBorder="1"/>
    <xf numFmtId="8" fontId="0" fillId="0" borderId="17" xfId="0" applyNumberFormat="1" applyFont="1" applyBorder="1" applyAlignment="1"/>
    <xf numFmtId="164" fontId="3" fillId="0" borderId="19" xfId="0" applyNumberFormat="1" applyFont="1" applyBorder="1" applyAlignment="1"/>
    <xf numFmtId="164" fontId="0" fillId="0" borderId="0" xfId="0" applyNumberFormat="1"/>
    <xf numFmtId="0" fontId="12" fillId="7" borderId="17" xfId="0" applyFont="1" applyFill="1" applyBorder="1"/>
    <xf numFmtId="0" fontId="7" fillId="7" borderId="17" xfId="0" applyFont="1" applyFill="1" applyBorder="1"/>
    <xf numFmtId="0" fontId="51" fillId="7" borderId="17" xfId="0" applyFont="1" applyFill="1" applyBorder="1"/>
    <xf numFmtId="0" fontId="23" fillId="7" borderId="17" xfId="0" applyFont="1" applyFill="1" applyBorder="1"/>
    <xf numFmtId="0" fontId="52" fillId="0" borderId="0" xfId="0" applyFont="1"/>
    <xf numFmtId="0" fontId="12" fillId="13" borderId="0" xfId="0" applyFont="1" applyFill="1"/>
    <xf numFmtId="0" fontId="3" fillId="0" borderId="0" xfId="0" applyFont="1" applyAlignment="1">
      <alignment wrapText="1"/>
    </xf>
    <xf numFmtId="0" fontId="0" fillId="0" borderId="0" xfId="0" applyFont="1" applyAlignment="1"/>
    <xf numFmtId="0" fontId="16" fillId="5" borderId="6" xfId="0" applyFont="1" applyFill="1" applyBorder="1" applyAlignment="1">
      <alignment wrapText="1"/>
    </xf>
    <xf numFmtId="0" fontId="17" fillId="0" borderId="7" xfId="0" applyFont="1" applyBorder="1"/>
    <xf numFmtId="0" fontId="17" fillId="0" borderId="8" xfId="0" applyFont="1" applyBorder="1"/>
    <xf numFmtId="0" fontId="12" fillId="7" borderId="6" xfId="0" applyFont="1" applyFill="1" applyBorder="1" applyAlignment="1">
      <alignment wrapText="1"/>
    </xf>
    <xf numFmtId="0" fontId="15" fillId="5" borderId="6" xfId="0" applyFont="1" applyFill="1" applyBorder="1" applyAlignment="1">
      <alignment wrapText="1"/>
    </xf>
    <xf numFmtId="0" fontId="24" fillId="5" borderId="6" xfId="0" applyFont="1" applyFill="1" applyBorder="1" applyAlignment="1">
      <alignment wrapText="1"/>
    </xf>
    <xf numFmtId="0" fontId="7" fillId="8" borderId="18" xfId="0" applyFont="1" applyFill="1" applyBorder="1"/>
    <xf numFmtId="0" fontId="17" fillId="0" borderId="19" xfId="0" applyFont="1" applyBorder="1"/>
    <xf numFmtId="0" fontId="11" fillId="8" borderId="18" xfId="0" applyFont="1" applyFill="1" applyBorder="1"/>
    <xf numFmtId="0" fontId="15" fillId="5" borderId="12" xfId="0" applyFont="1" applyFill="1" applyBorder="1" applyAlignment="1">
      <alignment wrapText="1"/>
    </xf>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11" fillId="8" borderId="18"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12" fillId="7" borderId="17" xfId="0" applyFont="1" applyFill="1" applyBorder="1"/>
    <xf numFmtId="0" fontId="12" fillId="7" borderId="17" xfId="0" applyFont="1" applyFill="1" applyBorder="1" applyAlignment="1">
      <alignment wrapText="1"/>
    </xf>
    <xf numFmtId="0" fontId="3" fillId="7" borderId="17" xfId="0" applyFont="1" applyFill="1" applyBorder="1" applyAlignment="1">
      <alignment wrapText="1"/>
    </xf>
    <xf numFmtId="0" fontId="15" fillId="0" borderId="0" xfId="0" applyFont="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8D77-F84C-A773-5F49EC2FE425}"/>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821B-AE4B-9C72-978DC779F4EA}"/>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1F76-1240-B066-3794FA912764}"/>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Average quantity of soft+hard water</a:t>
            </a:r>
          </a:p>
        </c:rich>
      </c:tx>
      <c:overlay val="0"/>
      <c:spPr>
        <a:noFill/>
        <a:ln>
          <a:noFill/>
        </a:ln>
        <a:effectLst/>
      </c:spPr>
    </c:title>
    <c:autoTitleDeleted val="0"/>
    <c:plotArea>
      <c:layout/>
      <c:scatterChart>
        <c:scatterStyle val="lineMarker"/>
        <c:varyColors val="0"/>
        <c:ser>
          <c:idx val="0"/>
          <c:order val="0"/>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forward val="2"/>
            <c:dispRSqr val="0"/>
            <c:dispEq val="0"/>
          </c:trendline>
          <c:trendline>
            <c:spPr>
              <a:ln w="9525" cap="rnd">
                <a:solidFill>
                  <a:schemeClr val="accent1"/>
                </a:solidFill>
              </a:ln>
              <a:effectLst/>
            </c:spPr>
            <c:trendlineType val="exp"/>
            <c:dispRSqr val="0"/>
            <c:dispEq val="0"/>
          </c:trendline>
          <c:xVal>
            <c:numRef>
              <c:f>'Economic Market Analysis'!$AE$19:$AE$30</c:f>
              <c:numCache>
                <c:formatCode>General</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Analysis'!$AF$19:$AF$30</c:f>
              <c:numCache>
                <c:formatCode>General</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8531-D643-8EA1-6896B81992A3}"/>
            </c:ext>
          </c:extLst>
        </c:ser>
        <c:dLbls>
          <c:showLegendKey val="0"/>
          <c:showVal val="0"/>
          <c:showCatName val="0"/>
          <c:showSerName val="0"/>
          <c:showPercent val="0"/>
          <c:showBubbleSize val="0"/>
        </c:dLbls>
        <c:axId val="331570880"/>
        <c:axId val="331572112"/>
      </c:scatterChart>
      <c:valAx>
        <c:axId val="33157088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31572112"/>
        <c:crosses val="autoZero"/>
        <c:crossBetween val="midCat"/>
      </c:valAx>
      <c:valAx>
        <c:axId val="33157211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33157088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a:t>
            </a:r>
            <a:r>
              <a:rPr lang="en-US" baseline="0"/>
              <a:t> of Soft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Analysis'!$AV$23:$AV$34</c:f>
              <c:numCache>
                <c:formatCode>General</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Analysis'!$AW$23:$AW$34</c:f>
              <c:numCache>
                <c:formatCode>General</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E9AB-C344-B18C-0ECBC76616CA}"/>
            </c:ext>
          </c:extLst>
        </c:ser>
        <c:dLbls>
          <c:showLegendKey val="0"/>
          <c:showVal val="0"/>
          <c:showCatName val="0"/>
          <c:showSerName val="0"/>
          <c:showPercent val="0"/>
          <c:showBubbleSize val="0"/>
        </c:dLbls>
        <c:axId val="1657579343"/>
        <c:axId val="1475408095"/>
      </c:scatterChart>
      <c:valAx>
        <c:axId val="16575793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408095"/>
        <c:crosses val="autoZero"/>
        <c:crossBetween val="midCat"/>
      </c:valAx>
      <c:valAx>
        <c:axId val="1475408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5793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 of 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Analysis'!$BL$24:$BL$35</c:f>
              <c:numCache>
                <c:formatCode>General</c:formatCode>
                <c:ptCount val="12"/>
                <c:pt idx="0">
                  <c:v>110.48381542382316</c:v>
                </c:pt>
                <c:pt idx="1">
                  <c:v>110.6272042297976</c:v>
                </c:pt>
                <c:pt idx="2">
                  <c:v>110.55818806730875</c:v>
                </c:pt>
                <c:pt idx="3">
                  <c:v>93.175185846560709</c:v>
                </c:pt>
                <c:pt idx="4">
                  <c:v>93.408910429176487</c:v>
                </c:pt>
                <c:pt idx="5">
                  <c:v>92.851211447811409</c:v>
                </c:pt>
                <c:pt idx="6">
                  <c:v>92.809567652329719</c:v>
                </c:pt>
                <c:pt idx="7">
                  <c:v>93.145480205278616</c:v>
                </c:pt>
                <c:pt idx="8">
                  <c:v>92.989220833333349</c:v>
                </c:pt>
                <c:pt idx="9">
                  <c:v>92.82357718894005</c:v>
                </c:pt>
                <c:pt idx="10">
                  <c:v>93.029854347041791</c:v>
                </c:pt>
                <c:pt idx="11">
                  <c:v>93.232935483870932</c:v>
                </c:pt>
              </c:numCache>
            </c:numRef>
          </c:xVal>
          <c:yVal>
            <c:numRef>
              <c:f>'Economic Market Analysis'!$BM$24:$BM$35</c:f>
              <c:numCache>
                <c:formatCode>General</c:formatCode>
                <c:ptCount val="12"/>
                <c:pt idx="0">
                  <c:v>2391.3758824827109</c:v>
                </c:pt>
                <c:pt idx="1">
                  <c:v>2533.2689003303744</c:v>
                </c:pt>
                <c:pt idx="2">
                  <c:v>2203.7442618771056</c:v>
                </c:pt>
                <c:pt idx="3">
                  <c:v>2349.5141185681859</c:v>
                </c:pt>
                <c:pt idx="4">
                  <c:v>2243.5845121195234</c:v>
                </c:pt>
                <c:pt idx="5">
                  <c:v>2359.3149577593063</c:v>
                </c:pt>
                <c:pt idx="6">
                  <c:v>2443.2652008227424</c:v>
                </c:pt>
                <c:pt idx="7">
                  <c:v>2300.8485926974772</c:v>
                </c:pt>
                <c:pt idx="8">
                  <c:v>2261.3424374589504</c:v>
                </c:pt>
                <c:pt idx="9">
                  <c:v>2188.795609969799</c:v>
                </c:pt>
                <c:pt idx="10">
                  <c:v>2303.4374718156037</c:v>
                </c:pt>
                <c:pt idx="11">
                  <c:v>2443.6005061474102</c:v>
                </c:pt>
              </c:numCache>
            </c:numRef>
          </c:yVal>
          <c:smooth val="0"/>
          <c:extLst>
            <c:ext xmlns:c16="http://schemas.microsoft.com/office/drawing/2014/chart" uri="{C3380CC4-5D6E-409C-BE32-E72D297353CC}">
              <c16:uniqueId val="{00000000-44E8-504C-89C2-5A02884B6523}"/>
            </c:ext>
          </c:extLst>
        </c:ser>
        <c:dLbls>
          <c:showLegendKey val="0"/>
          <c:showVal val="0"/>
          <c:showCatName val="0"/>
          <c:showSerName val="0"/>
          <c:showPercent val="0"/>
          <c:showBubbleSize val="0"/>
        </c:dLbls>
        <c:axId val="1476145503"/>
        <c:axId val="1824328207"/>
      </c:scatterChart>
      <c:valAx>
        <c:axId val="1476145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328207"/>
        <c:crosses val="autoZero"/>
        <c:crossBetween val="midCat"/>
      </c:valAx>
      <c:valAx>
        <c:axId val="182432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1455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1-2313-8946-A151-B7D72A5AC8A1}"/>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1-0927-AB4B-BA3C-F04D321082B2}"/>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2-44FF-D84C-A0A0-EC890A9820E3}"/>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Aggregrate cost</a:t>
            </a:r>
            <a:r>
              <a:rPr lang="en-US" baseline="0"/>
              <a:t> to product vs Kootha vs Surjek and Jutik</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'Economic Cost Analysis'!$X$74</c:f>
              <c:strCache>
                <c:ptCount val="1"/>
                <c:pt idx="0">
                  <c:v>Kootha</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'Economic Cost Analysis'!$Y$74:$AJ$74</c:f>
              <c:numCache>
                <c:formatCode>"$"#,##0.00;[Red]\-"$"#,##0.00\ "$/ML"</c:formatCode>
                <c:ptCount val="12"/>
                <c:pt idx="0">
                  <c:v>19.008554460403101</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4B99-D244-977F-650D8A266F5F}"/>
            </c:ext>
          </c:extLst>
        </c:ser>
        <c:ser>
          <c:idx val="1"/>
          <c:order val="1"/>
          <c:tx>
            <c:strRef>
              <c:f>'Economic Cost Analysis'!$X$75</c:f>
              <c:strCache>
                <c:ptCount val="1"/>
                <c:pt idx="0">
                  <c:v>All</c:v>
                </c:pt>
              </c:strCache>
            </c:strRef>
          </c:tx>
          <c:spPr>
            <a:ln w="34925" cap="rnd" cmpd="dbl">
              <a:solidFill>
                <a:srgbClr val="92D050"/>
              </a:solidFill>
              <a:round/>
            </a:ln>
            <a:effectLst>
              <a:outerShdw blurRad="57150" dist="19050" dir="5400000" algn="ctr" rotWithShape="0">
                <a:srgbClr val="000000">
                  <a:alpha val="63000"/>
                </a:srgbClr>
              </a:outerShdw>
            </a:effectLst>
          </c:spPr>
          <c:marker>
            <c:symbol val="none"/>
          </c:marker>
          <c:val>
            <c:numRef>
              <c:f>'Economic Cost Analysis'!$Y$75:$AJ$75</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1"/>
          <c:extLst>
            <c:ext xmlns:c16="http://schemas.microsoft.com/office/drawing/2014/chart" uri="{C3380CC4-5D6E-409C-BE32-E72D297353CC}">
              <c16:uniqueId val="{00000001-4B99-D244-977F-650D8A266F5F}"/>
            </c:ext>
          </c:extLst>
        </c:ser>
        <c:ser>
          <c:idx val="2"/>
          <c:order val="2"/>
          <c:tx>
            <c:strRef>
              <c:f>'Economic Cost Analysis'!$X$76</c:f>
              <c:strCache>
                <c:ptCount val="1"/>
                <c:pt idx="0">
                  <c:v>Jutik</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'Economic Cost Analysis'!$Y$76:$AJ$76</c:f>
              <c:numCache>
                <c:formatCode>"$"#,##0.00_);[Red]\("$"#,##0.00\)</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4B99-D244-977F-650D8A266F5F}"/>
            </c:ext>
          </c:extLst>
        </c:ser>
        <c:ser>
          <c:idx val="3"/>
          <c:order val="3"/>
          <c:tx>
            <c:strRef>
              <c:f>'Economic Cost Analysis'!$X$77</c:f>
              <c:strCache>
                <c:ptCount val="1"/>
                <c:pt idx="0">
                  <c:v>Surjek</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'Economic Cost Analysis'!$Y$77:$AJ$77</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3-4B99-D244-977F-650D8A266F5F}"/>
            </c:ext>
          </c:extLst>
        </c:ser>
        <c:dLbls>
          <c:showLegendKey val="0"/>
          <c:showVal val="0"/>
          <c:showCatName val="0"/>
          <c:showSerName val="0"/>
          <c:showPercent val="0"/>
          <c:showBubbleSize val="0"/>
        </c:dLbls>
        <c:smooth val="0"/>
        <c:axId val="332923120"/>
        <c:axId val="332924976"/>
      </c:lineChart>
      <c:catAx>
        <c:axId val="3329231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2924976"/>
        <c:crosses val="autoZero"/>
        <c:auto val="1"/>
        <c:lblAlgn val="ctr"/>
        <c:lblOffset val="100"/>
        <c:noMultiLvlLbl val="0"/>
      </c:catAx>
      <c:valAx>
        <c:axId val="332924976"/>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2923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Analysis'!$AM$34:$AX$34</c:f>
              <c:numCache>
                <c:formatCode>General</c:formatCode>
                <c:ptCount val="12"/>
                <c:pt idx="0">
                  <c:v>11339551.170386208</c:v>
                </c:pt>
                <c:pt idx="1">
                  <c:v>13660880.3343936</c:v>
                </c:pt>
                <c:pt idx="2">
                  <c:v>13806947.680280834</c:v>
                </c:pt>
                <c:pt idx="3">
                  <c:v>18511924.382331077</c:v>
                </c:pt>
                <c:pt idx="4">
                  <c:v>20025365.089240894</c:v>
                </c:pt>
                <c:pt idx="5">
                  <c:v>12958942.643539203</c:v>
                </c:pt>
                <c:pt idx="6">
                  <c:v>13987466.323076401</c:v>
                </c:pt>
                <c:pt idx="7">
                  <c:v>16468493.156715602</c:v>
                </c:pt>
                <c:pt idx="8">
                  <c:v>15013580.580213603</c:v>
                </c:pt>
                <c:pt idx="9">
                  <c:v>16135503.054039603</c:v>
                </c:pt>
                <c:pt idx="10">
                  <c:v>18921373.302216005</c:v>
                </c:pt>
                <c:pt idx="11">
                  <c:v>8489071.3235327993</c:v>
                </c:pt>
              </c:numCache>
            </c:numRef>
          </c:xVal>
          <c:yVal>
            <c:numRef>
              <c:f>'Economic Cost Analysis'!$AM$35:$AX$35</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yVal>
          <c:smooth val="0"/>
          <c:extLst>
            <c:ext xmlns:c16="http://schemas.microsoft.com/office/drawing/2014/chart" uri="{C3380CC4-5D6E-409C-BE32-E72D297353CC}">
              <c16:uniqueId val="{00000000-D866-7947-AB43-C57B47E0155B}"/>
            </c:ext>
          </c:extLst>
        </c:ser>
        <c:dLbls>
          <c:showLegendKey val="0"/>
          <c:showVal val="0"/>
          <c:showCatName val="0"/>
          <c:showSerName val="0"/>
          <c:showPercent val="0"/>
          <c:showBubbleSize val="0"/>
        </c:dLbls>
        <c:axId val="1566102144"/>
        <c:axId val="1879798015"/>
      </c:scatterChart>
      <c:valAx>
        <c:axId val="1566102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798015"/>
        <c:crosses val="autoZero"/>
        <c:crossBetween val="midCat"/>
      </c:valAx>
      <c:valAx>
        <c:axId val="18797980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102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Cost Analysis'!$BK$42:$BK$54</c:f>
              <c:numCache>
                <c:formatCode>General</c:formatCode>
                <c:ptCount val="13"/>
                <c:pt idx="0">
                  <c:v>0</c:v>
                </c:pt>
                <c:pt idx="8" formatCode="#,##0.00">
                  <c:v>220380.334</c:v>
                </c:pt>
                <c:pt idx="9" formatCode="&quot;$&quot;#,##0.00_);[Red]\(&quot;$&quot;#,##0.00\)">
                  <c:v>43.016148904686304</c:v>
                </c:pt>
              </c:numCache>
            </c:numRef>
          </c:xVal>
          <c:yVal>
            <c:numRef>
              <c:f>'Economic Cost Analysis'!$BL$42:$BL$54</c:f>
              <c:numCache>
                <c:formatCode>General</c:formatCode>
                <c:ptCount val="13"/>
                <c:pt idx="0">
                  <c:v>25.492172623052561</c:v>
                </c:pt>
                <c:pt idx="1">
                  <c:v>20.246430814356369</c:v>
                </c:pt>
                <c:pt idx="2">
                  <c:v>18.538208897820557</c:v>
                </c:pt>
                <c:pt idx="3">
                  <c:v>37.173188734592117</c:v>
                </c:pt>
                <c:pt idx="4">
                  <c:v>18.926571259334377</c:v>
                </c:pt>
                <c:pt idx="5">
                  <c:v>28.088710165040506</c:v>
                </c:pt>
                <c:pt idx="6">
                  <c:v>27.869870996564565</c:v>
                </c:pt>
                <c:pt idx="7">
                  <c:v>23.038875551690033</c:v>
                </c:pt>
                <c:pt idx="8">
                  <c:v>25.83514265328515</c:v>
                </c:pt>
                <c:pt idx="9">
                  <c:v>27.720966236714666</c:v>
                </c:pt>
                <c:pt idx="10">
                  <c:v>37.542526065045898</c:v>
                </c:pt>
                <c:pt idx="11">
                  <c:v>37.542526065045898</c:v>
                </c:pt>
              </c:numCache>
            </c:numRef>
          </c:yVal>
          <c:smooth val="0"/>
          <c:extLst>
            <c:ext xmlns:c16="http://schemas.microsoft.com/office/drawing/2014/chart" uri="{C3380CC4-5D6E-409C-BE32-E72D297353CC}">
              <c16:uniqueId val="{00000000-05F0-E84A-A898-DE5BCCE8CCD0}"/>
            </c:ext>
          </c:extLst>
        </c:ser>
        <c:dLbls>
          <c:showLegendKey val="0"/>
          <c:showVal val="0"/>
          <c:showCatName val="0"/>
          <c:showSerName val="0"/>
          <c:showPercent val="0"/>
          <c:showBubbleSize val="0"/>
        </c:dLbls>
        <c:axId val="1859247119"/>
        <c:axId val="1885972863"/>
      </c:scatterChart>
      <c:valAx>
        <c:axId val="1859247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972863"/>
        <c:crosses val="autoZero"/>
        <c:crossBetween val="midCat"/>
      </c:valAx>
      <c:valAx>
        <c:axId val="188597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4711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Analysis'!$AM$54:$AM$65</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Analysis'!$AN$54:$AN$65</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BE14-B749-834B-995CB8A2001F}"/>
            </c:ext>
          </c:extLst>
        </c:ser>
        <c:dLbls>
          <c:showLegendKey val="0"/>
          <c:showVal val="0"/>
          <c:showCatName val="0"/>
          <c:showSerName val="0"/>
          <c:showPercent val="0"/>
          <c:showBubbleSize val="0"/>
        </c:dLbls>
        <c:axId val="1658317199"/>
        <c:axId val="1823809599"/>
      </c:scatterChart>
      <c:valAx>
        <c:axId val="165831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09599"/>
        <c:crosses val="autoZero"/>
        <c:crossBetween val="midCat"/>
      </c:valAx>
      <c:valAx>
        <c:axId val="182380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171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Analysis'!$AM$54:$AM$65</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Analysis'!$AN$54:$AN$65</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FDF3-3A4B-A7C5-5050B59B4D70}"/>
            </c:ext>
          </c:extLst>
        </c:ser>
        <c:dLbls>
          <c:showLegendKey val="0"/>
          <c:showVal val="0"/>
          <c:showCatName val="0"/>
          <c:showSerName val="0"/>
          <c:showPercent val="0"/>
          <c:showBubbleSize val="0"/>
        </c:dLbls>
        <c:axId val="1658317199"/>
        <c:axId val="1823809599"/>
      </c:scatterChart>
      <c:valAx>
        <c:axId val="165831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09599"/>
        <c:crosses val="autoZero"/>
        <c:crossBetween val="midCat"/>
      </c:valAx>
      <c:valAx>
        <c:axId val="182380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171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Analysis'!$AZ$54:$AZ$65</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Analysis'!$BA$54:$BA$65</c:f>
              <c:numCache>
                <c:formatCode>General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750E-8A47-AB11-5671B4CB6EE8}"/>
            </c:ext>
          </c:extLst>
        </c:ser>
        <c:dLbls>
          <c:showLegendKey val="0"/>
          <c:showVal val="0"/>
          <c:showCatName val="0"/>
          <c:showSerName val="0"/>
          <c:showPercent val="0"/>
          <c:showBubbleSize val="0"/>
        </c:dLbls>
        <c:axId val="2001065647"/>
        <c:axId val="2001685599"/>
      </c:scatterChart>
      <c:valAx>
        <c:axId val="200106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85599"/>
        <c:crosses val="autoZero"/>
        <c:crossBetween val="midCat"/>
      </c:valAx>
      <c:valAx>
        <c:axId val="2001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065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Analysis'!$AZ$54:$AZ$65</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Analysis'!$BA$54:$BA$65</c:f>
              <c:numCache>
                <c:formatCode>General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BC78-1B4B-8537-FAB5271BF908}"/>
            </c:ext>
          </c:extLst>
        </c:ser>
        <c:dLbls>
          <c:showLegendKey val="0"/>
          <c:showVal val="0"/>
          <c:showCatName val="0"/>
          <c:showSerName val="0"/>
          <c:showPercent val="0"/>
          <c:showBubbleSize val="0"/>
        </c:dLbls>
        <c:axId val="2001065647"/>
        <c:axId val="2001685599"/>
      </c:scatterChart>
      <c:valAx>
        <c:axId val="200106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85599"/>
        <c:crosses val="autoZero"/>
        <c:crossBetween val="midCat"/>
      </c:valAx>
      <c:valAx>
        <c:axId val="2001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065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 to product vs WBMP Market Price</a:t>
            </a:r>
          </a:p>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'[1]Economic Cost Analysis'!$B$238</c:f>
              <c:strCache>
                <c:ptCount val="1"/>
                <c:pt idx="0">
                  <c:v>Overall Desalination Cost to Produce ($/ML)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'[1]Economic Cost Analysis'!$A$239:$A$241</c:f>
              <c:strCache>
                <c:ptCount val="3"/>
                <c:pt idx="0">
                  <c:v>Kootha</c:v>
                </c:pt>
                <c:pt idx="1">
                  <c:v>Surjek</c:v>
                </c:pt>
                <c:pt idx="2">
                  <c:v>Jutik</c:v>
                </c:pt>
              </c:strCache>
            </c:strRef>
          </c:cat>
          <c:val>
            <c:numRef>
              <c:f>'[1]Economic Cost Analysis'!$B$239:$B$241</c:f>
              <c:numCache>
                <c:formatCode>General</c:formatCode>
                <c:ptCount val="3"/>
                <c:pt idx="0">
                  <c:v>25</c:v>
                </c:pt>
                <c:pt idx="1">
                  <c:v>54</c:v>
                </c:pt>
                <c:pt idx="2">
                  <c:v>35.799999999999997</c:v>
                </c:pt>
              </c:numCache>
            </c:numRef>
          </c:val>
          <c:extLst>
            <c:ext xmlns:c16="http://schemas.microsoft.com/office/drawing/2014/chart" uri="{C3380CC4-5D6E-409C-BE32-E72D297353CC}">
              <c16:uniqueId val="{00000000-D2B6-7F4F-8F15-D5C518BD7204}"/>
            </c:ext>
          </c:extLst>
        </c:ser>
        <c:dLbls>
          <c:showLegendKey val="0"/>
          <c:showVal val="1"/>
          <c:showCatName val="0"/>
          <c:showSerName val="0"/>
          <c:showPercent val="0"/>
          <c:showBubbleSize val="0"/>
        </c:dLbls>
        <c:gapWidth val="247"/>
        <c:overlap val="-27"/>
        <c:axId val="456054464"/>
        <c:axId val="449163904"/>
      </c:barChart>
      <c:lineChart>
        <c:grouping val="standard"/>
        <c:varyColors val="0"/>
        <c:ser>
          <c:idx val="1"/>
          <c:order val="1"/>
          <c:tx>
            <c:strRef>
              <c:f>'[1]Economic Cost Analysis'!$C$238</c:f>
              <c:strCache>
                <c:ptCount val="1"/>
                <c:pt idx="0">
                  <c:v>Overall Average WBMP Market Price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delete val="1"/>
          </c:dLbls>
          <c:cat>
            <c:strRef>
              <c:f>'[1]Economic Cost Analysis'!$A$239:$A$241</c:f>
              <c:strCache>
                <c:ptCount val="3"/>
                <c:pt idx="0">
                  <c:v>Kootha</c:v>
                </c:pt>
                <c:pt idx="1">
                  <c:v>Surjek</c:v>
                </c:pt>
                <c:pt idx="2">
                  <c:v>Jutik</c:v>
                </c:pt>
              </c:strCache>
            </c:strRef>
          </c:cat>
          <c:val>
            <c:numRef>
              <c:f>'[1]Economic Cost Analysis'!$C$239:$C$241</c:f>
              <c:numCache>
                <c:formatCode>General</c:formatCode>
                <c:ptCount val="3"/>
                <c:pt idx="0">
                  <c:v>76.577680000000001</c:v>
                </c:pt>
                <c:pt idx="1">
                  <c:v>76.577680000000001</c:v>
                </c:pt>
                <c:pt idx="2">
                  <c:v>76.577680000000001</c:v>
                </c:pt>
              </c:numCache>
            </c:numRef>
          </c:val>
          <c:smooth val="0"/>
          <c:extLst>
            <c:ext xmlns:c16="http://schemas.microsoft.com/office/drawing/2014/chart" uri="{C3380CC4-5D6E-409C-BE32-E72D297353CC}">
              <c16:uniqueId val="{00000001-D2B6-7F4F-8F15-D5C518BD7204}"/>
            </c:ext>
          </c:extLst>
        </c:ser>
        <c:dLbls>
          <c:showLegendKey val="0"/>
          <c:showVal val="1"/>
          <c:showCatName val="0"/>
          <c:showSerName val="0"/>
          <c:showPercent val="0"/>
          <c:showBubbleSize val="0"/>
        </c:dLbls>
        <c:marker val="1"/>
        <c:smooth val="0"/>
        <c:axId val="456054464"/>
        <c:axId val="449163904"/>
      </c:lineChart>
      <c:catAx>
        <c:axId val="456054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9163904"/>
        <c:crosses val="autoZero"/>
        <c:auto val="1"/>
        <c:lblAlgn val="ctr"/>
        <c:lblOffset val="100"/>
        <c:noMultiLvlLbl val="0"/>
      </c:catAx>
      <c:valAx>
        <c:axId val="4491639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6054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The average water balancing market price vs market water demand</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'What-If Analysis'!$D$15</c:f>
              <c:strCache>
                <c:ptCount val="1"/>
                <c:pt idx="0">
                  <c:v>AVG Water Price</c:v>
                </c:pt>
              </c:strCache>
            </c:strRef>
          </c:tx>
          <c:spPr>
            <a:solidFill>
              <a:schemeClr val="accent1"/>
            </a:solidFill>
            <a:ln>
              <a:noFill/>
            </a:ln>
            <a:effectLst/>
          </c:spPr>
          <c:invertIfNegative val="0"/>
          <c:cat>
            <c:numRef>
              <c:f>'What-If Analysis'!$E$14:$P$14</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c:formatCode>
                <c:ptCount val="12"/>
                <c:pt idx="0">
                  <c:v>76.602720430107496</c:v>
                </c:pt>
                <c:pt idx="1">
                  <c:v>74.932540098566292</c:v>
                </c:pt>
                <c:pt idx="2">
                  <c:v>74.066319823232305</c:v>
                </c:pt>
                <c:pt idx="3">
                  <c:v>75.093148943932377</c:v>
                </c:pt>
                <c:pt idx="4">
                  <c:v>73.700956254509322</c:v>
                </c:pt>
                <c:pt idx="5">
                  <c:v>74.376656830400748</c:v>
                </c:pt>
                <c:pt idx="6" formatCode="General">
                  <c:v>86.391757235371969</c:v>
                </c:pt>
                <c:pt idx="7">
                  <c:v>86.829490475868141</c:v>
                </c:pt>
                <c:pt idx="8">
                  <c:v>81.49989122823844</c:v>
                </c:pt>
                <c:pt idx="9">
                  <c:v>72.569232168710826</c:v>
                </c:pt>
                <c:pt idx="10">
                  <c:v>71.259354341223244</c:v>
                </c:pt>
                <c:pt idx="11">
                  <c:v>72.156510799663252</c:v>
                </c:pt>
              </c:numCache>
            </c:numRef>
          </c:val>
          <c:extLst>
            <c:ext xmlns:c16="http://schemas.microsoft.com/office/drawing/2014/chart" uri="{C3380CC4-5D6E-409C-BE32-E72D297353CC}">
              <c16:uniqueId val="{00000000-2D07-0B4B-9B88-D16884B3DA8C}"/>
            </c:ext>
          </c:extLst>
        </c:ser>
        <c:dLbls>
          <c:showLegendKey val="0"/>
          <c:showVal val="0"/>
          <c:showCatName val="0"/>
          <c:showSerName val="0"/>
          <c:showPercent val="0"/>
          <c:showBubbleSize val="0"/>
        </c:dLbls>
        <c:gapWidth val="150"/>
        <c:axId val="465325952"/>
        <c:axId val="1521764655"/>
      </c:barChart>
      <c:lineChart>
        <c:grouping val="standard"/>
        <c:varyColors val="0"/>
        <c:ser>
          <c:idx val="1"/>
          <c:order val="1"/>
          <c:tx>
            <c:strRef>
              <c:f>'What-If Analysis'!$D$16</c:f>
              <c:strCache>
                <c:ptCount val="1"/>
                <c:pt idx="0">
                  <c:v>Market Water Demand</c:v>
                </c:pt>
              </c:strCache>
            </c:strRef>
          </c:tx>
          <c:spPr>
            <a:ln w="28575" cap="rnd">
              <a:solidFill>
                <a:schemeClr val="accent2"/>
              </a:solidFill>
              <a:round/>
            </a:ln>
            <a:effectLst/>
          </c:spPr>
          <c:marker>
            <c:symbol val="none"/>
          </c:marker>
          <c:cat>
            <c:numRef>
              <c:f>'What-If Analysis'!$E$14:$P$14</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smooth val="0"/>
          <c:extLst>
            <c:ext xmlns:c16="http://schemas.microsoft.com/office/drawing/2014/chart" uri="{C3380CC4-5D6E-409C-BE32-E72D297353CC}">
              <c16:uniqueId val="{00000001-2D07-0B4B-9B88-D16884B3DA8C}"/>
            </c:ext>
          </c:extLst>
        </c:ser>
        <c:dLbls>
          <c:showLegendKey val="0"/>
          <c:showVal val="0"/>
          <c:showCatName val="0"/>
          <c:showSerName val="0"/>
          <c:showPercent val="0"/>
          <c:showBubbleSize val="0"/>
        </c:dLbls>
        <c:marker val="1"/>
        <c:smooth val="0"/>
        <c:axId val="777118048"/>
        <c:axId val="465360336"/>
      </c:lineChart>
      <c:dateAx>
        <c:axId val="46532595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764655"/>
        <c:crosses val="autoZero"/>
        <c:auto val="1"/>
        <c:lblOffset val="100"/>
        <c:baseTimeUnit val="months"/>
      </c:dateAx>
      <c:valAx>
        <c:axId val="15217646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325952"/>
        <c:crosses val="autoZero"/>
        <c:crossBetween val="between"/>
      </c:valAx>
      <c:valAx>
        <c:axId val="46536033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118048"/>
        <c:crosses val="max"/>
        <c:crossBetween val="between"/>
      </c:valAx>
      <c:dateAx>
        <c:axId val="777118048"/>
        <c:scaling>
          <c:orientation val="minMax"/>
        </c:scaling>
        <c:delete val="1"/>
        <c:axPos val="b"/>
        <c:numFmt formatCode="mmm\-yy" sourceLinked="1"/>
        <c:majorTickMark val="out"/>
        <c:minorTickMark val="none"/>
        <c:tickLblPos val="nextTo"/>
        <c:crossAx val="465360336"/>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Quarterly 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'[2]What-If Analysis'!$R$58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'[2]What-If Analysis'!$E$59:$E$62</c:f>
              <c:strCache>
                <c:ptCount val="4"/>
                <c:pt idx="0">
                  <c:v>Q1 Outage</c:v>
                </c:pt>
                <c:pt idx="1">
                  <c:v>Q2 Outage</c:v>
                </c:pt>
                <c:pt idx="2">
                  <c:v>Q3 Outage</c:v>
                </c:pt>
                <c:pt idx="3">
                  <c:v>Q4 Outage</c:v>
                </c:pt>
              </c:strCache>
            </c:strRef>
          </c:cat>
          <c:val>
            <c:numRef>
              <c:f>'[2]What-If Analysis'!$R$59:$R$62</c:f>
              <c:numCache>
                <c:formatCode>General</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0A9E-7647-BC77-3100FBF164D6}"/>
            </c:ext>
          </c:extLst>
        </c:ser>
        <c:dLbls>
          <c:dLblPos val="inEnd"/>
          <c:showLegendKey val="0"/>
          <c:showVal val="1"/>
          <c:showCatName val="0"/>
          <c:showSerName val="0"/>
          <c:showPercent val="0"/>
          <c:showBubbleSize val="0"/>
        </c:dLbls>
        <c:gapWidth val="65"/>
        <c:axId val="1294392272"/>
        <c:axId val="1201054032"/>
      </c:barChart>
      <c:catAx>
        <c:axId val="12943922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01054032"/>
        <c:crosses val="autoZero"/>
        <c:auto val="1"/>
        <c:lblAlgn val="ctr"/>
        <c:lblOffset val="100"/>
        <c:noMultiLvlLbl val="0"/>
      </c:catAx>
      <c:valAx>
        <c:axId val="12010540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9439227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chart" Target="../charts/chart1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9</xdr:col>
      <xdr:colOff>1479550</xdr:colOff>
      <xdr:row>26</xdr:row>
      <xdr:rowOff>19050</xdr:rowOff>
    </xdr:from>
    <xdr:to>
      <xdr:col>13</xdr:col>
      <xdr:colOff>273050</xdr:colOff>
      <xdr:row>41</xdr:row>
      <xdr:rowOff>95250</xdr:rowOff>
    </xdr:to>
    <xdr:graphicFrame macro="">
      <xdr:nvGraphicFramePr>
        <xdr:cNvPr id="3" name="Chart 2">
          <a:extLst>
            <a:ext uri="{FF2B5EF4-FFF2-40B4-BE49-F238E27FC236}">
              <a16:creationId xmlns:a16="http://schemas.microsoft.com/office/drawing/2014/main" id="{95EAA6FA-71B4-1C4B-BB2E-9D688CB5B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374650</xdr:colOff>
      <xdr:row>25</xdr:row>
      <xdr:rowOff>57150</xdr:rowOff>
    </xdr:from>
    <xdr:to>
      <xdr:col>9</xdr:col>
      <xdr:colOff>704850</xdr:colOff>
      <xdr:row>40</xdr:row>
      <xdr:rowOff>133350</xdr:rowOff>
    </xdr:to>
    <xdr:graphicFrame macro="">
      <xdr:nvGraphicFramePr>
        <xdr:cNvPr id="4" name="Chart 3">
          <a:extLst>
            <a:ext uri="{FF2B5EF4-FFF2-40B4-BE49-F238E27FC236}">
              <a16:creationId xmlns:a16="http://schemas.microsoft.com/office/drawing/2014/main" id="{F7014840-93B0-1B40-8230-765F112874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xdr:colOff>
      <xdr:row>1437</xdr:row>
      <xdr:rowOff>146050</xdr:rowOff>
    </xdr:from>
    <xdr:to>
      <xdr:col>9</xdr:col>
      <xdr:colOff>349250</xdr:colOff>
      <xdr:row>1453</xdr:row>
      <xdr:rowOff>44450</xdr:rowOff>
    </xdr:to>
    <xdr:graphicFrame macro="">
      <xdr:nvGraphicFramePr>
        <xdr:cNvPr id="5" name="Chart 4">
          <a:extLst>
            <a:ext uri="{FF2B5EF4-FFF2-40B4-BE49-F238E27FC236}">
              <a16:creationId xmlns:a16="http://schemas.microsoft.com/office/drawing/2014/main" id="{E4D8ED44-AA75-5140-ADE9-07C596C7C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29</xdr:row>
      <xdr:rowOff>234950</xdr:rowOff>
    </xdr:from>
    <xdr:to>
      <xdr:col>2</xdr:col>
      <xdr:colOff>1028700</xdr:colOff>
      <xdr:row>37</xdr:row>
      <xdr:rowOff>234950</xdr:rowOff>
    </xdr:to>
    <xdr:graphicFrame macro="">
      <xdr:nvGraphicFramePr>
        <xdr:cNvPr id="4" name="Chart 3">
          <a:extLst>
            <a:ext uri="{FF2B5EF4-FFF2-40B4-BE49-F238E27FC236}">
              <a16:creationId xmlns:a16="http://schemas.microsoft.com/office/drawing/2014/main" id="{2A41CA77-7233-5E41-8EDE-1C573E118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1327150</xdr:colOff>
      <xdr:row>29</xdr:row>
      <xdr:rowOff>311150</xdr:rowOff>
    </xdr:from>
    <xdr:to>
      <xdr:col>6</xdr:col>
      <xdr:colOff>1009650</xdr:colOff>
      <xdr:row>37</xdr:row>
      <xdr:rowOff>311150</xdr:rowOff>
    </xdr:to>
    <xdr:graphicFrame macro="">
      <xdr:nvGraphicFramePr>
        <xdr:cNvPr id="5" name="Chart 4">
          <a:extLst>
            <a:ext uri="{FF2B5EF4-FFF2-40B4-BE49-F238E27FC236}">
              <a16:creationId xmlns:a16="http://schemas.microsoft.com/office/drawing/2014/main" id="{C3DE95B3-E5B3-7147-BD0B-23883C1C6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95250</xdr:colOff>
      <xdr:row>30</xdr:row>
      <xdr:rowOff>82550</xdr:rowOff>
    </xdr:from>
    <xdr:to>
      <xdr:col>13</xdr:col>
      <xdr:colOff>184150</xdr:colOff>
      <xdr:row>38</xdr:row>
      <xdr:rowOff>82550</xdr:rowOff>
    </xdr:to>
    <xdr:graphicFrame macro="">
      <xdr:nvGraphicFramePr>
        <xdr:cNvPr id="6" name="Chart 5">
          <a:extLst>
            <a:ext uri="{FF2B5EF4-FFF2-40B4-BE49-F238E27FC236}">
              <a16:creationId xmlns:a16="http://schemas.microsoft.com/office/drawing/2014/main" id="{20D83245-AB9D-CC41-B12B-5C93DF2C8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45</xdr:row>
      <xdr:rowOff>12700</xdr:rowOff>
    </xdr:from>
    <xdr:to>
      <xdr:col>2</xdr:col>
      <xdr:colOff>1028700</xdr:colOff>
      <xdr:row>53</xdr:row>
      <xdr:rowOff>12700</xdr:rowOff>
    </xdr:to>
    <xdr:graphicFrame macro="">
      <xdr:nvGraphicFramePr>
        <xdr:cNvPr id="7" name="Chart 6">
          <a:extLst>
            <a:ext uri="{FF2B5EF4-FFF2-40B4-BE49-F238E27FC236}">
              <a16:creationId xmlns:a16="http://schemas.microsoft.com/office/drawing/2014/main" id="{C65F3C9E-F3DE-B341-98B6-59E02E7BF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1574800</xdr:colOff>
      <xdr:row>44</xdr:row>
      <xdr:rowOff>279400</xdr:rowOff>
    </xdr:from>
    <xdr:to>
      <xdr:col>7</xdr:col>
      <xdr:colOff>152400</xdr:colOff>
      <xdr:row>52</xdr:row>
      <xdr:rowOff>279400</xdr:rowOff>
    </xdr:to>
    <xdr:graphicFrame macro="">
      <xdr:nvGraphicFramePr>
        <xdr:cNvPr id="8" name="Chart 7">
          <a:extLst>
            <a:ext uri="{FF2B5EF4-FFF2-40B4-BE49-F238E27FC236}">
              <a16:creationId xmlns:a16="http://schemas.microsoft.com/office/drawing/2014/main" id="{E1486745-BA23-9F48-B564-8DAD5E874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419100</xdr:colOff>
      <xdr:row>44</xdr:row>
      <xdr:rowOff>317500</xdr:rowOff>
    </xdr:from>
    <xdr:to>
      <xdr:col>12</xdr:col>
      <xdr:colOff>508000</xdr:colOff>
      <xdr:row>52</xdr:row>
      <xdr:rowOff>317500</xdr:rowOff>
    </xdr:to>
    <xdr:graphicFrame macro="">
      <xdr:nvGraphicFramePr>
        <xdr:cNvPr id="9" name="Chart 8">
          <a:extLst>
            <a:ext uri="{FF2B5EF4-FFF2-40B4-BE49-F238E27FC236}">
              <a16:creationId xmlns:a16="http://schemas.microsoft.com/office/drawing/2014/main" id="{D830634D-B813-CD4A-87DD-5E7E5405E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69</xdr:row>
      <xdr:rowOff>38100</xdr:rowOff>
    </xdr:from>
    <xdr:ext cx="6515100" cy="2638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88</xdr:row>
      <xdr:rowOff>19050</xdr:rowOff>
    </xdr:from>
    <xdr:ext cx="4352925" cy="2457450"/>
    <xdr:pic>
      <xdr:nvPicPr>
        <xdr:cNvPr id="3" name="image2.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246</xdr:row>
      <xdr:rowOff>133350</xdr:rowOff>
    </xdr:from>
    <xdr:ext cx="3590925" cy="318135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twoCellAnchor>
    <xdr:from>
      <xdr:col>4</xdr:col>
      <xdr:colOff>1035050</xdr:colOff>
      <xdr:row>67</xdr:row>
      <xdr:rowOff>107950</xdr:rowOff>
    </xdr:from>
    <xdr:to>
      <xdr:col>10</xdr:col>
      <xdr:colOff>12700</xdr:colOff>
      <xdr:row>83</xdr:row>
      <xdr:rowOff>165100</xdr:rowOff>
    </xdr:to>
    <xdr:graphicFrame macro="">
      <xdr:nvGraphicFramePr>
        <xdr:cNvPr id="6" name="Chart 5">
          <a:extLst>
            <a:ext uri="{FF2B5EF4-FFF2-40B4-BE49-F238E27FC236}">
              <a16:creationId xmlns:a16="http://schemas.microsoft.com/office/drawing/2014/main" id="{DD7E2790-4C02-834B-AD29-744C645C8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40</xdr:col>
      <xdr:colOff>882650</xdr:colOff>
      <xdr:row>28</xdr:row>
      <xdr:rowOff>6350</xdr:rowOff>
    </xdr:from>
    <xdr:to>
      <xdr:col>44</xdr:col>
      <xdr:colOff>1035050</xdr:colOff>
      <xdr:row>44</xdr:row>
      <xdr:rowOff>82550</xdr:rowOff>
    </xdr:to>
    <xdr:graphicFrame macro="">
      <xdr:nvGraphicFramePr>
        <xdr:cNvPr id="8" name="Chart 7">
          <a:extLst>
            <a:ext uri="{FF2B5EF4-FFF2-40B4-BE49-F238E27FC236}">
              <a16:creationId xmlns:a16="http://schemas.microsoft.com/office/drawing/2014/main" id="{9D50AE31-8C45-7B45-AD05-54EE2858A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67</xdr:col>
      <xdr:colOff>82550</xdr:colOff>
      <xdr:row>44</xdr:row>
      <xdr:rowOff>6350</xdr:rowOff>
    </xdr:from>
    <xdr:to>
      <xdr:col>71</xdr:col>
      <xdr:colOff>234950</xdr:colOff>
      <xdr:row>55</xdr:row>
      <xdr:rowOff>31750</xdr:rowOff>
    </xdr:to>
    <xdr:graphicFrame macro="">
      <xdr:nvGraphicFramePr>
        <xdr:cNvPr id="11" name="Chart 10">
          <a:extLst>
            <a:ext uri="{FF2B5EF4-FFF2-40B4-BE49-F238E27FC236}">
              <a16:creationId xmlns:a16="http://schemas.microsoft.com/office/drawing/2014/main" id="{F25B35CF-DE9C-7942-B45C-50C92D91E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39</xdr:col>
      <xdr:colOff>393700</xdr:colOff>
      <xdr:row>42</xdr:row>
      <xdr:rowOff>6350</xdr:rowOff>
    </xdr:from>
    <xdr:to>
      <xdr:col>43</xdr:col>
      <xdr:colOff>546100</xdr:colOff>
      <xdr:row>53</xdr:row>
      <xdr:rowOff>577850</xdr:rowOff>
    </xdr:to>
    <xdr:graphicFrame macro="">
      <xdr:nvGraphicFramePr>
        <xdr:cNvPr id="13" name="Chart 12">
          <a:extLst>
            <a:ext uri="{FF2B5EF4-FFF2-40B4-BE49-F238E27FC236}">
              <a16:creationId xmlns:a16="http://schemas.microsoft.com/office/drawing/2014/main" id="{7342E721-38AD-3240-87D8-5690596D90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0</xdr:colOff>
      <xdr:row>89</xdr:row>
      <xdr:rowOff>38100</xdr:rowOff>
    </xdr:from>
    <xdr:to>
      <xdr:col>7</xdr:col>
      <xdr:colOff>330200</xdr:colOff>
      <xdr:row>100</xdr:row>
      <xdr:rowOff>38100</xdr:rowOff>
    </xdr:to>
    <xdr:graphicFrame macro="">
      <xdr:nvGraphicFramePr>
        <xdr:cNvPr id="14" name="Chart 13">
          <a:extLst>
            <a:ext uri="{FF2B5EF4-FFF2-40B4-BE49-F238E27FC236}">
              <a16:creationId xmlns:a16="http://schemas.microsoft.com/office/drawing/2014/main" id="{F7CDEEDC-B3C2-C543-9600-09956F7A0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55</xdr:col>
      <xdr:colOff>82550</xdr:colOff>
      <xdr:row>52</xdr:row>
      <xdr:rowOff>539750</xdr:rowOff>
    </xdr:from>
    <xdr:to>
      <xdr:col>59</xdr:col>
      <xdr:colOff>234950</xdr:colOff>
      <xdr:row>65</xdr:row>
      <xdr:rowOff>31750</xdr:rowOff>
    </xdr:to>
    <xdr:graphicFrame macro="">
      <xdr:nvGraphicFramePr>
        <xdr:cNvPr id="15" name="Chart 14">
          <a:extLst>
            <a:ext uri="{FF2B5EF4-FFF2-40B4-BE49-F238E27FC236}">
              <a16:creationId xmlns:a16="http://schemas.microsoft.com/office/drawing/2014/main" id="{B472AD45-6E63-D84F-A991-2E949C88E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812800</xdr:colOff>
      <xdr:row>87</xdr:row>
      <xdr:rowOff>139700</xdr:rowOff>
    </xdr:from>
    <xdr:to>
      <xdr:col>13</xdr:col>
      <xdr:colOff>482600</xdr:colOff>
      <xdr:row>100</xdr:row>
      <xdr:rowOff>139700</xdr:rowOff>
    </xdr:to>
    <xdr:graphicFrame macro="">
      <xdr:nvGraphicFramePr>
        <xdr:cNvPr id="16" name="Chart 15">
          <a:extLst>
            <a:ext uri="{FF2B5EF4-FFF2-40B4-BE49-F238E27FC236}">
              <a16:creationId xmlns:a16="http://schemas.microsoft.com/office/drawing/2014/main" id="{7051BF6D-083F-FF48-A89F-289F7C816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0</xdr:colOff>
      <xdr:row>250</xdr:row>
      <xdr:rowOff>0</xdr:rowOff>
    </xdr:from>
    <xdr:to>
      <xdr:col>6</xdr:col>
      <xdr:colOff>620713</xdr:colOff>
      <xdr:row>264</xdr:row>
      <xdr:rowOff>154782</xdr:rowOff>
    </xdr:to>
    <xdr:graphicFrame macro="">
      <xdr:nvGraphicFramePr>
        <xdr:cNvPr id="18" name="Chart 17">
          <a:extLst>
            <a:ext uri="{FF2B5EF4-FFF2-40B4-BE49-F238E27FC236}">
              <a16:creationId xmlns:a16="http://schemas.microsoft.com/office/drawing/2014/main" id="{3EDB9539-E48F-D045-8413-469C9B498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57150</xdr:colOff>
      <xdr:row>65</xdr:row>
      <xdr:rowOff>104775</xdr:rowOff>
    </xdr:from>
    <xdr:ext cx="6524625" cy="291465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4</xdr:col>
      <xdr:colOff>742950</xdr:colOff>
      <xdr:row>17</xdr:row>
      <xdr:rowOff>107950</xdr:rowOff>
    </xdr:from>
    <xdr:to>
      <xdr:col>8</xdr:col>
      <xdr:colOff>819150</xdr:colOff>
      <xdr:row>34</xdr:row>
      <xdr:rowOff>44450</xdr:rowOff>
    </xdr:to>
    <xdr:graphicFrame macro="">
      <xdr:nvGraphicFramePr>
        <xdr:cNvPr id="6" name="Chart 5">
          <a:extLst>
            <a:ext uri="{FF2B5EF4-FFF2-40B4-BE49-F238E27FC236}">
              <a16:creationId xmlns:a16="http://schemas.microsoft.com/office/drawing/2014/main" id="{40ECEF59-33B2-F54D-8A84-E9E7E1A7D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69</xdr:row>
      <xdr:rowOff>0</xdr:rowOff>
    </xdr:from>
    <xdr:to>
      <xdr:col>9</xdr:col>
      <xdr:colOff>550531</xdr:colOff>
      <xdr:row>84</xdr:row>
      <xdr:rowOff>141176</xdr:rowOff>
    </xdr:to>
    <xdr:graphicFrame macro="">
      <xdr:nvGraphicFramePr>
        <xdr:cNvPr id="7" name="Chart 6">
          <a:extLst>
            <a:ext uri="{FF2B5EF4-FFF2-40B4-BE49-F238E27FC236}">
              <a16:creationId xmlns:a16="http://schemas.microsoft.com/office/drawing/2014/main" id="{8F1EE8F1-F699-CA4F-9263-1742F32B0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na/Downloads/Southern%20Water%20Corp%20Economics%20Case%20Study%20MCU%20Student%20Facing%2030052020%20(1)%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ina/Downloads/Southern%20Water%20Corp%20Economics%20Case%20Study%20MCU%20Student%20Facing%2030052020%20(1)%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Data Repository Table"/>
      <sheetName val="Water Trading Repository Table"/>
      <sheetName val="Economic Market Analysis"/>
      <sheetName val="Economic Cost Analysis"/>
      <sheetName val="What-If Analysis"/>
      <sheetName val="Variance Analysis"/>
      <sheetName val="Cost to Produce"/>
      <sheetName val="EBIT"/>
    </sheetNames>
    <sheetDataSet>
      <sheetData sheetId="0"/>
      <sheetData sheetId="1"/>
      <sheetData sheetId="2"/>
      <sheetData sheetId="3"/>
      <sheetData sheetId="4">
        <row r="238">
          <cell r="B238" t="str">
            <v>Overall Desalination Cost to Produce ($/ML)</v>
          </cell>
          <cell r="C238" t="str">
            <v>Overall Average WBMP Market Price</v>
          </cell>
        </row>
        <row r="239">
          <cell r="A239" t="str">
            <v>Kootha</v>
          </cell>
          <cell r="B239">
            <v>25</v>
          </cell>
          <cell r="C239">
            <v>76.577680000000001</v>
          </cell>
        </row>
        <row r="240">
          <cell r="A240" t="str">
            <v>Surjek</v>
          </cell>
          <cell r="B240">
            <v>54</v>
          </cell>
          <cell r="C240">
            <v>76.577680000000001</v>
          </cell>
        </row>
        <row r="241">
          <cell r="A241" t="str">
            <v>Jutik</v>
          </cell>
          <cell r="B241">
            <v>35.799999999999997</v>
          </cell>
          <cell r="C241">
            <v>76.577680000000001</v>
          </cell>
        </row>
      </sheetData>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Data Repository Table"/>
      <sheetName val="Water Trading Repository Table"/>
      <sheetName val="Economic Market Analysis"/>
      <sheetName val="Economic Cost Analysis"/>
      <sheetName val="Sheet1"/>
      <sheetName val="What-If Analysis"/>
      <sheetName val="Variance Analysis"/>
      <sheetName val="Cost to Produce"/>
      <sheetName val="EBIT"/>
    </sheetNames>
    <sheetDataSet>
      <sheetData sheetId="0"/>
      <sheetData sheetId="1"/>
      <sheetData sheetId="2"/>
      <sheetData sheetId="3"/>
      <sheetData sheetId="4"/>
      <sheetData sheetId="5"/>
      <sheetData sheetId="6">
        <row r="58">
          <cell r="R58" t="str">
            <v>Total</v>
          </cell>
        </row>
        <row r="59">
          <cell r="E59" t="str">
            <v>Q1 Outage</v>
          </cell>
          <cell r="R59">
            <v>141675660.03799999</v>
          </cell>
        </row>
        <row r="60">
          <cell r="E60" t="str">
            <v>Q2 Outage</v>
          </cell>
          <cell r="R60">
            <v>153195448.35699999</v>
          </cell>
        </row>
        <row r="61">
          <cell r="E61" t="str">
            <v>Q3 Outage</v>
          </cell>
          <cell r="R61">
            <v>154187083.64099997</v>
          </cell>
        </row>
        <row r="62">
          <cell r="E62" t="str">
            <v>Q4 Outage</v>
          </cell>
          <cell r="R62">
            <v>157707855.47099999</v>
          </cell>
        </row>
      </sheetData>
      <sheetData sheetId="7"/>
      <sheetData sheetId="8"/>
      <sheetData sheetId="9"/>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v>
    <v>8</v>
    <v>11</v>
    <v>6</v>
  </rv>
  <rv s="0">
    <v>0</v>
    <v>8</v>
    <v>11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baseColWidth="10" defaultColWidth="14.5" defaultRowHeight="15" customHeight="1" x14ac:dyDescent="0.2"/>
  <cols>
    <col min="1" max="1" width="40.83203125" customWidth="1"/>
    <col min="2" max="22" width="8.6640625" customWidth="1"/>
  </cols>
  <sheetData>
    <row r="1" spans="1:26" ht="41.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x14ac:dyDescent="0.2">
      <c r="A2" s="1"/>
      <c r="B2" s="2"/>
      <c r="C2" s="2"/>
      <c r="D2" s="2"/>
      <c r="E2" s="2"/>
      <c r="F2" s="2"/>
      <c r="G2" s="2"/>
      <c r="H2" s="2"/>
      <c r="I2" s="2"/>
      <c r="J2" s="2"/>
      <c r="K2" s="2"/>
      <c r="L2" s="2"/>
      <c r="M2" s="2"/>
      <c r="N2" s="2"/>
      <c r="O2" s="2"/>
      <c r="P2" s="2"/>
      <c r="Q2" s="2"/>
      <c r="R2" s="2"/>
      <c r="S2" s="2"/>
      <c r="T2" s="2"/>
      <c r="U2" s="2"/>
      <c r="V2" s="2"/>
      <c r="W2" s="2"/>
      <c r="X2" s="2"/>
      <c r="Y2" s="2"/>
      <c r="Z2" s="2"/>
    </row>
    <row r="3" spans="1:26" ht="15" customHeight="1" x14ac:dyDescent="0.2">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2">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x14ac:dyDescent="0.2">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x14ac:dyDescent="0.2">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x14ac:dyDescent="0.2">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x14ac:dyDescent="0.2">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x14ac:dyDescent="0.2">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x14ac:dyDescent="0.2">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x14ac:dyDescent="0.2">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x14ac:dyDescent="0.2">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x14ac:dyDescent="0.2">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x14ac:dyDescent="0.2">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x14ac:dyDescent="0.2">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x14ac:dyDescent="0.2">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x14ac:dyDescent="0.2">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x14ac:dyDescent="0.2">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972" activePane="bottomLeft" state="frozen"/>
      <selection pane="bottomLeft" activeCell="B4" sqref="B4"/>
    </sheetView>
  </sheetViews>
  <sheetFormatPr baseColWidth="10" defaultColWidth="14.5" defaultRowHeight="15" customHeight="1" x14ac:dyDescent="0.2"/>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x14ac:dyDescent="0.2">
      <c r="A1" s="8" t="s">
        <v>31</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x14ac:dyDescent="0.2">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customHeight="1" x14ac:dyDescent="0.2">
      <c r="A3" s="7" t="s">
        <v>32</v>
      </c>
      <c r="B3" s="7" t="s">
        <v>33</v>
      </c>
      <c r="C3" s="7" t="s">
        <v>34</v>
      </c>
      <c r="D3" s="13">
        <v>41456</v>
      </c>
      <c r="E3" s="14">
        <f t="shared" ref="E3:E257" si="0">MONTH(D3)</f>
        <v>7</v>
      </c>
      <c r="F3" s="14" t="s">
        <v>35</v>
      </c>
      <c r="G3" s="7" t="s">
        <v>36</v>
      </c>
      <c r="H3" s="7" t="s">
        <v>37</v>
      </c>
      <c r="I3" s="7" t="s">
        <v>38</v>
      </c>
      <c r="J3" s="15">
        <v>1473589.0469999998</v>
      </c>
      <c r="K3" s="16"/>
    </row>
    <row r="4" spans="1:26" ht="14.25" customHeight="1" x14ac:dyDescent="0.2">
      <c r="A4" s="7" t="s">
        <v>32</v>
      </c>
      <c r="B4" s="7" t="s">
        <v>33</v>
      </c>
      <c r="C4" s="7" t="s">
        <v>34</v>
      </c>
      <c r="D4" s="13">
        <v>41487</v>
      </c>
      <c r="E4" s="14">
        <f t="shared" si="0"/>
        <v>8</v>
      </c>
      <c r="F4" s="14" t="s">
        <v>35</v>
      </c>
      <c r="G4" s="7" t="s">
        <v>36</v>
      </c>
      <c r="H4" s="7" t="s">
        <v>37</v>
      </c>
      <c r="I4" s="7" t="s">
        <v>38</v>
      </c>
      <c r="J4" s="15">
        <v>1419296.1002499999</v>
      </c>
      <c r="K4" s="16"/>
    </row>
    <row r="5" spans="1:26" ht="14.25" customHeight="1" x14ac:dyDescent="0.2">
      <c r="A5" s="7" t="s">
        <v>32</v>
      </c>
      <c r="B5" s="7" t="s">
        <v>33</v>
      </c>
      <c r="C5" s="7" t="s">
        <v>34</v>
      </c>
      <c r="D5" s="13">
        <v>41518</v>
      </c>
      <c r="E5" s="14">
        <f t="shared" si="0"/>
        <v>9</v>
      </c>
      <c r="F5" s="14" t="s">
        <v>35</v>
      </c>
      <c r="G5" s="7" t="s">
        <v>36</v>
      </c>
      <c r="H5" s="7" t="s">
        <v>37</v>
      </c>
      <c r="I5" s="7" t="s">
        <v>38</v>
      </c>
      <c r="J5" s="15">
        <v>1310673.21</v>
      </c>
      <c r="K5" s="16"/>
    </row>
    <row r="6" spans="1:26" ht="14.25" customHeight="1" x14ac:dyDescent="0.2">
      <c r="A6" s="7" t="s">
        <v>32</v>
      </c>
      <c r="B6" s="7" t="s">
        <v>33</v>
      </c>
      <c r="C6" s="7" t="s">
        <v>34</v>
      </c>
      <c r="D6" s="13">
        <v>41548</v>
      </c>
      <c r="E6" s="14">
        <f t="shared" si="0"/>
        <v>10</v>
      </c>
      <c r="F6" s="14" t="s">
        <v>35</v>
      </c>
      <c r="G6" s="7" t="s">
        <v>36</v>
      </c>
      <c r="H6" s="7" t="s">
        <v>37</v>
      </c>
      <c r="I6" s="7" t="s">
        <v>38</v>
      </c>
      <c r="J6" s="15">
        <v>1301024.7319999998</v>
      </c>
      <c r="K6" s="16"/>
    </row>
    <row r="7" spans="1:26" ht="14.25" customHeight="1" x14ac:dyDescent="0.2">
      <c r="A7" s="7" t="s">
        <v>32</v>
      </c>
      <c r="B7" s="7" t="s">
        <v>33</v>
      </c>
      <c r="C7" s="7" t="s">
        <v>34</v>
      </c>
      <c r="D7" s="13">
        <v>41579</v>
      </c>
      <c r="E7" s="14">
        <f t="shared" si="0"/>
        <v>11</v>
      </c>
      <c r="F7" s="14" t="s">
        <v>35</v>
      </c>
      <c r="G7" s="7" t="s">
        <v>36</v>
      </c>
      <c r="H7" s="7" t="s">
        <v>37</v>
      </c>
      <c r="I7" s="7" t="s">
        <v>38</v>
      </c>
      <c r="J7" s="15">
        <v>1373822.8629999999</v>
      </c>
    </row>
    <row r="8" spans="1:26" ht="14.25" customHeight="1" x14ac:dyDescent="0.2">
      <c r="A8" s="7" t="s">
        <v>32</v>
      </c>
      <c r="B8" s="7" t="s">
        <v>33</v>
      </c>
      <c r="C8" s="7" t="s">
        <v>34</v>
      </c>
      <c r="D8" s="13">
        <v>41609</v>
      </c>
      <c r="E8" s="14">
        <f t="shared" si="0"/>
        <v>12</v>
      </c>
      <c r="F8" s="14" t="s">
        <v>35</v>
      </c>
      <c r="G8" s="7" t="s">
        <v>36</v>
      </c>
      <c r="H8" s="7" t="s">
        <v>37</v>
      </c>
      <c r="I8" s="7" t="s">
        <v>38</v>
      </c>
      <c r="J8" s="15">
        <v>1340623.0372500001</v>
      </c>
    </row>
    <row r="9" spans="1:26" ht="14.25" customHeight="1" x14ac:dyDescent="0.2">
      <c r="A9" s="7" t="s">
        <v>32</v>
      </c>
      <c r="B9" s="7" t="s">
        <v>33</v>
      </c>
      <c r="C9" s="7" t="s">
        <v>34</v>
      </c>
      <c r="D9" s="13">
        <v>41640</v>
      </c>
      <c r="E9" s="14">
        <f t="shared" si="0"/>
        <v>1</v>
      </c>
      <c r="F9" s="14" t="s">
        <v>35</v>
      </c>
      <c r="G9" s="7" t="s">
        <v>36</v>
      </c>
      <c r="H9" s="7" t="s">
        <v>37</v>
      </c>
      <c r="I9" s="7" t="s">
        <v>38</v>
      </c>
      <c r="J9" s="15">
        <v>1948962.5522499997</v>
      </c>
    </row>
    <row r="10" spans="1:26" ht="14.25" customHeight="1" x14ac:dyDescent="0.2">
      <c r="A10" s="7" t="s">
        <v>32</v>
      </c>
      <c r="B10" s="7" t="s">
        <v>33</v>
      </c>
      <c r="C10" s="7" t="s">
        <v>34</v>
      </c>
      <c r="D10" s="13">
        <v>41671</v>
      </c>
      <c r="E10" s="14">
        <f t="shared" si="0"/>
        <v>2</v>
      </c>
      <c r="F10" s="14" t="s">
        <v>35</v>
      </c>
      <c r="G10" s="7" t="s">
        <v>36</v>
      </c>
      <c r="H10" s="7" t="s">
        <v>37</v>
      </c>
      <c r="I10" s="7" t="s">
        <v>38</v>
      </c>
      <c r="J10" s="15">
        <v>1725161.6969999999</v>
      </c>
    </row>
    <row r="11" spans="1:26" ht="14.25" customHeight="1" x14ac:dyDescent="0.2">
      <c r="A11" s="7" t="s">
        <v>32</v>
      </c>
      <c r="B11" s="7" t="s">
        <v>33</v>
      </c>
      <c r="C11" s="7" t="s">
        <v>34</v>
      </c>
      <c r="D11" s="13">
        <v>41699</v>
      </c>
      <c r="E11" s="14">
        <f t="shared" si="0"/>
        <v>3</v>
      </c>
      <c r="F11" s="14" t="s">
        <v>35</v>
      </c>
      <c r="G11" s="7" t="s">
        <v>36</v>
      </c>
      <c r="H11" s="7" t="s">
        <v>37</v>
      </c>
      <c r="I11" s="7" t="s">
        <v>38</v>
      </c>
      <c r="J11" s="15">
        <v>1818208.6194999998</v>
      </c>
    </row>
    <row r="12" spans="1:26" ht="14.25" customHeight="1" x14ac:dyDescent="0.2">
      <c r="A12" s="7" t="s">
        <v>32</v>
      </c>
      <c r="B12" s="7" t="s">
        <v>33</v>
      </c>
      <c r="C12" s="7" t="s">
        <v>34</v>
      </c>
      <c r="D12" s="13">
        <v>41730</v>
      </c>
      <c r="E12" s="14">
        <f t="shared" si="0"/>
        <v>4</v>
      </c>
      <c r="F12" s="14" t="s">
        <v>35</v>
      </c>
      <c r="G12" s="7" t="s">
        <v>36</v>
      </c>
      <c r="H12" s="7" t="s">
        <v>37</v>
      </c>
      <c r="I12" s="7" t="s">
        <v>38</v>
      </c>
      <c r="J12" s="15">
        <v>1328501.68325</v>
      </c>
    </row>
    <row r="13" spans="1:26" ht="14.25" customHeight="1" x14ac:dyDescent="0.2">
      <c r="A13" s="7" t="s">
        <v>32</v>
      </c>
      <c r="B13" s="7" t="s">
        <v>33</v>
      </c>
      <c r="C13" s="7" t="s">
        <v>34</v>
      </c>
      <c r="D13" s="13">
        <v>41760</v>
      </c>
      <c r="E13" s="14">
        <f t="shared" si="0"/>
        <v>5</v>
      </c>
      <c r="F13" s="14" t="s">
        <v>35</v>
      </c>
      <c r="G13" s="7" t="s">
        <v>36</v>
      </c>
      <c r="H13" s="7" t="s">
        <v>37</v>
      </c>
      <c r="I13" s="7" t="s">
        <v>38</v>
      </c>
      <c r="J13" s="15">
        <v>1344117.2814999998</v>
      </c>
    </row>
    <row r="14" spans="1:26" ht="14.25" customHeight="1" x14ac:dyDescent="0.2">
      <c r="A14" s="7" t="s">
        <v>32</v>
      </c>
      <c r="B14" s="7" t="s">
        <v>33</v>
      </c>
      <c r="C14" s="7" t="s">
        <v>34</v>
      </c>
      <c r="D14" s="13">
        <v>41791</v>
      </c>
      <c r="E14" s="14">
        <f t="shared" si="0"/>
        <v>6</v>
      </c>
      <c r="F14" s="14" t="s">
        <v>35</v>
      </c>
      <c r="G14" s="7" t="s">
        <v>36</v>
      </c>
      <c r="H14" s="7" t="s">
        <v>37</v>
      </c>
      <c r="I14" s="7" t="s">
        <v>38</v>
      </c>
      <c r="J14" s="15">
        <v>1291609.1335</v>
      </c>
    </row>
    <row r="15" spans="1:26" ht="14.25" customHeight="1" x14ac:dyDescent="0.2">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customHeight="1" x14ac:dyDescent="0.2">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customHeight="1" x14ac:dyDescent="0.2">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customHeight="1" x14ac:dyDescent="0.2">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customHeight="1" x14ac:dyDescent="0.2">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customHeight="1" x14ac:dyDescent="0.2">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customHeight="1" x14ac:dyDescent="0.2">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customHeight="1" x14ac:dyDescent="0.2">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customHeight="1" x14ac:dyDescent="0.2">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customHeight="1" x14ac:dyDescent="0.2">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customHeight="1" x14ac:dyDescent="0.2">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customHeight="1" x14ac:dyDescent="0.2">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customHeight="1" x14ac:dyDescent="0.2">
      <c r="A27" s="7" t="s">
        <v>32</v>
      </c>
      <c r="B27" s="7" t="s">
        <v>33</v>
      </c>
      <c r="C27" s="7" t="s">
        <v>34</v>
      </c>
      <c r="D27" s="13">
        <v>41456</v>
      </c>
      <c r="E27" s="14">
        <f t="shared" si="0"/>
        <v>7</v>
      </c>
      <c r="F27" s="14" t="s">
        <v>35</v>
      </c>
      <c r="G27" s="7" t="s">
        <v>40</v>
      </c>
      <c r="H27" s="7" t="s">
        <v>37</v>
      </c>
      <c r="I27" s="7" t="s">
        <v>38</v>
      </c>
      <c r="J27" s="15">
        <v>567331.78309499996</v>
      </c>
    </row>
    <row r="28" spans="1:26" ht="14.25" customHeight="1" x14ac:dyDescent="0.2">
      <c r="A28" s="7" t="s">
        <v>32</v>
      </c>
      <c r="B28" s="7" t="s">
        <v>33</v>
      </c>
      <c r="C28" s="7" t="s">
        <v>34</v>
      </c>
      <c r="D28" s="13">
        <v>41487</v>
      </c>
      <c r="E28" s="14">
        <f t="shared" si="0"/>
        <v>8</v>
      </c>
      <c r="F28" s="14" t="s">
        <v>35</v>
      </c>
      <c r="G28" s="7" t="s">
        <v>40</v>
      </c>
      <c r="H28" s="7" t="s">
        <v>37</v>
      </c>
      <c r="I28" s="7" t="s">
        <v>38</v>
      </c>
      <c r="J28" s="15">
        <v>546428.99859624996</v>
      </c>
    </row>
    <row r="29" spans="1:26" ht="14.25" customHeight="1" x14ac:dyDescent="0.2">
      <c r="A29" s="7" t="s">
        <v>32</v>
      </c>
      <c r="B29" s="7" t="s">
        <v>33</v>
      </c>
      <c r="C29" s="7" t="s">
        <v>34</v>
      </c>
      <c r="D29" s="13">
        <v>41518</v>
      </c>
      <c r="E29" s="14">
        <f t="shared" si="0"/>
        <v>9</v>
      </c>
      <c r="F29" s="14" t="s">
        <v>35</v>
      </c>
      <c r="G29" s="7" t="s">
        <v>40</v>
      </c>
      <c r="H29" s="7" t="s">
        <v>37</v>
      </c>
      <c r="I29" s="7" t="s">
        <v>38</v>
      </c>
      <c r="J29" s="15">
        <v>504609.18584999995</v>
      </c>
    </row>
    <row r="30" spans="1:26" ht="14.25" customHeight="1" x14ac:dyDescent="0.2">
      <c r="A30" s="7" t="s">
        <v>32</v>
      </c>
      <c r="B30" s="7" t="s">
        <v>33</v>
      </c>
      <c r="C30" s="7" t="s">
        <v>34</v>
      </c>
      <c r="D30" s="13">
        <v>41548</v>
      </c>
      <c r="E30" s="14">
        <f t="shared" si="0"/>
        <v>10</v>
      </c>
      <c r="F30" s="14" t="s">
        <v>35</v>
      </c>
      <c r="G30" s="7" t="s">
        <v>40</v>
      </c>
      <c r="H30" s="7" t="s">
        <v>37</v>
      </c>
      <c r="I30" s="7" t="s">
        <v>38</v>
      </c>
      <c r="J30" s="15">
        <v>500894.52181999997</v>
      </c>
    </row>
    <row r="31" spans="1:26" ht="14.25" customHeight="1" x14ac:dyDescent="0.2">
      <c r="A31" s="7" t="s">
        <v>32</v>
      </c>
      <c r="B31" s="7" t="s">
        <v>33</v>
      </c>
      <c r="C31" s="7" t="s">
        <v>34</v>
      </c>
      <c r="D31" s="13">
        <v>41579</v>
      </c>
      <c r="E31" s="14">
        <f t="shared" si="0"/>
        <v>11</v>
      </c>
      <c r="F31" s="14" t="s">
        <v>35</v>
      </c>
      <c r="G31" s="7" t="s">
        <v>40</v>
      </c>
      <c r="H31" s="7" t="s">
        <v>37</v>
      </c>
      <c r="I31" s="7" t="s">
        <v>38</v>
      </c>
      <c r="J31" s="15">
        <v>528921.80225499999</v>
      </c>
    </row>
    <row r="32" spans="1:26" ht="14.25" customHeight="1" x14ac:dyDescent="0.2">
      <c r="A32" s="7" t="s">
        <v>32</v>
      </c>
      <c r="B32" s="7" t="s">
        <v>33</v>
      </c>
      <c r="C32" s="7" t="s">
        <v>34</v>
      </c>
      <c r="D32" s="13">
        <v>41609</v>
      </c>
      <c r="E32" s="14">
        <f t="shared" si="0"/>
        <v>12</v>
      </c>
      <c r="F32" s="14" t="s">
        <v>35</v>
      </c>
      <c r="G32" s="7" t="s">
        <v>40</v>
      </c>
      <c r="H32" s="7" t="s">
        <v>37</v>
      </c>
      <c r="I32" s="7" t="s">
        <v>38</v>
      </c>
      <c r="J32" s="15">
        <v>516139.86934125004</v>
      </c>
    </row>
    <row r="33" spans="1:10" ht="14.25" customHeight="1" x14ac:dyDescent="0.2">
      <c r="A33" s="7" t="s">
        <v>32</v>
      </c>
      <c r="B33" s="7" t="s">
        <v>33</v>
      </c>
      <c r="C33" s="7" t="s">
        <v>34</v>
      </c>
      <c r="D33" s="13">
        <v>41640</v>
      </c>
      <c r="E33" s="14">
        <f t="shared" si="0"/>
        <v>1</v>
      </c>
      <c r="F33" s="14" t="s">
        <v>35</v>
      </c>
      <c r="G33" s="7" t="s">
        <v>40</v>
      </c>
      <c r="H33" s="7" t="s">
        <v>37</v>
      </c>
      <c r="I33" s="7" t="s">
        <v>38</v>
      </c>
      <c r="J33" s="15">
        <v>750350.5826162498</v>
      </c>
    </row>
    <row r="34" spans="1:10" ht="14.25" customHeight="1" x14ac:dyDescent="0.2">
      <c r="A34" s="7" t="s">
        <v>32</v>
      </c>
      <c r="B34" s="7" t="s">
        <v>33</v>
      </c>
      <c r="C34" s="7" t="s">
        <v>34</v>
      </c>
      <c r="D34" s="13">
        <v>41671</v>
      </c>
      <c r="E34" s="14">
        <f t="shared" si="0"/>
        <v>2</v>
      </c>
      <c r="F34" s="14" t="s">
        <v>35</v>
      </c>
      <c r="G34" s="7" t="s">
        <v>40</v>
      </c>
      <c r="H34" s="7" t="s">
        <v>37</v>
      </c>
      <c r="I34" s="7" t="s">
        <v>38</v>
      </c>
      <c r="J34" s="15">
        <v>664187.25334499998</v>
      </c>
    </row>
    <row r="35" spans="1:10" ht="14.25" customHeight="1" x14ac:dyDescent="0.2">
      <c r="A35" s="7" t="s">
        <v>32</v>
      </c>
      <c r="B35" s="7" t="s">
        <v>33</v>
      </c>
      <c r="C35" s="7" t="s">
        <v>34</v>
      </c>
      <c r="D35" s="13">
        <v>41699</v>
      </c>
      <c r="E35" s="14">
        <f t="shared" si="0"/>
        <v>3</v>
      </c>
      <c r="F35" s="14" t="s">
        <v>35</v>
      </c>
      <c r="G35" s="7" t="s">
        <v>40</v>
      </c>
      <c r="H35" s="7" t="s">
        <v>37</v>
      </c>
      <c r="I35" s="7" t="s">
        <v>38</v>
      </c>
      <c r="J35" s="15">
        <v>700010.31850749988</v>
      </c>
    </row>
    <row r="36" spans="1:10" ht="14.25" customHeight="1" x14ac:dyDescent="0.2">
      <c r="A36" s="7" t="s">
        <v>32</v>
      </c>
      <c r="B36" s="7" t="s">
        <v>33</v>
      </c>
      <c r="C36" s="7" t="s">
        <v>34</v>
      </c>
      <c r="D36" s="13">
        <v>41730</v>
      </c>
      <c r="E36" s="14">
        <f t="shared" si="0"/>
        <v>4</v>
      </c>
      <c r="F36" s="14" t="s">
        <v>35</v>
      </c>
      <c r="G36" s="7" t="s">
        <v>40</v>
      </c>
      <c r="H36" s="7" t="s">
        <v>37</v>
      </c>
      <c r="I36" s="7" t="s">
        <v>38</v>
      </c>
      <c r="J36" s="15">
        <v>511473.14805125003</v>
      </c>
    </row>
    <row r="37" spans="1:10" ht="14.25" customHeight="1" x14ac:dyDescent="0.2">
      <c r="A37" s="7" t="s">
        <v>32</v>
      </c>
      <c r="B37" s="7" t="s">
        <v>33</v>
      </c>
      <c r="C37" s="7" t="s">
        <v>34</v>
      </c>
      <c r="D37" s="13">
        <v>41760</v>
      </c>
      <c r="E37" s="14">
        <f t="shared" si="0"/>
        <v>5</v>
      </c>
      <c r="F37" s="14" t="s">
        <v>35</v>
      </c>
      <c r="G37" s="7" t="s">
        <v>40</v>
      </c>
      <c r="H37" s="7" t="s">
        <v>37</v>
      </c>
      <c r="I37" s="7" t="s">
        <v>38</v>
      </c>
      <c r="J37" s="15">
        <v>517485.15337749996</v>
      </c>
    </row>
    <row r="38" spans="1:10" ht="14.25" customHeight="1" x14ac:dyDescent="0.2">
      <c r="A38" s="7" t="s">
        <v>32</v>
      </c>
      <c r="B38" s="7" t="s">
        <v>33</v>
      </c>
      <c r="C38" s="7" t="s">
        <v>34</v>
      </c>
      <c r="D38" s="13">
        <v>41791</v>
      </c>
      <c r="E38" s="14">
        <f t="shared" si="0"/>
        <v>6</v>
      </c>
      <c r="F38" s="14" t="s">
        <v>35</v>
      </c>
      <c r="G38" s="7" t="s">
        <v>40</v>
      </c>
      <c r="H38" s="7" t="s">
        <v>37</v>
      </c>
      <c r="I38" s="7" t="s">
        <v>38</v>
      </c>
      <c r="J38" s="15">
        <v>497269.5163975</v>
      </c>
    </row>
    <row r="39" spans="1:10" ht="14.25" customHeight="1" x14ac:dyDescent="0.2">
      <c r="A39" s="7" t="s">
        <v>32</v>
      </c>
      <c r="B39" s="7" t="s">
        <v>33</v>
      </c>
      <c r="C39" s="7" t="s">
        <v>34</v>
      </c>
      <c r="D39" s="13">
        <v>41456</v>
      </c>
      <c r="E39" s="14">
        <f t="shared" si="0"/>
        <v>7</v>
      </c>
      <c r="F39" s="14" t="s">
        <v>35</v>
      </c>
      <c r="G39" s="7" t="s">
        <v>40</v>
      </c>
      <c r="H39" s="7" t="s">
        <v>39</v>
      </c>
      <c r="I39" s="7" t="s">
        <v>38</v>
      </c>
      <c r="J39" s="15">
        <v>955954.05451507494</v>
      </c>
    </row>
    <row r="40" spans="1:10" ht="14.25" customHeight="1" x14ac:dyDescent="0.2">
      <c r="A40" s="7" t="s">
        <v>32</v>
      </c>
      <c r="B40" s="7" t="s">
        <v>33</v>
      </c>
      <c r="C40" s="7" t="s">
        <v>34</v>
      </c>
      <c r="D40" s="13">
        <v>41487</v>
      </c>
      <c r="E40" s="14">
        <f t="shared" si="0"/>
        <v>8</v>
      </c>
      <c r="F40" s="14" t="s">
        <v>35</v>
      </c>
      <c r="G40" s="7" t="s">
        <v>40</v>
      </c>
      <c r="H40" s="7" t="s">
        <v>39</v>
      </c>
      <c r="I40" s="7" t="s">
        <v>38</v>
      </c>
      <c r="J40" s="15">
        <v>920732.86263468117</v>
      </c>
    </row>
    <row r="41" spans="1:10" ht="14.25" customHeight="1" x14ac:dyDescent="0.2">
      <c r="A41" s="7" t="s">
        <v>32</v>
      </c>
      <c r="B41" s="7" t="s">
        <v>33</v>
      </c>
      <c r="C41" s="7" t="s">
        <v>34</v>
      </c>
      <c r="D41" s="13">
        <v>41518</v>
      </c>
      <c r="E41" s="14">
        <f t="shared" si="0"/>
        <v>9</v>
      </c>
      <c r="F41" s="14" t="s">
        <v>35</v>
      </c>
      <c r="G41" s="7" t="s">
        <v>40</v>
      </c>
      <c r="H41" s="7" t="s">
        <v>39</v>
      </c>
      <c r="I41" s="7" t="s">
        <v>38</v>
      </c>
      <c r="J41" s="15">
        <v>850266.47815724998</v>
      </c>
    </row>
    <row r="42" spans="1:10" ht="14.25" customHeight="1" x14ac:dyDescent="0.2">
      <c r="A42" s="7" t="s">
        <v>32</v>
      </c>
      <c r="B42" s="7" t="s">
        <v>33</v>
      </c>
      <c r="C42" s="7" t="s">
        <v>34</v>
      </c>
      <c r="D42" s="13">
        <v>41548</v>
      </c>
      <c r="E42" s="14">
        <f t="shared" si="0"/>
        <v>10</v>
      </c>
      <c r="F42" s="14" t="s">
        <v>35</v>
      </c>
      <c r="G42" s="7" t="s">
        <v>40</v>
      </c>
      <c r="H42" s="7" t="s">
        <v>39</v>
      </c>
      <c r="I42" s="7" t="s">
        <v>38</v>
      </c>
      <c r="J42" s="15">
        <v>844007.26926670002</v>
      </c>
    </row>
    <row r="43" spans="1:10" ht="14.25" customHeight="1" x14ac:dyDescent="0.2">
      <c r="A43" s="7" t="s">
        <v>32</v>
      </c>
      <c r="B43" s="7" t="s">
        <v>33</v>
      </c>
      <c r="C43" s="7" t="s">
        <v>34</v>
      </c>
      <c r="D43" s="13">
        <v>41579</v>
      </c>
      <c r="E43" s="14">
        <f t="shared" si="0"/>
        <v>11</v>
      </c>
      <c r="F43" s="14" t="s">
        <v>35</v>
      </c>
      <c r="G43" s="7" t="s">
        <v>40</v>
      </c>
      <c r="H43" s="7" t="s">
        <v>39</v>
      </c>
      <c r="I43" s="7" t="s">
        <v>38</v>
      </c>
      <c r="J43" s="15">
        <v>891233.23679967504</v>
      </c>
    </row>
    <row r="44" spans="1:10" ht="14.25" customHeight="1" x14ac:dyDescent="0.2">
      <c r="A44" s="7" t="s">
        <v>32</v>
      </c>
      <c r="B44" s="7" t="s">
        <v>33</v>
      </c>
      <c r="C44" s="7" t="s">
        <v>34</v>
      </c>
      <c r="D44" s="13">
        <v>41609</v>
      </c>
      <c r="E44" s="14">
        <f t="shared" si="0"/>
        <v>12</v>
      </c>
      <c r="F44" s="14" t="s">
        <v>35</v>
      </c>
      <c r="G44" s="7" t="s">
        <v>40</v>
      </c>
      <c r="H44" s="7" t="s">
        <v>39</v>
      </c>
      <c r="I44" s="7" t="s">
        <v>38</v>
      </c>
      <c r="J44" s="15">
        <v>869695.6798400064</v>
      </c>
    </row>
    <row r="45" spans="1:10" ht="14.25" customHeight="1" x14ac:dyDescent="0.2">
      <c r="A45" s="7" t="s">
        <v>32</v>
      </c>
      <c r="B45" s="7" t="s">
        <v>33</v>
      </c>
      <c r="C45" s="7" t="s">
        <v>34</v>
      </c>
      <c r="D45" s="13">
        <v>41640</v>
      </c>
      <c r="E45" s="14">
        <f t="shared" si="0"/>
        <v>1</v>
      </c>
      <c r="F45" s="14" t="s">
        <v>35</v>
      </c>
      <c r="G45" s="7" t="s">
        <v>40</v>
      </c>
      <c r="H45" s="7" t="s">
        <v>39</v>
      </c>
      <c r="I45" s="7" t="s">
        <v>38</v>
      </c>
      <c r="J45" s="15">
        <v>1264340.7317083809</v>
      </c>
    </row>
    <row r="46" spans="1:10" ht="14.25" customHeight="1" x14ac:dyDescent="0.2">
      <c r="A46" s="7" t="s">
        <v>32</v>
      </c>
      <c r="B46" s="7" t="s">
        <v>33</v>
      </c>
      <c r="C46" s="7" t="s">
        <v>34</v>
      </c>
      <c r="D46" s="13">
        <v>41671</v>
      </c>
      <c r="E46" s="14">
        <f t="shared" si="0"/>
        <v>2</v>
      </c>
      <c r="F46" s="14" t="s">
        <v>35</v>
      </c>
      <c r="G46" s="7" t="s">
        <v>40</v>
      </c>
      <c r="H46" s="7" t="s">
        <v>39</v>
      </c>
      <c r="I46" s="7" t="s">
        <v>38</v>
      </c>
      <c r="J46" s="15">
        <v>1119155.521886325</v>
      </c>
    </row>
    <row r="47" spans="1:10" ht="14.25" customHeight="1" x14ac:dyDescent="0.2">
      <c r="A47" s="7" t="s">
        <v>32</v>
      </c>
      <c r="B47" s="7" t="s">
        <v>33</v>
      </c>
      <c r="C47" s="7" t="s">
        <v>34</v>
      </c>
      <c r="D47" s="13">
        <v>41699</v>
      </c>
      <c r="E47" s="14">
        <f t="shared" si="0"/>
        <v>3</v>
      </c>
      <c r="F47" s="14" t="s">
        <v>35</v>
      </c>
      <c r="G47" s="7" t="s">
        <v>40</v>
      </c>
      <c r="H47" s="7" t="s">
        <v>39</v>
      </c>
      <c r="I47" s="7" t="s">
        <v>38</v>
      </c>
      <c r="J47" s="15">
        <v>1179517.3866851374</v>
      </c>
    </row>
    <row r="48" spans="1:10" ht="14.25" customHeight="1" x14ac:dyDescent="0.2">
      <c r="A48" s="7" t="s">
        <v>32</v>
      </c>
      <c r="B48" s="7" t="s">
        <v>33</v>
      </c>
      <c r="C48" s="7" t="s">
        <v>34</v>
      </c>
      <c r="D48" s="13">
        <v>41730</v>
      </c>
      <c r="E48" s="14">
        <f t="shared" si="0"/>
        <v>4</v>
      </c>
      <c r="F48" s="14" t="s">
        <v>35</v>
      </c>
      <c r="G48" s="7" t="s">
        <v>40</v>
      </c>
      <c r="H48" s="7" t="s">
        <v>39</v>
      </c>
      <c r="I48" s="7" t="s">
        <v>38</v>
      </c>
      <c r="J48" s="15">
        <v>861832.25446635636</v>
      </c>
    </row>
    <row r="49" spans="1:10" ht="14.25" customHeight="1" x14ac:dyDescent="0.2">
      <c r="A49" s="7" t="s">
        <v>32</v>
      </c>
      <c r="B49" s="7" t="s">
        <v>33</v>
      </c>
      <c r="C49" s="7" t="s">
        <v>34</v>
      </c>
      <c r="D49" s="13">
        <v>41760</v>
      </c>
      <c r="E49" s="14">
        <f t="shared" si="0"/>
        <v>5</v>
      </c>
      <c r="F49" s="14" t="s">
        <v>35</v>
      </c>
      <c r="G49" s="7" t="s">
        <v>40</v>
      </c>
      <c r="H49" s="7" t="s">
        <v>39</v>
      </c>
      <c r="I49" s="7" t="s">
        <v>38</v>
      </c>
      <c r="J49" s="15">
        <v>871962.48344108742</v>
      </c>
    </row>
    <row r="50" spans="1:10" ht="14.25" customHeight="1" x14ac:dyDescent="0.2">
      <c r="A50" s="7" t="s">
        <v>32</v>
      </c>
      <c r="B50" s="7" t="s">
        <v>33</v>
      </c>
      <c r="C50" s="7" t="s">
        <v>34</v>
      </c>
      <c r="D50" s="13">
        <v>41791</v>
      </c>
      <c r="E50" s="14">
        <f t="shared" si="0"/>
        <v>6</v>
      </c>
      <c r="F50" s="14" t="s">
        <v>35</v>
      </c>
      <c r="G50" s="7" t="s">
        <v>40</v>
      </c>
      <c r="H50" s="7" t="s">
        <v>39</v>
      </c>
      <c r="I50" s="7" t="s">
        <v>38</v>
      </c>
      <c r="J50" s="15">
        <v>837899.13512978749</v>
      </c>
    </row>
    <row r="51" spans="1:10" ht="14.25" customHeight="1" x14ac:dyDescent="0.2">
      <c r="A51" s="7" t="s">
        <v>32</v>
      </c>
      <c r="B51" s="7" t="s">
        <v>33</v>
      </c>
      <c r="C51" s="7" t="s">
        <v>34</v>
      </c>
      <c r="D51" s="13">
        <v>41456</v>
      </c>
      <c r="E51" s="14">
        <f t="shared" si="0"/>
        <v>7</v>
      </c>
      <c r="F51" s="14" t="s">
        <v>35</v>
      </c>
      <c r="G51" s="7" t="s">
        <v>41</v>
      </c>
      <c r="H51" s="7" t="s">
        <v>37</v>
      </c>
      <c r="I51" s="7" t="s">
        <v>38</v>
      </c>
      <c r="J51" s="15">
        <v>1296758.36136</v>
      </c>
    </row>
    <row r="52" spans="1:10" ht="14.25" customHeight="1" x14ac:dyDescent="0.2">
      <c r="A52" s="7" t="s">
        <v>32</v>
      </c>
      <c r="B52" s="7" t="s">
        <v>33</v>
      </c>
      <c r="C52" s="7" t="s">
        <v>34</v>
      </c>
      <c r="D52" s="13">
        <v>41487</v>
      </c>
      <c r="E52" s="14">
        <f t="shared" si="0"/>
        <v>8</v>
      </c>
      <c r="F52" s="14" t="s">
        <v>35</v>
      </c>
      <c r="G52" s="7" t="s">
        <v>41</v>
      </c>
      <c r="H52" s="7" t="s">
        <v>37</v>
      </c>
      <c r="I52" s="7" t="s">
        <v>38</v>
      </c>
      <c r="J52" s="15">
        <v>1248980.56822</v>
      </c>
    </row>
    <row r="53" spans="1:10" ht="14.25" customHeight="1" x14ac:dyDescent="0.2">
      <c r="A53" s="7" t="s">
        <v>32</v>
      </c>
      <c r="B53" s="7" t="s">
        <v>33</v>
      </c>
      <c r="C53" s="7" t="s">
        <v>34</v>
      </c>
      <c r="D53" s="13">
        <v>41518</v>
      </c>
      <c r="E53" s="14">
        <f t="shared" si="0"/>
        <v>9</v>
      </c>
      <c r="F53" s="14" t="s">
        <v>35</v>
      </c>
      <c r="G53" s="7" t="s">
        <v>41</v>
      </c>
      <c r="H53" s="7" t="s">
        <v>37</v>
      </c>
      <c r="I53" s="7" t="s">
        <v>38</v>
      </c>
      <c r="J53" s="15">
        <v>1153392.4247999999</v>
      </c>
    </row>
    <row r="54" spans="1:10" ht="14.25" customHeight="1" x14ac:dyDescent="0.2">
      <c r="A54" s="7" t="s">
        <v>32</v>
      </c>
      <c r="B54" s="7" t="s">
        <v>33</v>
      </c>
      <c r="C54" s="7" t="s">
        <v>34</v>
      </c>
      <c r="D54" s="13">
        <v>41548</v>
      </c>
      <c r="E54" s="14">
        <f t="shared" si="0"/>
        <v>10</v>
      </c>
      <c r="F54" s="14" t="s">
        <v>35</v>
      </c>
      <c r="G54" s="7" t="s">
        <v>41</v>
      </c>
      <c r="H54" s="7" t="s">
        <v>37</v>
      </c>
      <c r="I54" s="7" t="s">
        <v>38</v>
      </c>
      <c r="J54" s="15">
        <v>1144901.76416</v>
      </c>
    </row>
    <row r="55" spans="1:10" ht="14.25" customHeight="1" x14ac:dyDescent="0.2">
      <c r="A55" s="7" t="s">
        <v>32</v>
      </c>
      <c r="B55" s="7" t="s">
        <v>33</v>
      </c>
      <c r="C55" s="7" t="s">
        <v>34</v>
      </c>
      <c r="D55" s="13">
        <v>41579</v>
      </c>
      <c r="E55" s="14">
        <f t="shared" si="0"/>
        <v>11</v>
      </c>
      <c r="F55" s="14" t="s">
        <v>35</v>
      </c>
      <c r="G55" s="7" t="s">
        <v>41</v>
      </c>
      <c r="H55" s="7" t="s">
        <v>37</v>
      </c>
      <c r="I55" s="7" t="s">
        <v>38</v>
      </c>
      <c r="J55" s="15">
        <v>1208964.11944</v>
      </c>
    </row>
    <row r="56" spans="1:10" ht="14.25" customHeight="1" x14ac:dyDescent="0.2">
      <c r="A56" s="7" t="s">
        <v>32</v>
      </c>
      <c r="B56" s="7" t="s">
        <v>33</v>
      </c>
      <c r="C56" s="7" t="s">
        <v>34</v>
      </c>
      <c r="D56" s="13">
        <v>41609</v>
      </c>
      <c r="E56" s="14">
        <f t="shared" si="0"/>
        <v>12</v>
      </c>
      <c r="F56" s="14" t="s">
        <v>35</v>
      </c>
      <c r="G56" s="7" t="s">
        <v>41</v>
      </c>
      <c r="H56" s="7" t="s">
        <v>37</v>
      </c>
      <c r="I56" s="7" t="s">
        <v>38</v>
      </c>
      <c r="J56" s="15">
        <v>1179748.2727800002</v>
      </c>
    </row>
    <row r="57" spans="1:10" ht="14.25" customHeight="1" x14ac:dyDescent="0.2">
      <c r="A57" s="7" t="s">
        <v>32</v>
      </c>
      <c r="B57" s="7" t="s">
        <v>33</v>
      </c>
      <c r="C57" s="7" t="s">
        <v>34</v>
      </c>
      <c r="D57" s="13">
        <v>41640</v>
      </c>
      <c r="E57" s="14">
        <f t="shared" si="0"/>
        <v>1</v>
      </c>
      <c r="F57" s="14" t="s">
        <v>35</v>
      </c>
      <c r="G57" s="7" t="s">
        <v>41</v>
      </c>
      <c r="H57" s="7" t="s">
        <v>37</v>
      </c>
      <c r="I57" s="7" t="s">
        <v>38</v>
      </c>
      <c r="J57" s="15">
        <v>1715087.0459799999</v>
      </c>
    </row>
    <row r="58" spans="1:10" ht="14.25" customHeight="1" x14ac:dyDescent="0.2">
      <c r="A58" s="7" t="s">
        <v>32</v>
      </c>
      <c r="B58" s="7" t="s">
        <v>33</v>
      </c>
      <c r="C58" s="7" t="s">
        <v>34</v>
      </c>
      <c r="D58" s="13">
        <v>41671</v>
      </c>
      <c r="E58" s="14">
        <f t="shared" si="0"/>
        <v>2</v>
      </c>
      <c r="F58" s="14" t="s">
        <v>35</v>
      </c>
      <c r="G58" s="7" t="s">
        <v>41</v>
      </c>
      <c r="H58" s="7" t="s">
        <v>37</v>
      </c>
      <c r="I58" s="7" t="s">
        <v>38</v>
      </c>
      <c r="J58" s="15">
        <v>1518142.2933600002</v>
      </c>
    </row>
    <row r="59" spans="1:10" ht="14.25" customHeight="1" x14ac:dyDescent="0.2">
      <c r="A59" s="7" t="s">
        <v>32</v>
      </c>
      <c r="B59" s="7" t="s">
        <v>33</v>
      </c>
      <c r="C59" s="7" t="s">
        <v>34</v>
      </c>
      <c r="D59" s="13">
        <v>41699</v>
      </c>
      <c r="E59" s="14">
        <f t="shared" si="0"/>
        <v>3</v>
      </c>
      <c r="F59" s="14" t="s">
        <v>35</v>
      </c>
      <c r="G59" s="7" t="s">
        <v>41</v>
      </c>
      <c r="H59" s="7" t="s">
        <v>37</v>
      </c>
      <c r="I59" s="7" t="s">
        <v>38</v>
      </c>
      <c r="J59" s="15">
        <v>1600023.58516</v>
      </c>
    </row>
    <row r="60" spans="1:10" ht="14.25" customHeight="1" x14ac:dyDescent="0.2">
      <c r="A60" s="7" t="s">
        <v>32</v>
      </c>
      <c r="B60" s="7" t="s">
        <v>33</v>
      </c>
      <c r="C60" s="7" t="s">
        <v>34</v>
      </c>
      <c r="D60" s="13">
        <v>41730</v>
      </c>
      <c r="E60" s="14">
        <f t="shared" si="0"/>
        <v>4</v>
      </c>
      <c r="F60" s="14" t="s">
        <v>35</v>
      </c>
      <c r="G60" s="7" t="s">
        <v>41</v>
      </c>
      <c r="H60" s="7" t="s">
        <v>37</v>
      </c>
      <c r="I60" s="7" t="s">
        <v>38</v>
      </c>
      <c r="J60" s="15">
        <v>1169081.4812600003</v>
      </c>
    </row>
    <row r="61" spans="1:10" ht="14.25" customHeight="1" x14ac:dyDescent="0.2">
      <c r="A61" s="7" t="s">
        <v>32</v>
      </c>
      <c r="B61" s="7" t="s">
        <v>33</v>
      </c>
      <c r="C61" s="7" t="s">
        <v>34</v>
      </c>
      <c r="D61" s="13">
        <v>41760</v>
      </c>
      <c r="E61" s="14">
        <f t="shared" si="0"/>
        <v>5</v>
      </c>
      <c r="F61" s="14" t="s">
        <v>35</v>
      </c>
      <c r="G61" s="7" t="s">
        <v>41</v>
      </c>
      <c r="H61" s="7" t="s">
        <v>37</v>
      </c>
      <c r="I61" s="7" t="s">
        <v>38</v>
      </c>
      <c r="J61" s="15">
        <v>1182823.2077200001</v>
      </c>
    </row>
    <row r="62" spans="1:10" ht="14.25" customHeight="1" x14ac:dyDescent="0.2">
      <c r="A62" s="7" t="s">
        <v>32</v>
      </c>
      <c r="B62" s="7" t="s">
        <v>33</v>
      </c>
      <c r="C62" s="7" t="s">
        <v>34</v>
      </c>
      <c r="D62" s="13">
        <v>41791</v>
      </c>
      <c r="E62" s="14">
        <f t="shared" si="0"/>
        <v>6</v>
      </c>
      <c r="F62" s="14" t="s">
        <v>35</v>
      </c>
      <c r="G62" s="7" t="s">
        <v>41</v>
      </c>
      <c r="H62" s="7" t="s">
        <v>37</v>
      </c>
      <c r="I62" s="7" t="s">
        <v>38</v>
      </c>
      <c r="J62" s="15">
        <v>1136616.0374800002</v>
      </c>
    </row>
    <row r="63" spans="1:10" ht="14.25" customHeight="1" x14ac:dyDescent="0.2">
      <c r="A63" s="7" t="s">
        <v>32</v>
      </c>
      <c r="B63" s="7" t="s">
        <v>33</v>
      </c>
      <c r="C63" s="7" t="s">
        <v>42</v>
      </c>
      <c r="D63" s="13">
        <v>41456</v>
      </c>
      <c r="E63" s="14">
        <f t="shared" si="0"/>
        <v>7</v>
      </c>
      <c r="F63" s="14" t="s">
        <v>35</v>
      </c>
      <c r="G63" s="7" t="s">
        <v>36</v>
      </c>
      <c r="H63" s="7" t="s">
        <v>37</v>
      </c>
      <c r="I63" s="7" t="s">
        <v>38</v>
      </c>
      <c r="J63" s="15">
        <v>2406673.7462499999</v>
      </c>
    </row>
    <row r="64" spans="1:10" ht="14.25" customHeight="1" x14ac:dyDescent="0.2">
      <c r="A64" s="7" t="s">
        <v>32</v>
      </c>
      <c r="B64" s="7" t="s">
        <v>33</v>
      </c>
      <c r="C64" s="7" t="s">
        <v>42</v>
      </c>
      <c r="D64" s="13">
        <v>41487</v>
      </c>
      <c r="E64" s="14">
        <f t="shared" si="0"/>
        <v>8</v>
      </c>
      <c r="F64" s="14" t="s">
        <v>35</v>
      </c>
      <c r="G64" s="7" t="s">
        <v>36</v>
      </c>
      <c r="H64" s="7" t="s">
        <v>37</v>
      </c>
      <c r="I64" s="7" t="s">
        <v>38</v>
      </c>
      <c r="J64" s="15">
        <v>2028377.0049999999</v>
      </c>
    </row>
    <row r="65" spans="1:10" ht="14.25" customHeight="1" x14ac:dyDescent="0.2">
      <c r="A65" s="7" t="s">
        <v>32</v>
      </c>
      <c r="B65" s="7" t="s">
        <v>33</v>
      </c>
      <c r="C65" s="7" t="s">
        <v>42</v>
      </c>
      <c r="D65" s="13">
        <v>41518</v>
      </c>
      <c r="E65" s="14">
        <f t="shared" si="0"/>
        <v>9</v>
      </c>
      <c r="F65" s="14" t="s">
        <v>35</v>
      </c>
      <c r="G65" s="7" t="s">
        <v>36</v>
      </c>
      <c r="H65" s="7" t="s">
        <v>37</v>
      </c>
      <c r="I65" s="7" t="s">
        <v>38</v>
      </c>
      <c r="J65" s="15">
        <v>2241097.23875</v>
      </c>
    </row>
    <row r="66" spans="1:10" ht="14.25" customHeight="1" x14ac:dyDescent="0.2">
      <c r="A66" s="7" t="s">
        <v>32</v>
      </c>
      <c r="B66" s="7" t="s">
        <v>33</v>
      </c>
      <c r="C66" s="7" t="s">
        <v>42</v>
      </c>
      <c r="D66" s="13">
        <v>41548</v>
      </c>
      <c r="E66" s="14">
        <f t="shared" si="0"/>
        <v>10</v>
      </c>
      <c r="F66" s="14" t="s">
        <v>35</v>
      </c>
      <c r="G66" s="7" t="s">
        <v>36</v>
      </c>
      <c r="H66" s="7" t="s">
        <v>37</v>
      </c>
      <c r="I66" s="7" t="s">
        <v>38</v>
      </c>
      <c r="J66" s="15">
        <v>2104393.5099999998</v>
      </c>
    </row>
    <row r="67" spans="1:10" ht="14.25" customHeight="1" x14ac:dyDescent="0.2">
      <c r="A67" s="7" t="s">
        <v>32</v>
      </c>
      <c r="B67" s="7" t="s">
        <v>33</v>
      </c>
      <c r="C67" s="7" t="s">
        <v>42</v>
      </c>
      <c r="D67" s="13">
        <v>41579</v>
      </c>
      <c r="E67" s="14">
        <f t="shared" si="0"/>
        <v>11</v>
      </c>
      <c r="F67" s="14" t="s">
        <v>35</v>
      </c>
      <c r="G67" s="7" t="s">
        <v>36</v>
      </c>
      <c r="H67" s="7" t="s">
        <v>37</v>
      </c>
      <c r="I67" s="7" t="s">
        <v>38</v>
      </c>
      <c r="J67" s="15">
        <v>1921236.2224999999</v>
      </c>
    </row>
    <row r="68" spans="1:10" ht="14.25" customHeight="1" x14ac:dyDescent="0.2">
      <c r="A68" s="7" t="s">
        <v>32</v>
      </c>
      <c r="B68" s="7" t="s">
        <v>33</v>
      </c>
      <c r="C68" s="7" t="s">
        <v>42</v>
      </c>
      <c r="D68" s="13">
        <v>41609</v>
      </c>
      <c r="E68" s="14">
        <f t="shared" si="0"/>
        <v>12</v>
      </c>
      <c r="F68" s="14" t="s">
        <v>35</v>
      </c>
      <c r="G68" s="7" t="s">
        <v>36</v>
      </c>
      <c r="H68" s="7" t="s">
        <v>37</v>
      </c>
      <c r="I68" s="7" t="s">
        <v>38</v>
      </c>
      <c r="J68" s="15">
        <v>2161522.17</v>
      </c>
    </row>
    <row r="69" spans="1:10" ht="14.25" customHeight="1" x14ac:dyDescent="0.2">
      <c r="A69" s="7" t="s">
        <v>32</v>
      </c>
      <c r="B69" s="7" t="s">
        <v>33</v>
      </c>
      <c r="C69" s="7" t="s">
        <v>42</v>
      </c>
      <c r="D69" s="13">
        <v>41640</v>
      </c>
      <c r="E69" s="14">
        <f t="shared" si="0"/>
        <v>1</v>
      </c>
      <c r="F69" s="14" t="s">
        <v>35</v>
      </c>
      <c r="G69" s="7" t="s">
        <v>36</v>
      </c>
      <c r="H69" s="7" t="s">
        <v>37</v>
      </c>
      <c r="I69" s="7" t="s">
        <v>38</v>
      </c>
      <c r="J69" s="15">
        <v>3104730.2250000001</v>
      </c>
    </row>
    <row r="70" spans="1:10" ht="14.25" customHeight="1" x14ac:dyDescent="0.2">
      <c r="A70" s="7" t="s">
        <v>32</v>
      </c>
      <c r="B70" s="7" t="s">
        <v>33</v>
      </c>
      <c r="C70" s="7" t="s">
        <v>42</v>
      </c>
      <c r="D70" s="13">
        <v>41671</v>
      </c>
      <c r="E70" s="14">
        <f t="shared" si="0"/>
        <v>2</v>
      </c>
      <c r="F70" s="14" t="s">
        <v>35</v>
      </c>
      <c r="G70" s="7" t="s">
        <v>36</v>
      </c>
      <c r="H70" s="7" t="s">
        <v>37</v>
      </c>
      <c r="I70" s="7" t="s">
        <v>38</v>
      </c>
      <c r="J70" s="15">
        <v>2116798.7124999999</v>
      </c>
    </row>
    <row r="71" spans="1:10" ht="14.25" customHeight="1" x14ac:dyDescent="0.2">
      <c r="A71" s="7" t="s">
        <v>32</v>
      </c>
      <c r="B71" s="7" t="s">
        <v>33</v>
      </c>
      <c r="C71" s="7" t="s">
        <v>42</v>
      </c>
      <c r="D71" s="13">
        <v>41699</v>
      </c>
      <c r="E71" s="14">
        <f t="shared" si="0"/>
        <v>3</v>
      </c>
      <c r="F71" s="14" t="s">
        <v>35</v>
      </c>
      <c r="G71" s="7" t="s">
        <v>36</v>
      </c>
      <c r="H71" s="7" t="s">
        <v>37</v>
      </c>
      <c r="I71" s="7" t="s">
        <v>38</v>
      </c>
      <c r="J71" s="15">
        <v>2728427.88625</v>
      </c>
    </row>
    <row r="72" spans="1:10" ht="14.25" customHeight="1" x14ac:dyDescent="0.2">
      <c r="A72" s="7" t="s">
        <v>32</v>
      </c>
      <c r="B72" s="7" t="s">
        <v>33</v>
      </c>
      <c r="C72" s="7" t="s">
        <v>42</v>
      </c>
      <c r="D72" s="13">
        <v>41730</v>
      </c>
      <c r="E72" s="14">
        <f t="shared" si="0"/>
        <v>4</v>
      </c>
      <c r="F72" s="14" t="s">
        <v>35</v>
      </c>
      <c r="G72" s="7" t="s">
        <v>36</v>
      </c>
      <c r="H72" s="7" t="s">
        <v>37</v>
      </c>
      <c r="I72" s="7" t="s">
        <v>38</v>
      </c>
      <c r="J72" s="15">
        <v>2259504.8675000002</v>
      </c>
    </row>
    <row r="73" spans="1:10" ht="14.25" customHeight="1" x14ac:dyDescent="0.2">
      <c r="A73" s="7" t="s">
        <v>32</v>
      </c>
      <c r="B73" s="7" t="s">
        <v>33</v>
      </c>
      <c r="C73" s="7" t="s">
        <v>42</v>
      </c>
      <c r="D73" s="13">
        <v>41760</v>
      </c>
      <c r="E73" s="14">
        <f t="shared" si="0"/>
        <v>5</v>
      </c>
      <c r="F73" s="14" t="s">
        <v>35</v>
      </c>
      <c r="G73" s="7" t="s">
        <v>36</v>
      </c>
      <c r="H73" s="7" t="s">
        <v>37</v>
      </c>
      <c r="I73" s="7" t="s">
        <v>38</v>
      </c>
      <c r="J73" s="15">
        <v>2031569.2350000001</v>
      </c>
    </row>
    <row r="74" spans="1:10" ht="14.25" customHeight="1" x14ac:dyDescent="0.2">
      <c r="A74" s="7" t="s">
        <v>32</v>
      </c>
      <c r="B74" s="7" t="s">
        <v>33</v>
      </c>
      <c r="C74" s="7" t="s">
        <v>42</v>
      </c>
      <c r="D74" s="13">
        <v>41791</v>
      </c>
      <c r="E74" s="14">
        <f t="shared" si="0"/>
        <v>6</v>
      </c>
      <c r="F74" s="14" t="s">
        <v>35</v>
      </c>
      <c r="G74" s="7" t="s">
        <v>36</v>
      </c>
      <c r="H74" s="7" t="s">
        <v>37</v>
      </c>
      <c r="I74" s="7" t="s">
        <v>38</v>
      </c>
      <c r="J74" s="15">
        <v>2245023.2324999999</v>
      </c>
    </row>
    <row r="75" spans="1:10" ht="14.25" customHeight="1" x14ac:dyDescent="0.2">
      <c r="A75" s="7" t="s">
        <v>32</v>
      </c>
      <c r="B75" s="7" t="s">
        <v>33</v>
      </c>
      <c r="C75" s="7" t="s">
        <v>42</v>
      </c>
      <c r="D75" s="13">
        <v>41456</v>
      </c>
      <c r="E75" s="14">
        <f t="shared" si="0"/>
        <v>7</v>
      </c>
      <c r="F75" s="14" t="s">
        <v>35</v>
      </c>
      <c r="G75" s="7" t="s">
        <v>36</v>
      </c>
      <c r="H75" s="7" t="s">
        <v>39</v>
      </c>
      <c r="I75" s="7" t="s">
        <v>38</v>
      </c>
      <c r="J75" s="15">
        <v>4813347.4924999997</v>
      </c>
    </row>
    <row r="76" spans="1:10" ht="14.25" customHeight="1" x14ac:dyDescent="0.2">
      <c r="A76" s="7" t="s">
        <v>32</v>
      </c>
      <c r="B76" s="7" t="s">
        <v>33</v>
      </c>
      <c r="C76" s="7" t="s">
        <v>42</v>
      </c>
      <c r="D76" s="13">
        <v>41487</v>
      </c>
      <c r="E76" s="14">
        <f t="shared" si="0"/>
        <v>8</v>
      </c>
      <c r="F76" s="14" t="s">
        <v>35</v>
      </c>
      <c r="G76" s="7" t="s">
        <v>36</v>
      </c>
      <c r="H76" s="7" t="s">
        <v>39</v>
      </c>
      <c r="I76" s="7" t="s">
        <v>38</v>
      </c>
      <c r="J76" s="15">
        <v>4056754.01</v>
      </c>
    </row>
    <row r="77" spans="1:10" ht="14.25" customHeight="1" x14ac:dyDescent="0.2">
      <c r="A77" s="7" t="s">
        <v>32</v>
      </c>
      <c r="B77" s="7" t="s">
        <v>33</v>
      </c>
      <c r="C77" s="7" t="s">
        <v>42</v>
      </c>
      <c r="D77" s="13">
        <v>41518</v>
      </c>
      <c r="E77" s="14">
        <f t="shared" si="0"/>
        <v>9</v>
      </c>
      <c r="F77" s="14" t="s">
        <v>35</v>
      </c>
      <c r="G77" s="7" t="s">
        <v>36</v>
      </c>
      <c r="H77" s="7" t="s">
        <v>39</v>
      </c>
      <c r="I77" s="7" t="s">
        <v>38</v>
      </c>
      <c r="J77" s="15">
        <v>4482194.4775</v>
      </c>
    </row>
    <row r="78" spans="1:10" ht="14.25" customHeight="1" x14ac:dyDescent="0.2">
      <c r="A78" s="7" t="s">
        <v>32</v>
      </c>
      <c r="B78" s="7" t="s">
        <v>33</v>
      </c>
      <c r="C78" s="7" t="s">
        <v>42</v>
      </c>
      <c r="D78" s="13">
        <v>41548</v>
      </c>
      <c r="E78" s="14">
        <f t="shared" si="0"/>
        <v>10</v>
      </c>
      <c r="F78" s="14" t="s">
        <v>35</v>
      </c>
      <c r="G78" s="7" t="s">
        <v>36</v>
      </c>
      <c r="H78" s="7" t="s">
        <v>39</v>
      </c>
      <c r="I78" s="7" t="s">
        <v>38</v>
      </c>
      <c r="J78" s="15">
        <v>4208787.0199999996</v>
      </c>
    </row>
    <row r="79" spans="1:10" ht="14.25" customHeight="1" x14ac:dyDescent="0.2">
      <c r="A79" s="7" t="s">
        <v>32</v>
      </c>
      <c r="B79" s="7" t="s">
        <v>33</v>
      </c>
      <c r="C79" s="7" t="s">
        <v>42</v>
      </c>
      <c r="D79" s="13">
        <v>41579</v>
      </c>
      <c r="E79" s="14">
        <f t="shared" si="0"/>
        <v>11</v>
      </c>
      <c r="F79" s="14" t="s">
        <v>35</v>
      </c>
      <c r="G79" s="7" t="s">
        <v>36</v>
      </c>
      <c r="H79" s="7" t="s">
        <v>39</v>
      </c>
      <c r="I79" s="7" t="s">
        <v>38</v>
      </c>
      <c r="J79" s="15">
        <v>3842472.4449999998</v>
      </c>
    </row>
    <row r="80" spans="1:10" ht="14.25" customHeight="1" x14ac:dyDescent="0.2">
      <c r="A80" s="7" t="s">
        <v>32</v>
      </c>
      <c r="B80" s="7" t="s">
        <v>33</v>
      </c>
      <c r="C80" s="7" t="s">
        <v>42</v>
      </c>
      <c r="D80" s="13">
        <v>41609</v>
      </c>
      <c r="E80" s="14">
        <f t="shared" si="0"/>
        <v>12</v>
      </c>
      <c r="F80" s="14" t="s">
        <v>35</v>
      </c>
      <c r="G80" s="7" t="s">
        <v>36</v>
      </c>
      <c r="H80" s="7" t="s">
        <v>39</v>
      </c>
      <c r="I80" s="7" t="s">
        <v>38</v>
      </c>
      <c r="J80" s="15">
        <v>4323044.34</v>
      </c>
    </row>
    <row r="81" spans="1:10" ht="14.25" customHeight="1" x14ac:dyDescent="0.2">
      <c r="A81" s="7" t="s">
        <v>32</v>
      </c>
      <c r="B81" s="7" t="s">
        <v>33</v>
      </c>
      <c r="C81" s="7" t="s">
        <v>42</v>
      </c>
      <c r="D81" s="13">
        <v>41640</v>
      </c>
      <c r="E81" s="14">
        <f t="shared" si="0"/>
        <v>1</v>
      </c>
      <c r="F81" s="14" t="s">
        <v>35</v>
      </c>
      <c r="G81" s="7" t="s">
        <v>36</v>
      </c>
      <c r="H81" s="7" t="s">
        <v>39</v>
      </c>
      <c r="I81" s="7" t="s">
        <v>38</v>
      </c>
      <c r="J81" s="15">
        <v>6209460.4500000002</v>
      </c>
    </row>
    <row r="82" spans="1:10" ht="14.25" customHeight="1" x14ac:dyDescent="0.2">
      <c r="A82" s="7" t="s">
        <v>32</v>
      </c>
      <c r="B82" s="7" t="s">
        <v>33</v>
      </c>
      <c r="C82" s="7" t="s">
        <v>42</v>
      </c>
      <c r="D82" s="13">
        <v>41671</v>
      </c>
      <c r="E82" s="14">
        <f t="shared" si="0"/>
        <v>2</v>
      </c>
      <c r="F82" s="14" t="s">
        <v>35</v>
      </c>
      <c r="G82" s="7" t="s">
        <v>36</v>
      </c>
      <c r="H82" s="7" t="s">
        <v>39</v>
      </c>
      <c r="I82" s="7" t="s">
        <v>38</v>
      </c>
      <c r="J82" s="15">
        <v>4633597.4249999998</v>
      </c>
    </row>
    <row r="83" spans="1:10" ht="14.25" customHeight="1" x14ac:dyDescent="0.2">
      <c r="A83" s="7" t="s">
        <v>32</v>
      </c>
      <c r="B83" s="7" t="s">
        <v>33</v>
      </c>
      <c r="C83" s="7" t="s">
        <v>42</v>
      </c>
      <c r="D83" s="13">
        <v>41699</v>
      </c>
      <c r="E83" s="14">
        <f t="shared" si="0"/>
        <v>3</v>
      </c>
      <c r="F83" s="14" t="s">
        <v>35</v>
      </c>
      <c r="G83" s="7" t="s">
        <v>36</v>
      </c>
      <c r="H83" s="7" t="s">
        <v>39</v>
      </c>
      <c r="I83" s="7" t="s">
        <v>38</v>
      </c>
      <c r="J83" s="15">
        <v>5456855.7725</v>
      </c>
    </row>
    <row r="84" spans="1:10" ht="14.25" customHeight="1" x14ac:dyDescent="0.2">
      <c r="A84" s="7" t="s">
        <v>32</v>
      </c>
      <c r="B84" s="7" t="s">
        <v>33</v>
      </c>
      <c r="C84" s="7" t="s">
        <v>42</v>
      </c>
      <c r="D84" s="13">
        <v>41730</v>
      </c>
      <c r="E84" s="14">
        <f t="shared" si="0"/>
        <v>4</v>
      </c>
      <c r="F84" s="14" t="s">
        <v>35</v>
      </c>
      <c r="G84" s="7" t="s">
        <v>36</v>
      </c>
      <c r="H84" s="7" t="s">
        <v>39</v>
      </c>
      <c r="I84" s="7" t="s">
        <v>38</v>
      </c>
      <c r="J84" s="15">
        <v>4519009.7350000003</v>
      </c>
    </row>
    <row r="85" spans="1:10" ht="14.25" customHeight="1" x14ac:dyDescent="0.2">
      <c r="A85" s="7" t="s">
        <v>32</v>
      </c>
      <c r="B85" s="7" t="s">
        <v>33</v>
      </c>
      <c r="C85" s="7" t="s">
        <v>42</v>
      </c>
      <c r="D85" s="13">
        <v>41760</v>
      </c>
      <c r="E85" s="14">
        <f t="shared" si="0"/>
        <v>5</v>
      </c>
      <c r="F85" s="14" t="s">
        <v>35</v>
      </c>
      <c r="G85" s="7" t="s">
        <v>36</v>
      </c>
      <c r="H85" s="7" t="s">
        <v>39</v>
      </c>
      <c r="I85" s="7" t="s">
        <v>38</v>
      </c>
      <c r="J85" s="15">
        <v>4063138.47</v>
      </c>
    </row>
    <row r="86" spans="1:10" ht="14.25" customHeight="1" x14ac:dyDescent="0.2">
      <c r="A86" s="7" t="s">
        <v>32</v>
      </c>
      <c r="B86" s="7" t="s">
        <v>33</v>
      </c>
      <c r="C86" s="7" t="s">
        <v>42</v>
      </c>
      <c r="D86" s="13">
        <v>41791</v>
      </c>
      <c r="E86" s="14">
        <f t="shared" si="0"/>
        <v>6</v>
      </c>
      <c r="F86" s="14" t="s">
        <v>35</v>
      </c>
      <c r="G86" s="7" t="s">
        <v>36</v>
      </c>
      <c r="H86" s="7" t="s">
        <v>39</v>
      </c>
      <c r="I86" s="7" t="s">
        <v>38</v>
      </c>
      <c r="J86" s="15">
        <v>4490046.4649999999</v>
      </c>
    </row>
    <row r="87" spans="1:10" ht="14.25" customHeight="1" x14ac:dyDescent="0.2">
      <c r="A87" s="7" t="s">
        <v>32</v>
      </c>
      <c r="B87" s="7" t="s">
        <v>33</v>
      </c>
      <c r="C87" s="7" t="s">
        <v>42</v>
      </c>
      <c r="D87" s="13">
        <v>41456</v>
      </c>
      <c r="E87" s="14">
        <f t="shared" si="0"/>
        <v>7</v>
      </c>
      <c r="F87" s="14" t="s">
        <v>35</v>
      </c>
      <c r="G87" s="7" t="s">
        <v>40</v>
      </c>
      <c r="H87" s="7" t="s">
        <v>37</v>
      </c>
      <c r="I87" s="7" t="s">
        <v>38</v>
      </c>
      <c r="J87" s="15">
        <v>2117872.8966999999</v>
      </c>
    </row>
    <row r="88" spans="1:10" ht="14.25" customHeight="1" x14ac:dyDescent="0.2">
      <c r="A88" s="7" t="s">
        <v>32</v>
      </c>
      <c r="B88" s="7" t="s">
        <v>33</v>
      </c>
      <c r="C88" s="7" t="s">
        <v>42</v>
      </c>
      <c r="D88" s="13">
        <v>41487</v>
      </c>
      <c r="E88" s="14">
        <f t="shared" si="0"/>
        <v>8</v>
      </c>
      <c r="F88" s="14" t="s">
        <v>35</v>
      </c>
      <c r="G88" s="7" t="s">
        <v>40</v>
      </c>
      <c r="H88" s="7" t="s">
        <v>37</v>
      </c>
      <c r="I88" s="7" t="s">
        <v>38</v>
      </c>
      <c r="J88" s="15">
        <v>1784971.7644</v>
      </c>
    </row>
    <row r="89" spans="1:10" ht="14.25" customHeight="1" x14ac:dyDescent="0.2">
      <c r="A89" s="7" t="s">
        <v>32</v>
      </c>
      <c r="B89" s="7" t="s">
        <v>33</v>
      </c>
      <c r="C89" s="7" t="s">
        <v>42</v>
      </c>
      <c r="D89" s="13">
        <v>41518</v>
      </c>
      <c r="E89" s="14">
        <f t="shared" si="0"/>
        <v>9</v>
      </c>
      <c r="F89" s="14" t="s">
        <v>35</v>
      </c>
      <c r="G89" s="7" t="s">
        <v>40</v>
      </c>
      <c r="H89" s="7" t="s">
        <v>37</v>
      </c>
      <c r="I89" s="7" t="s">
        <v>38</v>
      </c>
      <c r="J89" s="15">
        <v>1972165.5701000001</v>
      </c>
    </row>
    <row r="90" spans="1:10" ht="14.25" customHeight="1" x14ac:dyDescent="0.2">
      <c r="A90" s="7" t="s">
        <v>32</v>
      </c>
      <c r="B90" s="7" t="s">
        <v>33</v>
      </c>
      <c r="C90" s="7" t="s">
        <v>42</v>
      </c>
      <c r="D90" s="13">
        <v>41548</v>
      </c>
      <c r="E90" s="14">
        <f t="shared" si="0"/>
        <v>10</v>
      </c>
      <c r="F90" s="14" t="s">
        <v>35</v>
      </c>
      <c r="G90" s="7" t="s">
        <v>40</v>
      </c>
      <c r="H90" s="7" t="s">
        <v>37</v>
      </c>
      <c r="I90" s="7" t="s">
        <v>38</v>
      </c>
      <c r="J90" s="15">
        <v>1851866.2887999997</v>
      </c>
    </row>
    <row r="91" spans="1:10" ht="14.25" customHeight="1" x14ac:dyDescent="0.2">
      <c r="A91" s="7" t="s">
        <v>32</v>
      </c>
      <c r="B91" s="7" t="s">
        <v>33</v>
      </c>
      <c r="C91" s="7" t="s">
        <v>42</v>
      </c>
      <c r="D91" s="13">
        <v>41579</v>
      </c>
      <c r="E91" s="14">
        <f t="shared" si="0"/>
        <v>11</v>
      </c>
      <c r="F91" s="14" t="s">
        <v>35</v>
      </c>
      <c r="G91" s="7" t="s">
        <v>40</v>
      </c>
      <c r="H91" s="7" t="s">
        <v>37</v>
      </c>
      <c r="I91" s="7" t="s">
        <v>38</v>
      </c>
      <c r="J91" s="15">
        <v>1690687.8758</v>
      </c>
    </row>
    <row r="92" spans="1:10" ht="14.25" customHeight="1" x14ac:dyDescent="0.2">
      <c r="A92" s="7" t="s">
        <v>32</v>
      </c>
      <c r="B92" s="7" t="s">
        <v>33</v>
      </c>
      <c r="C92" s="7" t="s">
        <v>42</v>
      </c>
      <c r="D92" s="13">
        <v>41609</v>
      </c>
      <c r="E92" s="14">
        <f t="shared" si="0"/>
        <v>12</v>
      </c>
      <c r="F92" s="14" t="s">
        <v>35</v>
      </c>
      <c r="G92" s="7" t="s">
        <v>40</v>
      </c>
      <c r="H92" s="7" t="s">
        <v>37</v>
      </c>
      <c r="I92" s="7" t="s">
        <v>38</v>
      </c>
      <c r="J92" s="15">
        <v>1902139.5096</v>
      </c>
    </row>
    <row r="93" spans="1:10" ht="14.25" customHeight="1" x14ac:dyDescent="0.2">
      <c r="A93" s="7" t="s">
        <v>32</v>
      </c>
      <c r="B93" s="7" t="s">
        <v>33</v>
      </c>
      <c r="C93" s="7" t="s">
        <v>42</v>
      </c>
      <c r="D93" s="13">
        <v>41640</v>
      </c>
      <c r="E93" s="14">
        <f t="shared" si="0"/>
        <v>1</v>
      </c>
      <c r="F93" s="14" t="s">
        <v>35</v>
      </c>
      <c r="G93" s="7" t="s">
        <v>40</v>
      </c>
      <c r="H93" s="7" t="s">
        <v>37</v>
      </c>
      <c r="I93" s="7" t="s">
        <v>38</v>
      </c>
      <c r="J93" s="15">
        <v>2732162.5980000002</v>
      </c>
    </row>
    <row r="94" spans="1:10" ht="14.25" customHeight="1" x14ac:dyDescent="0.2">
      <c r="A94" s="7" t="s">
        <v>32</v>
      </c>
      <c r="B94" s="7" t="s">
        <v>33</v>
      </c>
      <c r="C94" s="7" t="s">
        <v>42</v>
      </c>
      <c r="D94" s="13">
        <v>41671</v>
      </c>
      <c r="E94" s="14">
        <f t="shared" si="0"/>
        <v>2</v>
      </c>
      <c r="F94" s="14" t="s">
        <v>35</v>
      </c>
      <c r="G94" s="7" t="s">
        <v>40</v>
      </c>
      <c r="H94" s="7" t="s">
        <v>37</v>
      </c>
      <c r="I94" s="7" t="s">
        <v>38</v>
      </c>
      <c r="J94" s="15">
        <v>2478782.8670000001</v>
      </c>
    </row>
    <row r="95" spans="1:10" ht="14.25" customHeight="1" x14ac:dyDescent="0.2">
      <c r="A95" s="7" t="s">
        <v>32</v>
      </c>
      <c r="B95" s="7" t="s">
        <v>33</v>
      </c>
      <c r="C95" s="7" t="s">
        <v>42</v>
      </c>
      <c r="D95" s="13">
        <v>41699</v>
      </c>
      <c r="E95" s="14">
        <f t="shared" si="0"/>
        <v>3</v>
      </c>
      <c r="F95" s="14" t="s">
        <v>35</v>
      </c>
      <c r="G95" s="7" t="s">
        <v>40</v>
      </c>
      <c r="H95" s="7" t="s">
        <v>37</v>
      </c>
      <c r="I95" s="7" t="s">
        <v>38</v>
      </c>
      <c r="J95" s="15">
        <v>2401016.5399000002</v>
      </c>
    </row>
    <row r="96" spans="1:10" ht="14.25" customHeight="1" x14ac:dyDescent="0.2">
      <c r="A96" s="7" t="s">
        <v>32</v>
      </c>
      <c r="B96" s="7" t="s">
        <v>33</v>
      </c>
      <c r="C96" s="7" t="s">
        <v>42</v>
      </c>
      <c r="D96" s="13">
        <v>41730</v>
      </c>
      <c r="E96" s="14">
        <f t="shared" si="0"/>
        <v>4</v>
      </c>
      <c r="F96" s="14" t="s">
        <v>35</v>
      </c>
      <c r="G96" s="7" t="s">
        <v>40</v>
      </c>
      <c r="H96" s="7" t="s">
        <v>37</v>
      </c>
      <c r="I96" s="7" t="s">
        <v>38</v>
      </c>
      <c r="J96" s="15">
        <v>1988364.2834000001</v>
      </c>
    </row>
    <row r="97" spans="1:10" ht="14.25" customHeight="1" x14ac:dyDescent="0.2">
      <c r="A97" s="7" t="s">
        <v>32</v>
      </c>
      <c r="B97" s="7" t="s">
        <v>33</v>
      </c>
      <c r="C97" s="7" t="s">
        <v>42</v>
      </c>
      <c r="D97" s="13">
        <v>41760</v>
      </c>
      <c r="E97" s="14">
        <f t="shared" si="0"/>
        <v>5</v>
      </c>
      <c r="F97" s="14" t="s">
        <v>35</v>
      </c>
      <c r="G97" s="7" t="s">
        <v>40</v>
      </c>
      <c r="H97" s="7" t="s">
        <v>37</v>
      </c>
      <c r="I97" s="7" t="s">
        <v>38</v>
      </c>
      <c r="J97" s="15">
        <v>1787780.9268</v>
      </c>
    </row>
    <row r="98" spans="1:10" ht="14.25" customHeight="1" x14ac:dyDescent="0.2">
      <c r="A98" s="7" t="s">
        <v>32</v>
      </c>
      <c r="B98" s="7" t="s">
        <v>33</v>
      </c>
      <c r="C98" s="7" t="s">
        <v>42</v>
      </c>
      <c r="D98" s="13">
        <v>41791</v>
      </c>
      <c r="E98" s="14">
        <f t="shared" si="0"/>
        <v>6</v>
      </c>
      <c r="F98" s="14" t="s">
        <v>35</v>
      </c>
      <c r="G98" s="7" t="s">
        <v>40</v>
      </c>
      <c r="H98" s="7" t="s">
        <v>37</v>
      </c>
      <c r="I98" s="7" t="s">
        <v>38</v>
      </c>
      <c r="J98" s="15">
        <v>1975620.4446</v>
      </c>
    </row>
    <row r="99" spans="1:10" ht="14.25" customHeight="1" x14ac:dyDescent="0.2">
      <c r="A99" s="7" t="s">
        <v>32</v>
      </c>
      <c r="B99" s="7" t="s">
        <v>33</v>
      </c>
      <c r="C99" s="7" t="s">
        <v>42</v>
      </c>
      <c r="D99" s="13">
        <v>41456</v>
      </c>
      <c r="E99" s="14">
        <f t="shared" si="0"/>
        <v>7</v>
      </c>
      <c r="F99" s="14" t="s">
        <v>35</v>
      </c>
      <c r="G99" s="7" t="s">
        <v>40</v>
      </c>
      <c r="H99" s="7" t="s">
        <v>39</v>
      </c>
      <c r="I99" s="7" t="s">
        <v>38</v>
      </c>
      <c r="J99" s="15">
        <v>3850677.9939999999</v>
      </c>
    </row>
    <row r="100" spans="1:10" ht="14.25" customHeight="1" x14ac:dyDescent="0.2">
      <c r="A100" s="7" t="s">
        <v>32</v>
      </c>
      <c r="B100" s="7" t="s">
        <v>33</v>
      </c>
      <c r="C100" s="7" t="s">
        <v>42</v>
      </c>
      <c r="D100" s="13">
        <v>41487</v>
      </c>
      <c r="E100" s="14">
        <f t="shared" si="0"/>
        <v>8</v>
      </c>
      <c r="F100" s="14" t="s">
        <v>35</v>
      </c>
      <c r="G100" s="7" t="s">
        <v>40</v>
      </c>
      <c r="H100" s="7" t="s">
        <v>39</v>
      </c>
      <c r="I100" s="7" t="s">
        <v>38</v>
      </c>
      <c r="J100" s="15">
        <v>3245403.2080000001</v>
      </c>
    </row>
    <row r="101" spans="1:10" ht="14.25" customHeight="1" x14ac:dyDescent="0.2">
      <c r="A101" s="7" t="s">
        <v>32</v>
      </c>
      <c r="B101" s="7" t="s">
        <v>33</v>
      </c>
      <c r="C101" s="7" t="s">
        <v>42</v>
      </c>
      <c r="D101" s="13">
        <v>41518</v>
      </c>
      <c r="E101" s="14">
        <f t="shared" si="0"/>
        <v>9</v>
      </c>
      <c r="F101" s="14" t="s">
        <v>35</v>
      </c>
      <c r="G101" s="7" t="s">
        <v>40</v>
      </c>
      <c r="H101" s="7" t="s">
        <v>39</v>
      </c>
      <c r="I101" s="7" t="s">
        <v>38</v>
      </c>
      <c r="J101" s="15">
        <v>3585755.5820000004</v>
      </c>
    </row>
    <row r="102" spans="1:10" ht="14.25" customHeight="1" x14ac:dyDescent="0.2">
      <c r="A102" s="7" t="s">
        <v>32</v>
      </c>
      <c r="B102" s="7" t="s">
        <v>33</v>
      </c>
      <c r="C102" s="7" t="s">
        <v>42</v>
      </c>
      <c r="D102" s="13">
        <v>41548</v>
      </c>
      <c r="E102" s="14">
        <f t="shared" si="0"/>
        <v>10</v>
      </c>
      <c r="F102" s="14" t="s">
        <v>35</v>
      </c>
      <c r="G102" s="7" t="s">
        <v>40</v>
      </c>
      <c r="H102" s="7" t="s">
        <v>39</v>
      </c>
      <c r="I102" s="7" t="s">
        <v>38</v>
      </c>
      <c r="J102" s="15">
        <v>3367029.6159999999</v>
      </c>
    </row>
    <row r="103" spans="1:10" ht="14.25" customHeight="1" x14ac:dyDescent="0.2">
      <c r="A103" s="7" t="s">
        <v>32</v>
      </c>
      <c r="B103" s="7" t="s">
        <v>33</v>
      </c>
      <c r="C103" s="7" t="s">
        <v>42</v>
      </c>
      <c r="D103" s="13">
        <v>41579</v>
      </c>
      <c r="E103" s="14">
        <f t="shared" si="0"/>
        <v>11</v>
      </c>
      <c r="F103" s="14" t="s">
        <v>35</v>
      </c>
      <c r="G103" s="7" t="s">
        <v>40</v>
      </c>
      <c r="H103" s="7" t="s">
        <v>39</v>
      </c>
      <c r="I103" s="7" t="s">
        <v>38</v>
      </c>
      <c r="J103" s="15">
        <v>3073977.9560000002</v>
      </c>
    </row>
    <row r="104" spans="1:10" ht="14.25" customHeight="1" x14ac:dyDescent="0.2">
      <c r="A104" s="7" t="s">
        <v>32</v>
      </c>
      <c r="B104" s="7" t="s">
        <v>33</v>
      </c>
      <c r="C104" s="7" t="s">
        <v>42</v>
      </c>
      <c r="D104" s="13">
        <v>41609</v>
      </c>
      <c r="E104" s="14">
        <f t="shared" si="0"/>
        <v>12</v>
      </c>
      <c r="F104" s="14" t="s">
        <v>35</v>
      </c>
      <c r="G104" s="7" t="s">
        <v>40</v>
      </c>
      <c r="H104" s="7" t="s">
        <v>39</v>
      </c>
      <c r="I104" s="7" t="s">
        <v>38</v>
      </c>
      <c r="J104" s="15">
        <v>3458435.4720000001</v>
      </c>
    </row>
    <row r="105" spans="1:10" ht="14.25" customHeight="1" x14ac:dyDescent="0.2">
      <c r="A105" s="7" t="s">
        <v>32</v>
      </c>
      <c r="B105" s="7" t="s">
        <v>33</v>
      </c>
      <c r="C105" s="7" t="s">
        <v>42</v>
      </c>
      <c r="D105" s="13">
        <v>41640</v>
      </c>
      <c r="E105" s="14">
        <f t="shared" si="0"/>
        <v>1</v>
      </c>
      <c r="F105" s="14" t="s">
        <v>35</v>
      </c>
      <c r="G105" s="7" t="s">
        <v>40</v>
      </c>
      <c r="H105" s="7" t="s">
        <v>39</v>
      </c>
      <c r="I105" s="7" t="s">
        <v>38</v>
      </c>
      <c r="J105" s="15">
        <v>4967568.3600000003</v>
      </c>
    </row>
    <row r="106" spans="1:10" ht="14.25" customHeight="1" x14ac:dyDescent="0.2">
      <c r="A106" s="7" t="s">
        <v>32</v>
      </c>
      <c r="B106" s="7" t="s">
        <v>33</v>
      </c>
      <c r="C106" s="7" t="s">
        <v>42</v>
      </c>
      <c r="D106" s="13">
        <v>41671</v>
      </c>
      <c r="E106" s="14">
        <f t="shared" si="0"/>
        <v>2</v>
      </c>
      <c r="F106" s="14" t="s">
        <v>35</v>
      </c>
      <c r="G106" s="7" t="s">
        <v>40</v>
      </c>
      <c r="H106" s="7" t="s">
        <v>39</v>
      </c>
      <c r="I106" s="7" t="s">
        <v>38</v>
      </c>
      <c r="J106" s="15">
        <v>4506877.9400000004</v>
      </c>
    </row>
    <row r="107" spans="1:10" ht="14.25" customHeight="1" x14ac:dyDescent="0.2">
      <c r="A107" s="7" t="s">
        <v>32</v>
      </c>
      <c r="B107" s="7" t="s">
        <v>33</v>
      </c>
      <c r="C107" s="7" t="s">
        <v>42</v>
      </c>
      <c r="D107" s="13">
        <v>41699</v>
      </c>
      <c r="E107" s="14">
        <f t="shared" si="0"/>
        <v>3</v>
      </c>
      <c r="F107" s="14" t="s">
        <v>35</v>
      </c>
      <c r="G107" s="7" t="s">
        <v>40</v>
      </c>
      <c r="H107" s="7" t="s">
        <v>39</v>
      </c>
      <c r="I107" s="7" t="s">
        <v>38</v>
      </c>
      <c r="J107" s="15">
        <v>4365484.6179999998</v>
      </c>
    </row>
    <row r="108" spans="1:10" ht="14.25" customHeight="1" x14ac:dyDescent="0.2">
      <c r="A108" s="7" t="s">
        <v>32</v>
      </c>
      <c r="B108" s="7" t="s">
        <v>33</v>
      </c>
      <c r="C108" s="7" t="s">
        <v>42</v>
      </c>
      <c r="D108" s="13">
        <v>41730</v>
      </c>
      <c r="E108" s="14">
        <f t="shared" si="0"/>
        <v>4</v>
      </c>
      <c r="F108" s="14" t="s">
        <v>35</v>
      </c>
      <c r="G108" s="7" t="s">
        <v>40</v>
      </c>
      <c r="H108" s="7" t="s">
        <v>39</v>
      </c>
      <c r="I108" s="7" t="s">
        <v>38</v>
      </c>
      <c r="J108" s="15">
        <v>4615207.7879999997</v>
      </c>
    </row>
    <row r="109" spans="1:10" ht="14.25" customHeight="1" x14ac:dyDescent="0.2">
      <c r="A109" s="7" t="s">
        <v>32</v>
      </c>
      <c r="B109" s="7" t="s">
        <v>33</v>
      </c>
      <c r="C109" s="7" t="s">
        <v>42</v>
      </c>
      <c r="D109" s="13">
        <v>41760</v>
      </c>
      <c r="E109" s="14">
        <f t="shared" si="0"/>
        <v>5</v>
      </c>
      <c r="F109" s="14" t="s">
        <v>35</v>
      </c>
      <c r="G109" s="7" t="s">
        <v>40</v>
      </c>
      <c r="H109" s="7" t="s">
        <v>39</v>
      </c>
      <c r="I109" s="7" t="s">
        <v>38</v>
      </c>
      <c r="J109" s="15">
        <v>3250510.7760000005</v>
      </c>
    </row>
    <row r="110" spans="1:10" ht="14.25" customHeight="1" x14ac:dyDescent="0.2">
      <c r="A110" s="7" t="s">
        <v>32</v>
      </c>
      <c r="B110" s="7" t="s">
        <v>33</v>
      </c>
      <c r="C110" s="7" t="s">
        <v>42</v>
      </c>
      <c r="D110" s="13">
        <v>41791</v>
      </c>
      <c r="E110" s="14">
        <f t="shared" si="0"/>
        <v>6</v>
      </c>
      <c r="F110" s="14" t="s">
        <v>35</v>
      </c>
      <c r="G110" s="7" t="s">
        <v>40</v>
      </c>
      <c r="H110" s="7" t="s">
        <v>39</v>
      </c>
      <c r="I110" s="7" t="s">
        <v>38</v>
      </c>
      <c r="J110" s="15">
        <v>3592037.1720000003</v>
      </c>
    </row>
    <row r="111" spans="1:10" ht="14.25" customHeight="1" x14ac:dyDescent="0.2">
      <c r="A111" s="7" t="s">
        <v>32</v>
      </c>
      <c r="B111" s="7" t="s">
        <v>33</v>
      </c>
      <c r="C111" s="7" t="s">
        <v>42</v>
      </c>
      <c r="D111" s="13">
        <v>41456</v>
      </c>
      <c r="E111" s="14">
        <f t="shared" si="0"/>
        <v>7</v>
      </c>
      <c r="F111" s="14" t="s">
        <v>35</v>
      </c>
      <c r="G111" s="7" t="s">
        <v>41</v>
      </c>
      <c r="H111" s="7" t="s">
        <v>37</v>
      </c>
      <c r="I111" s="7" t="s">
        <v>38</v>
      </c>
      <c r="J111" s="15">
        <v>4139478.8435499985</v>
      </c>
    </row>
    <row r="112" spans="1:10" ht="14.25" customHeight="1" x14ac:dyDescent="0.2">
      <c r="A112" s="7" t="s">
        <v>32</v>
      </c>
      <c r="B112" s="7" t="s">
        <v>33</v>
      </c>
      <c r="C112" s="7" t="s">
        <v>42</v>
      </c>
      <c r="D112" s="13">
        <v>41487</v>
      </c>
      <c r="E112" s="14">
        <f t="shared" si="0"/>
        <v>8</v>
      </c>
      <c r="F112" s="14" t="s">
        <v>35</v>
      </c>
      <c r="G112" s="7" t="s">
        <v>41</v>
      </c>
      <c r="H112" s="7" t="s">
        <v>37</v>
      </c>
      <c r="I112" s="7" t="s">
        <v>38</v>
      </c>
      <c r="J112" s="15">
        <v>3488808.4485999988</v>
      </c>
    </row>
    <row r="113" spans="1:10" ht="14.25" customHeight="1" x14ac:dyDescent="0.2">
      <c r="A113" s="7" t="s">
        <v>32</v>
      </c>
      <c r="B113" s="7" t="s">
        <v>33</v>
      </c>
      <c r="C113" s="7" t="s">
        <v>42</v>
      </c>
      <c r="D113" s="13">
        <v>41518</v>
      </c>
      <c r="E113" s="14">
        <f t="shared" si="0"/>
        <v>9</v>
      </c>
      <c r="F113" s="14" t="s">
        <v>35</v>
      </c>
      <c r="G113" s="7" t="s">
        <v>41</v>
      </c>
      <c r="H113" s="7" t="s">
        <v>37</v>
      </c>
      <c r="I113" s="7" t="s">
        <v>38</v>
      </c>
      <c r="J113" s="15">
        <v>3854687.2506499989</v>
      </c>
    </row>
    <row r="114" spans="1:10" ht="14.25" customHeight="1" x14ac:dyDescent="0.2">
      <c r="A114" s="7" t="s">
        <v>32</v>
      </c>
      <c r="B114" s="7" t="s">
        <v>33</v>
      </c>
      <c r="C114" s="7" t="s">
        <v>42</v>
      </c>
      <c r="D114" s="13">
        <v>41548</v>
      </c>
      <c r="E114" s="14">
        <f t="shared" si="0"/>
        <v>10</v>
      </c>
      <c r="F114" s="14" t="s">
        <v>35</v>
      </c>
      <c r="G114" s="7" t="s">
        <v>41</v>
      </c>
      <c r="H114" s="7" t="s">
        <v>37</v>
      </c>
      <c r="I114" s="7" t="s">
        <v>38</v>
      </c>
      <c r="J114" s="15">
        <v>3619556.8371999986</v>
      </c>
    </row>
    <row r="115" spans="1:10" ht="14.25" customHeight="1" x14ac:dyDescent="0.2">
      <c r="A115" s="7" t="s">
        <v>32</v>
      </c>
      <c r="B115" s="7" t="s">
        <v>33</v>
      </c>
      <c r="C115" s="7" t="s">
        <v>42</v>
      </c>
      <c r="D115" s="13">
        <v>41579</v>
      </c>
      <c r="E115" s="14">
        <f t="shared" si="0"/>
        <v>11</v>
      </c>
      <c r="F115" s="14" t="s">
        <v>35</v>
      </c>
      <c r="G115" s="7" t="s">
        <v>41</v>
      </c>
      <c r="H115" s="7" t="s">
        <v>37</v>
      </c>
      <c r="I115" s="7" t="s">
        <v>38</v>
      </c>
      <c r="J115" s="15">
        <v>3304526.302699999</v>
      </c>
    </row>
    <row r="116" spans="1:10" ht="14.25" customHeight="1" x14ac:dyDescent="0.2">
      <c r="A116" s="7" t="s">
        <v>32</v>
      </c>
      <c r="B116" s="7" t="s">
        <v>33</v>
      </c>
      <c r="C116" s="7" t="s">
        <v>42</v>
      </c>
      <c r="D116" s="13">
        <v>41609</v>
      </c>
      <c r="E116" s="14">
        <f t="shared" si="0"/>
        <v>12</v>
      </c>
      <c r="F116" s="14" t="s">
        <v>35</v>
      </c>
      <c r="G116" s="7" t="s">
        <v>41</v>
      </c>
      <c r="H116" s="7" t="s">
        <v>37</v>
      </c>
      <c r="I116" s="7" t="s">
        <v>38</v>
      </c>
      <c r="J116" s="15">
        <v>3717818.1323999991</v>
      </c>
    </row>
    <row r="117" spans="1:10" ht="14.25" customHeight="1" x14ac:dyDescent="0.2">
      <c r="A117" s="7" t="s">
        <v>32</v>
      </c>
      <c r="B117" s="7" t="s">
        <v>33</v>
      </c>
      <c r="C117" s="7" t="s">
        <v>42</v>
      </c>
      <c r="D117" s="13">
        <v>41640</v>
      </c>
      <c r="E117" s="14">
        <f t="shared" si="0"/>
        <v>1</v>
      </c>
      <c r="F117" s="14" t="s">
        <v>35</v>
      </c>
      <c r="G117" s="7" t="s">
        <v>41</v>
      </c>
      <c r="H117" s="7" t="s">
        <v>37</v>
      </c>
      <c r="I117" s="7" t="s">
        <v>38</v>
      </c>
      <c r="J117" s="15">
        <v>5340135.9869999988</v>
      </c>
    </row>
    <row r="118" spans="1:10" ht="14.25" customHeight="1" x14ac:dyDescent="0.2">
      <c r="A118" s="7" t="s">
        <v>32</v>
      </c>
      <c r="B118" s="7" t="s">
        <v>33</v>
      </c>
      <c r="C118" s="7" t="s">
        <v>42</v>
      </c>
      <c r="D118" s="13">
        <v>41671</v>
      </c>
      <c r="E118" s="14">
        <f t="shared" si="0"/>
        <v>2</v>
      </c>
      <c r="F118" s="14" t="s">
        <v>35</v>
      </c>
      <c r="G118" s="7" t="s">
        <v>41</v>
      </c>
      <c r="H118" s="7" t="s">
        <v>37</v>
      </c>
      <c r="I118" s="7" t="s">
        <v>38</v>
      </c>
      <c r="J118" s="15">
        <v>4844893.7854999984</v>
      </c>
    </row>
    <row r="119" spans="1:10" ht="14.25" customHeight="1" x14ac:dyDescent="0.2">
      <c r="A119" s="7" t="s">
        <v>32</v>
      </c>
      <c r="B119" s="7" t="s">
        <v>33</v>
      </c>
      <c r="C119" s="7" t="s">
        <v>42</v>
      </c>
      <c r="D119" s="13">
        <v>41699</v>
      </c>
      <c r="E119" s="14">
        <f t="shared" si="0"/>
        <v>3</v>
      </c>
      <c r="F119" s="14" t="s">
        <v>35</v>
      </c>
      <c r="G119" s="7" t="s">
        <v>41</v>
      </c>
      <c r="H119" s="7" t="s">
        <v>37</v>
      </c>
      <c r="I119" s="7" t="s">
        <v>38</v>
      </c>
      <c r="J119" s="15">
        <v>4692895.9643499991</v>
      </c>
    </row>
    <row r="120" spans="1:10" ht="14.25" customHeight="1" x14ac:dyDescent="0.2">
      <c r="A120" s="7" t="s">
        <v>32</v>
      </c>
      <c r="B120" s="7" t="s">
        <v>33</v>
      </c>
      <c r="C120" s="7" t="s">
        <v>42</v>
      </c>
      <c r="D120" s="13">
        <v>41730</v>
      </c>
      <c r="E120" s="14">
        <f t="shared" si="0"/>
        <v>4</v>
      </c>
      <c r="F120" s="14" t="s">
        <v>35</v>
      </c>
      <c r="G120" s="7" t="s">
        <v>41</v>
      </c>
      <c r="H120" s="7" t="s">
        <v>37</v>
      </c>
      <c r="I120" s="7" t="s">
        <v>38</v>
      </c>
      <c r="J120" s="15">
        <v>4886348.3721000003</v>
      </c>
    </row>
    <row r="121" spans="1:10" ht="14.25" customHeight="1" x14ac:dyDescent="0.2">
      <c r="A121" s="7" t="s">
        <v>32</v>
      </c>
      <c r="B121" s="7" t="s">
        <v>33</v>
      </c>
      <c r="C121" s="7" t="s">
        <v>42</v>
      </c>
      <c r="D121" s="13">
        <v>41760</v>
      </c>
      <c r="E121" s="14">
        <f t="shared" si="0"/>
        <v>5</v>
      </c>
      <c r="F121" s="14" t="s">
        <v>35</v>
      </c>
      <c r="G121" s="7" t="s">
        <v>41</v>
      </c>
      <c r="H121" s="7" t="s">
        <v>37</v>
      </c>
      <c r="I121" s="7" t="s">
        <v>38</v>
      </c>
      <c r="J121" s="15">
        <v>3494299.084199999</v>
      </c>
    </row>
    <row r="122" spans="1:10" ht="14.25" customHeight="1" x14ac:dyDescent="0.2">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x14ac:dyDescent="0.2">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x14ac:dyDescent="0.2">
      <c r="A124" s="7" t="s">
        <v>32</v>
      </c>
      <c r="B124" s="7" t="s">
        <v>33</v>
      </c>
      <c r="C124" s="7" t="s">
        <v>43</v>
      </c>
      <c r="D124" s="13">
        <v>41487</v>
      </c>
      <c r="E124" s="14">
        <f t="shared" si="0"/>
        <v>8</v>
      </c>
      <c r="F124" s="14" t="s">
        <v>35</v>
      </c>
      <c r="G124" s="7" t="s">
        <v>36</v>
      </c>
      <c r="H124" s="7" t="s">
        <v>37</v>
      </c>
      <c r="I124" s="7" t="s">
        <v>38</v>
      </c>
      <c r="J124" s="15">
        <v>1951422.76125</v>
      </c>
    </row>
    <row r="125" spans="1:10" ht="14.25" customHeight="1" x14ac:dyDescent="0.2">
      <c r="A125" s="7" t="s">
        <v>32</v>
      </c>
      <c r="B125" s="7" t="s">
        <v>33</v>
      </c>
      <c r="C125" s="7" t="s">
        <v>43</v>
      </c>
      <c r="D125" s="13">
        <v>41518</v>
      </c>
      <c r="E125" s="14">
        <f t="shared" si="0"/>
        <v>9</v>
      </c>
      <c r="F125" s="14" t="s">
        <v>35</v>
      </c>
      <c r="G125" s="7" t="s">
        <v>36</v>
      </c>
      <c r="H125" s="7" t="s">
        <v>37</v>
      </c>
      <c r="I125" s="7" t="s">
        <v>38</v>
      </c>
      <c r="J125" s="15">
        <v>1699371.23875</v>
      </c>
    </row>
    <row r="126" spans="1:10" ht="14.25" customHeight="1" x14ac:dyDescent="0.2">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x14ac:dyDescent="0.2">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x14ac:dyDescent="0.2">
      <c r="A128" s="7" t="s">
        <v>32</v>
      </c>
      <c r="B128" s="7" t="s">
        <v>33</v>
      </c>
      <c r="C128" s="7" t="s">
        <v>43</v>
      </c>
      <c r="D128" s="13">
        <v>41609</v>
      </c>
      <c r="E128" s="14">
        <f t="shared" si="0"/>
        <v>12</v>
      </c>
      <c r="F128" s="14" t="s">
        <v>35</v>
      </c>
      <c r="G128" s="7" t="s">
        <v>36</v>
      </c>
      <c r="H128" s="7" t="s">
        <v>37</v>
      </c>
      <c r="I128" s="7" t="s">
        <v>38</v>
      </c>
      <c r="J128" s="15">
        <v>1406546.085</v>
      </c>
    </row>
    <row r="129" spans="1:10" ht="14.25" customHeight="1" x14ac:dyDescent="0.2">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x14ac:dyDescent="0.2">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x14ac:dyDescent="0.2">
      <c r="A131" s="7" t="s">
        <v>32</v>
      </c>
      <c r="B131" s="7" t="s">
        <v>33</v>
      </c>
      <c r="C131" s="7" t="s">
        <v>43</v>
      </c>
      <c r="D131" s="13">
        <v>41699</v>
      </c>
      <c r="E131" s="14">
        <f t="shared" si="0"/>
        <v>3</v>
      </c>
      <c r="F131" s="14" t="s">
        <v>35</v>
      </c>
      <c r="G131" s="7" t="s">
        <v>36</v>
      </c>
      <c r="H131" s="7" t="s">
        <v>37</v>
      </c>
      <c r="I131" s="7" t="s">
        <v>38</v>
      </c>
      <c r="J131" s="15">
        <v>1965526.61625</v>
      </c>
    </row>
    <row r="132" spans="1:10" ht="14.25" customHeight="1" x14ac:dyDescent="0.2">
      <c r="A132" s="7" t="s">
        <v>32</v>
      </c>
      <c r="B132" s="7" t="s">
        <v>33</v>
      </c>
      <c r="C132" s="7" t="s">
        <v>43</v>
      </c>
      <c r="D132" s="13">
        <v>41730</v>
      </c>
      <c r="E132" s="14">
        <f t="shared" si="0"/>
        <v>4</v>
      </c>
      <c r="F132" s="14" t="s">
        <v>35</v>
      </c>
      <c r="G132" s="7" t="s">
        <v>36</v>
      </c>
      <c r="H132" s="7" t="s">
        <v>37</v>
      </c>
      <c r="I132" s="7" t="s">
        <v>38</v>
      </c>
      <c r="J132" s="15">
        <v>2084911.36</v>
      </c>
    </row>
    <row r="133" spans="1:10" ht="14.25" customHeight="1" x14ac:dyDescent="0.2">
      <c r="A133" s="7" t="s">
        <v>32</v>
      </c>
      <c r="B133" s="7" t="s">
        <v>33</v>
      </c>
      <c r="C133" s="7" t="s">
        <v>43</v>
      </c>
      <c r="D133" s="13">
        <v>41760</v>
      </c>
      <c r="E133" s="14">
        <f t="shared" si="0"/>
        <v>5</v>
      </c>
      <c r="F133" s="14" t="s">
        <v>35</v>
      </c>
      <c r="G133" s="7" t="s">
        <v>36</v>
      </c>
      <c r="H133" s="7" t="s">
        <v>37</v>
      </c>
      <c r="I133" s="7" t="s">
        <v>38</v>
      </c>
      <c r="J133" s="15">
        <v>2053699.35375</v>
      </c>
    </row>
    <row r="134" spans="1:10" ht="14.25" customHeight="1" x14ac:dyDescent="0.2">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x14ac:dyDescent="0.2">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x14ac:dyDescent="0.2">
      <c r="A136" s="7" t="s">
        <v>32</v>
      </c>
      <c r="B136" s="7" t="s">
        <v>33</v>
      </c>
      <c r="C136" s="7" t="s">
        <v>43</v>
      </c>
      <c r="D136" s="13">
        <v>41487</v>
      </c>
      <c r="E136" s="14">
        <f t="shared" si="0"/>
        <v>8</v>
      </c>
      <c r="F136" s="14" t="s">
        <v>35</v>
      </c>
      <c r="G136" s="7" t="s">
        <v>36</v>
      </c>
      <c r="H136" s="7" t="s">
        <v>39</v>
      </c>
      <c r="I136" s="7" t="s">
        <v>38</v>
      </c>
      <c r="J136" s="15">
        <v>3902845.5225</v>
      </c>
    </row>
    <row r="137" spans="1:10" ht="14.25" customHeight="1" x14ac:dyDescent="0.2">
      <c r="A137" s="7" t="s">
        <v>32</v>
      </c>
      <c r="B137" s="7" t="s">
        <v>33</v>
      </c>
      <c r="C137" s="7" t="s">
        <v>43</v>
      </c>
      <c r="D137" s="13">
        <v>41518</v>
      </c>
      <c r="E137" s="14">
        <f t="shared" si="0"/>
        <v>9</v>
      </c>
      <c r="F137" s="14" t="s">
        <v>35</v>
      </c>
      <c r="G137" s="7" t="s">
        <v>36</v>
      </c>
      <c r="H137" s="7" t="s">
        <v>39</v>
      </c>
      <c r="I137" s="7" t="s">
        <v>38</v>
      </c>
      <c r="J137" s="15">
        <v>3398742.4775</v>
      </c>
    </row>
    <row r="138" spans="1:10" ht="14.25" customHeight="1" x14ac:dyDescent="0.2">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x14ac:dyDescent="0.2">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x14ac:dyDescent="0.2">
      <c r="A140" s="7" t="s">
        <v>32</v>
      </c>
      <c r="B140" s="7" t="s">
        <v>33</v>
      </c>
      <c r="C140" s="7" t="s">
        <v>43</v>
      </c>
      <c r="D140" s="13">
        <v>41609</v>
      </c>
      <c r="E140" s="14">
        <f t="shared" si="0"/>
        <v>12</v>
      </c>
      <c r="F140" s="14" t="s">
        <v>35</v>
      </c>
      <c r="G140" s="7" t="s">
        <v>36</v>
      </c>
      <c r="H140" s="7" t="s">
        <v>39</v>
      </c>
      <c r="I140" s="7" t="s">
        <v>38</v>
      </c>
      <c r="J140" s="15">
        <v>2813092.17</v>
      </c>
    </row>
    <row r="141" spans="1:10" ht="14.25" customHeight="1" x14ac:dyDescent="0.2">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x14ac:dyDescent="0.2">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x14ac:dyDescent="0.2">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x14ac:dyDescent="0.2">
      <c r="A144" s="7" t="s">
        <v>32</v>
      </c>
      <c r="B144" s="7" t="s">
        <v>33</v>
      </c>
      <c r="C144" s="7" t="s">
        <v>43</v>
      </c>
      <c r="D144" s="13">
        <v>41730</v>
      </c>
      <c r="E144" s="14">
        <f t="shared" si="0"/>
        <v>4</v>
      </c>
      <c r="F144" s="14" t="s">
        <v>35</v>
      </c>
      <c r="G144" s="7" t="s">
        <v>36</v>
      </c>
      <c r="H144" s="7" t="s">
        <v>39</v>
      </c>
      <c r="I144" s="7" t="s">
        <v>38</v>
      </c>
      <c r="J144" s="15">
        <v>4169822.72</v>
      </c>
    </row>
    <row r="145" spans="1:10" ht="14.25" customHeight="1" x14ac:dyDescent="0.2">
      <c r="A145" s="7" t="s">
        <v>32</v>
      </c>
      <c r="B145" s="7" t="s">
        <v>33</v>
      </c>
      <c r="C145" s="7" t="s">
        <v>43</v>
      </c>
      <c r="D145" s="13">
        <v>41760</v>
      </c>
      <c r="E145" s="14">
        <f t="shared" si="0"/>
        <v>5</v>
      </c>
      <c r="F145" s="14" t="s">
        <v>35</v>
      </c>
      <c r="G145" s="7" t="s">
        <v>36</v>
      </c>
      <c r="H145" s="7" t="s">
        <v>39</v>
      </c>
      <c r="I145" s="7" t="s">
        <v>38</v>
      </c>
      <c r="J145" s="15">
        <v>4107398.7075</v>
      </c>
    </row>
    <row r="146" spans="1:10" ht="14.25" customHeight="1" x14ac:dyDescent="0.2">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x14ac:dyDescent="0.2">
      <c r="A147" s="7" t="s">
        <v>32</v>
      </c>
      <c r="B147" s="7" t="s">
        <v>33</v>
      </c>
      <c r="C147" s="7" t="s">
        <v>43</v>
      </c>
      <c r="D147" s="13">
        <v>41456</v>
      </c>
      <c r="E147" s="14">
        <f t="shared" si="0"/>
        <v>7</v>
      </c>
      <c r="F147" s="14" t="s">
        <v>35</v>
      </c>
      <c r="G147" s="7" t="s">
        <v>40</v>
      </c>
      <c r="H147" s="7" t="s">
        <v>37</v>
      </c>
      <c r="I147" s="7" t="s">
        <v>38</v>
      </c>
      <c r="J147" s="15">
        <v>1554281.2747</v>
      </c>
    </row>
    <row r="148" spans="1:10" ht="14.25" customHeight="1" x14ac:dyDescent="0.2">
      <c r="A148" s="7" t="s">
        <v>32</v>
      </c>
      <c r="B148" s="7" t="s">
        <v>33</v>
      </c>
      <c r="C148" s="7" t="s">
        <v>43</v>
      </c>
      <c r="D148" s="13">
        <v>41487</v>
      </c>
      <c r="E148" s="14">
        <f t="shared" si="0"/>
        <v>8</v>
      </c>
      <c r="F148" s="14" t="s">
        <v>35</v>
      </c>
      <c r="G148" s="7" t="s">
        <v>40</v>
      </c>
      <c r="H148" s="7" t="s">
        <v>37</v>
      </c>
      <c r="I148" s="7" t="s">
        <v>38</v>
      </c>
      <c r="J148" s="15">
        <v>1717252.0299</v>
      </c>
    </row>
    <row r="149" spans="1:10" ht="14.25" customHeight="1" x14ac:dyDescent="0.2">
      <c r="A149" s="7" t="s">
        <v>32</v>
      </c>
      <c r="B149" s="7" t="s">
        <v>33</v>
      </c>
      <c r="C149" s="7" t="s">
        <v>43</v>
      </c>
      <c r="D149" s="13">
        <v>41518</v>
      </c>
      <c r="E149" s="14">
        <f t="shared" si="0"/>
        <v>9</v>
      </c>
      <c r="F149" s="14" t="s">
        <v>35</v>
      </c>
      <c r="G149" s="7" t="s">
        <v>40</v>
      </c>
      <c r="H149" s="7" t="s">
        <v>37</v>
      </c>
      <c r="I149" s="7" t="s">
        <v>38</v>
      </c>
      <c r="J149" s="15">
        <v>1495446.6901</v>
      </c>
    </row>
    <row r="150" spans="1:10" ht="14.25" customHeight="1" x14ac:dyDescent="0.2">
      <c r="A150" s="7" t="s">
        <v>32</v>
      </c>
      <c r="B150" s="7" t="s">
        <v>33</v>
      </c>
      <c r="C150" s="7" t="s">
        <v>43</v>
      </c>
      <c r="D150" s="13">
        <v>41548</v>
      </c>
      <c r="E150" s="14">
        <f t="shared" si="0"/>
        <v>10</v>
      </c>
      <c r="F150" s="14" t="s">
        <v>35</v>
      </c>
      <c r="G150" s="7" t="s">
        <v>40</v>
      </c>
      <c r="H150" s="7" t="s">
        <v>37</v>
      </c>
      <c r="I150" s="7" t="s">
        <v>38</v>
      </c>
      <c r="J150" s="15">
        <v>1321926.4993</v>
      </c>
    </row>
    <row r="151" spans="1:10" ht="14.25" customHeight="1" x14ac:dyDescent="0.2">
      <c r="A151" s="7" t="s">
        <v>32</v>
      </c>
      <c r="B151" s="7" t="s">
        <v>33</v>
      </c>
      <c r="C151" s="7" t="s">
        <v>43</v>
      </c>
      <c r="D151" s="13">
        <v>41579</v>
      </c>
      <c r="E151" s="14">
        <f t="shared" si="0"/>
        <v>11</v>
      </c>
      <c r="F151" s="14" t="s">
        <v>35</v>
      </c>
      <c r="G151" s="7" t="s">
        <v>40</v>
      </c>
      <c r="H151" s="7" t="s">
        <v>37</v>
      </c>
      <c r="I151" s="7" t="s">
        <v>38</v>
      </c>
      <c r="J151" s="15">
        <v>1452210.7655</v>
      </c>
    </row>
    <row r="152" spans="1:10" ht="14.25" customHeight="1" x14ac:dyDescent="0.2">
      <c r="A152" s="7" t="s">
        <v>32</v>
      </c>
      <c r="B152" s="7" t="s">
        <v>33</v>
      </c>
      <c r="C152" s="7" t="s">
        <v>43</v>
      </c>
      <c r="D152" s="13">
        <v>41609</v>
      </c>
      <c r="E152" s="14">
        <f t="shared" si="0"/>
        <v>12</v>
      </c>
      <c r="F152" s="14" t="s">
        <v>35</v>
      </c>
      <c r="G152" s="7" t="s">
        <v>40</v>
      </c>
      <c r="H152" s="7" t="s">
        <v>37</v>
      </c>
      <c r="I152" s="7" t="s">
        <v>38</v>
      </c>
      <c r="J152" s="15">
        <v>1237760.5548</v>
      </c>
    </row>
    <row r="153" spans="1:10" ht="14.25" customHeight="1" x14ac:dyDescent="0.2">
      <c r="A153" s="7" t="s">
        <v>32</v>
      </c>
      <c r="B153" s="7" t="s">
        <v>33</v>
      </c>
      <c r="C153" s="7" t="s">
        <v>43</v>
      </c>
      <c r="D153" s="13">
        <v>41640</v>
      </c>
      <c r="E153" s="14">
        <f t="shared" si="0"/>
        <v>1</v>
      </c>
      <c r="F153" s="14" t="s">
        <v>35</v>
      </c>
      <c r="G153" s="7" t="s">
        <v>40</v>
      </c>
      <c r="H153" s="7" t="s">
        <v>37</v>
      </c>
      <c r="I153" s="7" t="s">
        <v>38</v>
      </c>
      <c r="J153" s="15">
        <v>1893355.3716</v>
      </c>
    </row>
    <row r="154" spans="1:10" ht="14.25" customHeight="1" x14ac:dyDescent="0.2">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x14ac:dyDescent="0.2">
      <c r="A155" s="7" t="s">
        <v>32</v>
      </c>
      <c r="B155" s="7" t="s">
        <v>33</v>
      </c>
      <c r="C155" s="7" t="s">
        <v>43</v>
      </c>
      <c r="D155" s="13">
        <v>41699</v>
      </c>
      <c r="E155" s="14">
        <f t="shared" si="0"/>
        <v>3</v>
      </c>
      <c r="F155" s="14" t="s">
        <v>35</v>
      </c>
      <c r="G155" s="7" t="s">
        <v>40</v>
      </c>
      <c r="H155" s="7" t="s">
        <v>37</v>
      </c>
      <c r="I155" s="7" t="s">
        <v>38</v>
      </c>
      <c r="J155" s="15">
        <v>1729663.4223</v>
      </c>
    </row>
    <row r="156" spans="1:10" ht="14.25" customHeight="1" x14ac:dyDescent="0.2">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x14ac:dyDescent="0.2">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x14ac:dyDescent="0.2">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x14ac:dyDescent="0.2">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x14ac:dyDescent="0.2">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x14ac:dyDescent="0.2">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x14ac:dyDescent="0.2">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x14ac:dyDescent="0.2">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x14ac:dyDescent="0.2">
      <c r="A164" s="7" t="s">
        <v>32</v>
      </c>
      <c r="B164" s="7" t="s">
        <v>33</v>
      </c>
      <c r="C164" s="7" t="s">
        <v>43</v>
      </c>
      <c r="D164" s="13">
        <v>41609</v>
      </c>
      <c r="E164" s="14">
        <f t="shared" si="0"/>
        <v>12</v>
      </c>
      <c r="F164" s="14" t="s">
        <v>35</v>
      </c>
      <c r="G164" s="7" t="s">
        <v>40</v>
      </c>
      <c r="H164" s="7" t="s">
        <v>39</v>
      </c>
      <c r="I164" s="7" t="s">
        <v>38</v>
      </c>
      <c r="J164" s="15">
        <v>3250473.736</v>
      </c>
    </row>
    <row r="165" spans="1:10" ht="14.25" customHeight="1" x14ac:dyDescent="0.2">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x14ac:dyDescent="0.2">
      <c r="A166" s="7" t="s">
        <v>32</v>
      </c>
      <c r="B166" s="7" t="s">
        <v>33</v>
      </c>
      <c r="C166" s="7" t="s">
        <v>43</v>
      </c>
      <c r="D166" s="13">
        <v>41671</v>
      </c>
      <c r="E166" s="14">
        <f t="shared" si="0"/>
        <v>2</v>
      </c>
      <c r="F166" s="14" t="s">
        <v>35</v>
      </c>
      <c r="G166" s="7" t="s">
        <v>40</v>
      </c>
      <c r="H166" s="7" t="s">
        <v>39</v>
      </c>
      <c r="I166" s="7" t="s">
        <v>38</v>
      </c>
      <c r="J166" s="15">
        <v>3505965.162</v>
      </c>
    </row>
    <row r="167" spans="1:10" ht="14.25" customHeight="1" x14ac:dyDescent="0.2">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x14ac:dyDescent="0.2">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x14ac:dyDescent="0.2">
      <c r="A169" s="7" t="s">
        <v>32</v>
      </c>
      <c r="B169" s="7" t="s">
        <v>33</v>
      </c>
      <c r="C169" s="7" t="s">
        <v>43</v>
      </c>
      <c r="D169" s="13">
        <v>41760</v>
      </c>
      <c r="E169" s="14">
        <f t="shared" si="0"/>
        <v>5</v>
      </c>
      <c r="F169" s="14" t="s">
        <v>35</v>
      </c>
      <c r="G169" s="7" t="s">
        <v>40</v>
      </c>
      <c r="H169" s="7" t="s">
        <v>39</v>
      </c>
      <c r="I169" s="7" t="s">
        <v>38</v>
      </c>
      <c r="J169" s="15">
        <v>3285918.966</v>
      </c>
    </row>
    <row r="170" spans="1:10" ht="14.25" customHeight="1" x14ac:dyDescent="0.2">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x14ac:dyDescent="0.2">
      <c r="A171" s="7" t="s">
        <v>32</v>
      </c>
      <c r="B171" s="7" t="s">
        <v>33</v>
      </c>
      <c r="C171" s="7" t="s">
        <v>43</v>
      </c>
      <c r="D171" s="13">
        <v>41456</v>
      </c>
      <c r="E171" s="14">
        <f t="shared" si="0"/>
        <v>7</v>
      </c>
      <c r="F171" s="14" t="s">
        <v>35</v>
      </c>
      <c r="G171" s="7" t="s">
        <v>41</v>
      </c>
      <c r="H171" s="7" t="s">
        <v>37</v>
      </c>
      <c r="I171" s="7" t="s">
        <v>38</v>
      </c>
      <c r="J171" s="15">
        <v>3037913.400549999</v>
      </c>
    </row>
    <row r="172" spans="1:10" ht="14.25" customHeight="1" x14ac:dyDescent="0.2">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x14ac:dyDescent="0.2">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x14ac:dyDescent="0.2">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x14ac:dyDescent="0.2">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x14ac:dyDescent="0.2">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x14ac:dyDescent="0.2">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x14ac:dyDescent="0.2">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x14ac:dyDescent="0.2">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x14ac:dyDescent="0.2">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x14ac:dyDescent="0.2">
      <c r="A181" s="7" t="s">
        <v>32</v>
      </c>
      <c r="B181" s="7" t="s">
        <v>33</v>
      </c>
      <c r="C181" s="7" t="s">
        <v>43</v>
      </c>
      <c r="D181" s="13">
        <v>41760</v>
      </c>
      <c r="E181" s="14">
        <f t="shared" si="0"/>
        <v>5</v>
      </c>
      <c r="F181" s="14" t="s">
        <v>35</v>
      </c>
      <c r="G181" s="7" t="s">
        <v>41</v>
      </c>
      <c r="H181" s="7" t="s">
        <v>37</v>
      </c>
      <c r="I181" s="7" t="s">
        <v>38</v>
      </c>
      <c r="J181" s="15">
        <v>3032362.88845</v>
      </c>
    </row>
    <row r="182" spans="1:10" ht="14.25" customHeight="1" x14ac:dyDescent="0.2">
      <c r="A182" s="7" t="s">
        <v>32</v>
      </c>
      <c r="B182" s="7" t="s">
        <v>33</v>
      </c>
      <c r="C182" s="7" t="s">
        <v>43</v>
      </c>
      <c r="D182" s="13">
        <v>41791</v>
      </c>
      <c r="E182" s="14">
        <f t="shared" si="0"/>
        <v>6</v>
      </c>
      <c r="F182" s="14" t="s">
        <v>35</v>
      </c>
      <c r="G182" s="7" t="s">
        <v>41</v>
      </c>
      <c r="H182" s="7" t="s">
        <v>37</v>
      </c>
      <c r="I182" s="7" t="s">
        <v>38</v>
      </c>
      <c r="J182" s="15">
        <v>3079299.10885</v>
      </c>
    </row>
    <row r="183" spans="1:10" ht="14.25" customHeight="1" x14ac:dyDescent="0.2">
      <c r="A183" s="7" t="s">
        <v>32</v>
      </c>
      <c r="B183" s="7" t="s">
        <v>44</v>
      </c>
      <c r="C183" s="7" t="s">
        <v>34</v>
      </c>
      <c r="D183" s="13">
        <v>41456</v>
      </c>
      <c r="E183" s="14">
        <f t="shared" si="0"/>
        <v>7</v>
      </c>
      <c r="F183" s="14" t="s">
        <v>45</v>
      </c>
      <c r="G183" s="7" t="s">
        <v>46</v>
      </c>
      <c r="H183" s="7" t="s">
        <v>47</v>
      </c>
      <c r="I183" s="7" t="s">
        <v>38</v>
      </c>
      <c r="J183" s="15">
        <v>593751.84077137313</v>
      </c>
    </row>
    <row r="184" spans="1:10" ht="14.25" customHeight="1" x14ac:dyDescent="0.2">
      <c r="A184" s="7" t="s">
        <v>32</v>
      </c>
      <c r="B184" s="7" t="s">
        <v>44</v>
      </c>
      <c r="C184" s="7" t="s">
        <v>34</v>
      </c>
      <c r="D184" s="13">
        <v>41487</v>
      </c>
      <c r="E184" s="14">
        <f t="shared" si="0"/>
        <v>8</v>
      </c>
      <c r="F184" s="14" t="s">
        <v>45</v>
      </c>
      <c r="G184" s="7" t="s">
        <v>46</v>
      </c>
      <c r="H184" s="7" t="s">
        <v>47</v>
      </c>
      <c r="I184" s="7" t="s">
        <v>38</v>
      </c>
      <c r="J184" s="15">
        <v>820393.03401412489</v>
      </c>
    </row>
    <row r="185" spans="1:10" ht="14.25" customHeight="1" x14ac:dyDescent="0.2">
      <c r="A185" s="7" t="s">
        <v>32</v>
      </c>
      <c r="B185" s="7" t="s">
        <v>44</v>
      </c>
      <c r="C185" s="7" t="s">
        <v>34</v>
      </c>
      <c r="D185" s="13">
        <v>41518</v>
      </c>
      <c r="E185" s="14">
        <f t="shared" si="0"/>
        <v>9</v>
      </c>
      <c r="F185" s="14" t="s">
        <v>45</v>
      </c>
      <c r="G185" s="7" t="s">
        <v>46</v>
      </c>
      <c r="H185" s="7" t="s">
        <v>47</v>
      </c>
      <c r="I185" s="7" t="s">
        <v>38</v>
      </c>
      <c r="J185" s="15">
        <v>642291.58212862327</v>
      </c>
    </row>
    <row r="186" spans="1:10" ht="14.25" customHeight="1" x14ac:dyDescent="0.2">
      <c r="A186" s="7" t="s">
        <v>32</v>
      </c>
      <c r="B186" s="7" t="s">
        <v>44</v>
      </c>
      <c r="C186" s="7" t="s">
        <v>34</v>
      </c>
      <c r="D186" s="13">
        <v>41548</v>
      </c>
      <c r="E186" s="14">
        <f t="shared" si="0"/>
        <v>10</v>
      </c>
      <c r="F186" s="14" t="s">
        <v>45</v>
      </c>
      <c r="G186" s="7" t="s">
        <v>46</v>
      </c>
      <c r="H186" s="7" t="s">
        <v>47</v>
      </c>
      <c r="I186" s="7" t="s">
        <v>38</v>
      </c>
      <c r="J186" s="15">
        <v>609639.97288837493</v>
      </c>
    </row>
    <row r="187" spans="1:10" ht="14.25" customHeight="1" x14ac:dyDescent="0.2">
      <c r="A187" s="7" t="s">
        <v>32</v>
      </c>
      <c r="B187" s="7" t="s">
        <v>44</v>
      </c>
      <c r="C187" s="7" t="s">
        <v>34</v>
      </c>
      <c r="D187" s="13">
        <v>41579</v>
      </c>
      <c r="E187" s="14">
        <f t="shared" si="0"/>
        <v>11</v>
      </c>
      <c r="F187" s="14" t="s">
        <v>45</v>
      </c>
      <c r="G187" s="7" t="s">
        <v>46</v>
      </c>
      <c r="H187" s="7" t="s">
        <v>47</v>
      </c>
      <c r="I187" s="7" t="s">
        <v>38</v>
      </c>
      <c r="J187" s="15">
        <v>626073.16897124995</v>
      </c>
    </row>
    <row r="188" spans="1:10" ht="14.25" customHeight="1" x14ac:dyDescent="0.2">
      <c r="A188" s="7" t="s">
        <v>32</v>
      </c>
      <c r="B188" s="7" t="s">
        <v>44</v>
      </c>
      <c r="C188" s="7" t="s">
        <v>34</v>
      </c>
      <c r="D188" s="13">
        <v>41609</v>
      </c>
      <c r="E188" s="14">
        <f t="shared" si="0"/>
        <v>12</v>
      </c>
      <c r="F188" s="14" t="s">
        <v>45</v>
      </c>
      <c r="G188" s="7" t="s">
        <v>46</v>
      </c>
      <c r="H188" s="7" t="s">
        <v>47</v>
      </c>
      <c r="I188" s="7" t="s">
        <v>38</v>
      </c>
      <c r="J188" s="15">
        <v>602153.37789750006</v>
      </c>
    </row>
    <row r="189" spans="1:10" ht="14.25" customHeight="1" x14ac:dyDescent="0.2">
      <c r="A189" s="7" t="s">
        <v>32</v>
      </c>
      <c r="B189" s="7" t="s">
        <v>44</v>
      </c>
      <c r="C189" s="7" t="s">
        <v>34</v>
      </c>
      <c r="D189" s="13">
        <v>41640</v>
      </c>
      <c r="E189" s="14">
        <f t="shared" si="0"/>
        <v>1</v>
      </c>
      <c r="F189" s="14" t="s">
        <v>45</v>
      </c>
      <c r="G189" s="7" t="s">
        <v>46</v>
      </c>
      <c r="H189" s="7" t="s">
        <v>47</v>
      </c>
      <c r="I189" s="7" t="s">
        <v>38</v>
      </c>
      <c r="J189" s="15">
        <v>1146143.9846999997</v>
      </c>
    </row>
    <row r="190" spans="1:10" ht="14.25" customHeight="1" x14ac:dyDescent="0.2">
      <c r="A190" s="7" t="s">
        <v>32</v>
      </c>
      <c r="B190" s="7" t="s">
        <v>44</v>
      </c>
      <c r="C190" s="7" t="s">
        <v>34</v>
      </c>
      <c r="D190" s="13">
        <v>41671</v>
      </c>
      <c r="E190" s="14">
        <f t="shared" si="0"/>
        <v>2</v>
      </c>
      <c r="F190" s="14" t="s">
        <v>45</v>
      </c>
      <c r="G190" s="7" t="s">
        <v>46</v>
      </c>
      <c r="H190" s="7" t="s">
        <v>47</v>
      </c>
      <c r="I190" s="7" t="s">
        <v>38</v>
      </c>
      <c r="J190" s="15">
        <v>964931.83751249989</v>
      </c>
    </row>
    <row r="191" spans="1:10" ht="14.25" customHeight="1" x14ac:dyDescent="0.2">
      <c r="A191" s="7" t="s">
        <v>32</v>
      </c>
      <c r="B191" s="7" t="s">
        <v>44</v>
      </c>
      <c r="C191" s="7" t="s">
        <v>34</v>
      </c>
      <c r="D191" s="13">
        <v>41699</v>
      </c>
      <c r="E191" s="14">
        <f t="shared" si="0"/>
        <v>3</v>
      </c>
      <c r="F191" s="14" t="s">
        <v>45</v>
      </c>
      <c r="G191" s="7" t="s">
        <v>46</v>
      </c>
      <c r="H191" s="7" t="s">
        <v>47</v>
      </c>
      <c r="I191" s="7" t="s">
        <v>38</v>
      </c>
      <c r="J191" s="15">
        <v>962733.95790000004</v>
      </c>
    </row>
    <row r="192" spans="1:10" ht="14.25" customHeight="1" x14ac:dyDescent="0.2">
      <c r="A192" s="7" t="s">
        <v>32</v>
      </c>
      <c r="B192" s="7" t="s">
        <v>44</v>
      </c>
      <c r="C192" s="7" t="s">
        <v>34</v>
      </c>
      <c r="D192" s="13">
        <v>41730</v>
      </c>
      <c r="E192" s="14">
        <f t="shared" si="0"/>
        <v>4</v>
      </c>
      <c r="F192" s="14" t="s">
        <v>45</v>
      </c>
      <c r="G192" s="7" t="s">
        <v>46</v>
      </c>
      <c r="H192" s="7" t="s">
        <v>47</v>
      </c>
      <c r="I192" s="7" t="s">
        <v>38</v>
      </c>
      <c r="J192" s="15">
        <v>964825.21760624985</v>
      </c>
    </row>
    <row r="193" spans="1:12" ht="14.25" customHeight="1" x14ac:dyDescent="0.2">
      <c r="A193" s="7" t="s">
        <v>32</v>
      </c>
      <c r="B193" s="7" t="s">
        <v>44</v>
      </c>
      <c r="C193" s="7" t="s">
        <v>34</v>
      </c>
      <c r="D193" s="13">
        <v>41760</v>
      </c>
      <c r="E193" s="14">
        <f t="shared" si="0"/>
        <v>5</v>
      </c>
      <c r="F193" s="14" t="s">
        <v>45</v>
      </c>
      <c r="G193" s="7" t="s">
        <v>46</v>
      </c>
      <c r="H193" s="7" t="s">
        <v>47</v>
      </c>
      <c r="I193" s="7" t="s">
        <v>38</v>
      </c>
      <c r="J193" s="15">
        <v>1024534.78359375</v>
      </c>
    </row>
    <row r="194" spans="1:12" ht="14.25" customHeight="1" x14ac:dyDescent="0.2">
      <c r="A194" s="7" t="s">
        <v>32</v>
      </c>
      <c r="B194" s="7" t="s">
        <v>44</v>
      </c>
      <c r="C194" s="7" t="s">
        <v>34</v>
      </c>
      <c r="D194" s="13">
        <v>41791</v>
      </c>
      <c r="E194" s="14">
        <f t="shared" si="0"/>
        <v>6</v>
      </c>
      <c r="F194" s="14" t="s">
        <v>45</v>
      </c>
      <c r="G194" s="7" t="s">
        <v>46</v>
      </c>
      <c r="H194" s="7" t="s">
        <v>47</v>
      </c>
      <c r="I194" s="7" t="s">
        <v>38</v>
      </c>
      <c r="J194" s="15">
        <v>1168045.22566875</v>
      </c>
    </row>
    <row r="195" spans="1:12" ht="14.25" customHeight="1" x14ac:dyDescent="0.2">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customHeight="1" x14ac:dyDescent="0.2">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customHeight="1" x14ac:dyDescent="0.2">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customHeight="1" x14ac:dyDescent="0.2">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customHeight="1" x14ac:dyDescent="0.2">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customHeight="1" x14ac:dyDescent="0.2">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customHeight="1" x14ac:dyDescent="0.2">
      <c r="A201" s="7" t="s">
        <v>32</v>
      </c>
      <c r="B201" s="7" t="s">
        <v>44</v>
      </c>
      <c r="C201" s="7" t="s">
        <v>34</v>
      </c>
      <c r="D201" s="13">
        <v>41640</v>
      </c>
      <c r="E201" s="14">
        <f t="shared" si="0"/>
        <v>1</v>
      </c>
      <c r="F201" s="14" t="s">
        <v>45</v>
      </c>
      <c r="G201" s="7" t="s">
        <v>48</v>
      </c>
      <c r="H201" s="7" t="s">
        <v>49</v>
      </c>
      <c r="I201" s="7" t="s">
        <v>38</v>
      </c>
      <c r="J201" s="15">
        <v>534332.85999999987</v>
      </c>
    </row>
    <row r="202" spans="1:12" ht="14.25" customHeight="1" x14ac:dyDescent="0.2">
      <c r="A202" s="7" t="s">
        <v>32</v>
      </c>
      <c r="B202" s="7" t="s">
        <v>44</v>
      </c>
      <c r="C202" s="7" t="s">
        <v>34</v>
      </c>
      <c r="D202" s="13">
        <v>41671</v>
      </c>
      <c r="E202" s="14">
        <f t="shared" si="0"/>
        <v>2</v>
      </c>
      <c r="F202" s="14" t="s">
        <v>45</v>
      </c>
      <c r="G202" s="7" t="s">
        <v>48</v>
      </c>
      <c r="H202" s="7" t="s">
        <v>49</v>
      </c>
      <c r="I202" s="7" t="s">
        <v>38</v>
      </c>
      <c r="J202" s="15">
        <v>449851.67249999999</v>
      </c>
    </row>
    <row r="203" spans="1:12" ht="14.25" customHeight="1" x14ac:dyDescent="0.2">
      <c r="A203" s="7" t="s">
        <v>32</v>
      </c>
      <c r="B203" s="7" t="s">
        <v>44</v>
      </c>
      <c r="C203" s="7" t="s">
        <v>34</v>
      </c>
      <c r="D203" s="13">
        <v>41699</v>
      </c>
      <c r="E203" s="14">
        <f t="shared" si="0"/>
        <v>3</v>
      </c>
      <c r="F203" s="14" t="s">
        <v>45</v>
      </c>
      <c r="G203" s="7" t="s">
        <v>48</v>
      </c>
      <c r="H203" s="7" t="s">
        <v>49</v>
      </c>
      <c r="I203" s="7" t="s">
        <v>38</v>
      </c>
      <c r="J203" s="15">
        <v>448827.02</v>
      </c>
    </row>
    <row r="204" spans="1:12" ht="14.25" customHeight="1" x14ac:dyDescent="0.2">
      <c r="A204" s="7" t="s">
        <v>32</v>
      </c>
      <c r="B204" s="7" t="s">
        <v>44</v>
      </c>
      <c r="C204" s="7" t="s">
        <v>34</v>
      </c>
      <c r="D204" s="13">
        <v>41730</v>
      </c>
      <c r="E204" s="14">
        <f t="shared" si="0"/>
        <v>4</v>
      </c>
      <c r="F204" s="14" t="s">
        <v>45</v>
      </c>
      <c r="G204" s="7" t="s">
        <v>48</v>
      </c>
      <c r="H204" s="7" t="s">
        <v>49</v>
      </c>
      <c r="I204" s="7" t="s">
        <v>38</v>
      </c>
      <c r="J204" s="15">
        <v>449801.96625</v>
      </c>
    </row>
    <row r="205" spans="1:12" ht="14.25" customHeight="1" x14ac:dyDescent="0.2">
      <c r="A205" s="7" t="s">
        <v>32</v>
      </c>
      <c r="B205" s="7" t="s">
        <v>44</v>
      </c>
      <c r="C205" s="7" t="s">
        <v>34</v>
      </c>
      <c r="D205" s="13">
        <v>41760</v>
      </c>
      <c r="E205" s="14">
        <f t="shared" si="0"/>
        <v>5</v>
      </c>
      <c r="F205" s="14" t="s">
        <v>45</v>
      </c>
      <c r="G205" s="7" t="s">
        <v>48</v>
      </c>
      <c r="H205" s="7" t="s">
        <v>49</v>
      </c>
      <c r="I205" s="7" t="s">
        <v>38</v>
      </c>
      <c r="J205" s="15">
        <v>477638.59375</v>
      </c>
    </row>
    <row r="206" spans="1:12" ht="14.25" customHeight="1" x14ac:dyDescent="0.2">
      <c r="A206" s="7" t="s">
        <v>32</v>
      </c>
      <c r="B206" s="7" t="s">
        <v>44</v>
      </c>
      <c r="C206" s="7" t="s">
        <v>34</v>
      </c>
      <c r="D206" s="13">
        <v>41791</v>
      </c>
      <c r="E206" s="14">
        <f t="shared" si="0"/>
        <v>6</v>
      </c>
      <c r="F206" s="14" t="s">
        <v>45</v>
      </c>
      <c r="G206" s="7" t="s">
        <v>48</v>
      </c>
      <c r="H206" s="7" t="s">
        <v>49</v>
      </c>
      <c r="I206" s="7" t="s">
        <v>38</v>
      </c>
      <c r="J206" s="15">
        <v>544543.22875000001</v>
      </c>
    </row>
    <row r="207" spans="1:12" ht="14.25" customHeight="1" x14ac:dyDescent="0.2">
      <c r="A207" s="7" t="s">
        <v>32</v>
      </c>
      <c r="B207" s="7" t="s">
        <v>44</v>
      </c>
      <c r="C207" s="7" t="s">
        <v>34</v>
      </c>
      <c r="D207" s="13">
        <v>41456</v>
      </c>
      <c r="E207" s="14">
        <f t="shared" si="0"/>
        <v>7</v>
      </c>
      <c r="F207" s="14" t="s">
        <v>45</v>
      </c>
      <c r="G207" s="7" t="s">
        <v>48</v>
      </c>
      <c r="H207" s="7" t="s">
        <v>50</v>
      </c>
      <c r="I207" s="7" t="s">
        <v>38</v>
      </c>
      <c r="J207" s="15">
        <v>415211.07746249868</v>
      </c>
    </row>
    <row r="208" spans="1:12" ht="14.25" customHeight="1" x14ac:dyDescent="0.2">
      <c r="A208" s="7" t="s">
        <v>32</v>
      </c>
      <c r="B208" s="7" t="s">
        <v>44</v>
      </c>
      <c r="C208" s="7" t="s">
        <v>34</v>
      </c>
      <c r="D208" s="13">
        <v>41487</v>
      </c>
      <c r="E208" s="14">
        <f t="shared" si="0"/>
        <v>8</v>
      </c>
      <c r="F208" s="14" t="s">
        <v>45</v>
      </c>
      <c r="G208" s="7" t="s">
        <v>48</v>
      </c>
      <c r="H208" s="7" t="s">
        <v>50</v>
      </c>
      <c r="I208" s="7" t="s">
        <v>38</v>
      </c>
      <c r="J208" s="15">
        <v>573701.42238750006</v>
      </c>
    </row>
    <row r="209" spans="1:10" ht="14.25" customHeight="1" x14ac:dyDescent="0.2">
      <c r="A209" s="7" t="s">
        <v>32</v>
      </c>
      <c r="B209" s="7" t="s">
        <v>44</v>
      </c>
      <c r="C209" s="7" t="s">
        <v>34</v>
      </c>
      <c r="D209" s="13">
        <v>41518</v>
      </c>
      <c r="E209" s="14">
        <f t="shared" si="0"/>
        <v>9</v>
      </c>
      <c r="F209" s="14" t="s">
        <v>45</v>
      </c>
      <c r="G209" s="7" t="s">
        <v>48</v>
      </c>
      <c r="H209" s="7" t="s">
        <v>50</v>
      </c>
      <c r="I209" s="7" t="s">
        <v>38</v>
      </c>
      <c r="J209" s="15">
        <v>449154.95253749873</v>
      </c>
    </row>
    <row r="210" spans="1:10" ht="14.25" customHeight="1" x14ac:dyDescent="0.2">
      <c r="A210" s="7" t="s">
        <v>32</v>
      </c>
      <c r="B210" s="7" t="s">
        <v>44</v>
      </c>
      <c r="C210" s="7" t="s">
        <v>34</v>
      </c>
      <c r="D210" s="13">
        <v>41548</v>
      </c>
      <c r="E210" s="14">
        <f t="shared" si="0"/>
        <v>10</v>
      </c>
      <c r="F210" s="14" t="s">
        <v>45</v>
      </c>
      <c r="G210" s="7" t="s">
        <v>48</v>
      </c>
      <c r="H210" s="7" t="s">
        <v>50</v>
      </c>
      <c r="I210" s="7" t="s">
        <v>38</v>
      </c>
      <c r="J210" s="15">
        <v>426321.65936249989</v>
      </c>
    </row>
    <row r="211" spans="1:10" ht="14.25" customHeight="1" x14ac:dyDescent="0.2">
      <c r="A211" s="7" t="s">
        <v>32</v>
      </c>
      <c r="B211" s="7" t="s">
        <v>44</v>
      </c>
      <c r="C211" s="7" t="s">
        <v>34</v>
      </c>
      <c r="D211" s="13">
        <v>41579</v>
      </c>
      <c r="E211" s="14">
        <f t="shared" si="0"/>
        <v>11</v>
      </c>
      <c r="F211" s="14" t="s">
        <v>45</v>
      </c>
      <c r="G211" s="7" t="s">
        <v>48</v>
      </c>
      <c r="H211" s="7" t="s">
        <v>50</v>
      </c>
      <c r="I211" s="7" t="s">
        <v>38</v>
      </c>
      <c r="J211" s="15">
        <v>437813.40487499995</v>
      </c>
    </row>
    <row r="212" spans="1:10" ht="14.25" customHeight="1" x14ac:dyDescent="0.2">
      <c r="A212" s="7" t="s">
        <v>32</v>
      </c>
      <c r="B212" s="7" t="s">
        <v>44</v>
      </c>
      <c r="C212" s="7" t="s">
        <v>34</v>
      </c>
      <c r="D212" s="13">
        <v>41609</v>
      </c>
      <c r="E212" s="14">
        <f t="shared" si="0"/>
        <v>12</v>
      </c>
      <c r="F212" s="14" t="s">
        <v>45</v>
      </c>
      <c r="G212" s="7" t="s">
        <v>48</v>
      </c>
      <c r="H212" s="7" t="s">
        <v>50</v>
      </c>
      <c r="I212" s="7" t="s">
        <v>38</v>
      </c>
      <c r="J212" s="15">
        <v>421086.27824999997</v>
      </c>
    </row>
    <row r="213" spans="1:10" ht="14.25" customHeight="1" x14ac:dyDescent="0.2">
      <c r="A213" s="7" t="s">
        <v>32</v>
      </c>
      <c r="B213" s="7" t="s">
        <v>44</v>
      </c>
      <c r="C213" s="7" t="s">
        <v>34</v>
      </c>
      <c r="D213" s="13">
        <v>41640</v>
      </c>
      <c r="E213" s="14">
        <f t="shared" si="0"/>
        <v>1</v>
      </c>
      <c r="F213" s="14" t="s">
        <v>45</v>
      </c>
      <c r="G213" s="7" t="s">
        <v>48</v>
      </c>
      <c r="H213" s="7" t="s">
        <v>50</v>
      </c>
      <c r="I213" s="7" t="s">
        <v>38</v>
      </c>
      <c r="J213" s="15">
        <v>801499.2899999998</v>
      </c>
    </row>
    <row r="214" spans="1:10" ht="14.25" customHeight="1" x14ac:dyDescent="0.2">
      <c r="A214" s="7" t="s">
        <v>32</v>
      </c>
      <c r="B214" s="7" t="s">
        <v>44</v>
      </c>
      <c r="C214" s="7" t="s">
        <v>34</v>
      </c>
      <c r="D214" s="13">
        <v>41671</v>
      </c>
      <c r="E214" s="14">
        <f t="shared" si="0"/>
        <v>2</v>
      </c>
      <c r="F214" s="14" t="s">
        <v>45</v>
      </c>
      <c r="G214" s="7" t="s">
        <v>48</v>
      </c>
      <c r="H214" s="7" t="s">
        <v>50</v>
      </c>
      <c r="I214" s="7" t="s">
        <v>38</v>
      </c>
      <c r="J214" s="15">
        <v>674777.50874999992</v>
      </c>
    </row>
    <row r="215" spans="1:10" ht="14.25" customHeight="1" x14ac:dyDescent="0.2">
      <c r="A215" s="7" t="s">
        <v>32</v>
      </c>
      <c r="B215" s="7" t="s">
        <v>44</v>
      </c>
      <c r="C215" s="7" t="s">
        <v>34</v>
      </c>
      <c r="D215" s="13">
        <v>41699</v>
      </c>
      <c r="E215" s="14">
        <f t="shared" si="0"/>
        <v>3</v>
      </c>
      <c r="F215" s="14" t="s">
        <v>45</v>
      </c>
      <c r="G215" s="7" t="s">
        <v>48</v>
      </c>
      <c r="H215" s="7" t="s">
        <v>50</v>
      </c>
      <c r="I215" s="7" t="s">
        <v>38</v>
      </c>
      <c r="J215" s="15">
        <v>673240.53</v>
      </c>
    </row>
    <row r="216" spans="1:10" ht="14.25" customHeight="1" x14ac:dyDescent="0.2">
      <c r="A216" s="7" t="s">
        <v>32</v>
      </c>
      <c r="B216" s="7" t="s">
        <v>44</v>
      </c>
      <c r="C216" s="7" t="s">
        <v>34</v>
      </c>
      <c r="D216" s="13">
        <v>41730</v>
      </c>
      <c r="E216" s="14">
        <f t="shared" si="0"/>
        <v>4</v>
      </c>
      <c r="F216" s="14" t="s">
        <v>45</v>
      </c>
      <c r="G216" s="7" t="s">
        <v>48</v>
      </c>
      <c r="H216" s="7" t="s">
        <v>50</v>
      </c>
      <c r="I216" s="7" t="s">
        <v>38</v>
      </c>
      <c r="J216" s="15">
        <v>674702.94937499997</v>
      </c>
    </row>
    <row r="217" spans="1:10" ht="14.25" customHeight="1" x14ac:dyDescent="0.2">
      <c r="A217" s="7" t="s">
        <v>32</v>
      </c>
      <c r="B217" s="7" t="s">
        <v>44</v>
      </c>
      <c r="C217" s="7" t="s">
        <v>34</v>
      </c>
      <c r="D217" s="13">
        <v>41760</v>
      </c>
      <c r="E217" s="14">
        <f t="shared" si="0"/>
        <v>5</v>
      </c>
      <c r="F217" s="14" t="s">
        <v>45</v>
      </c>
      <c r="G217" s="7" t="s">
        <v>48</v>
      </c>
      <c r="H217" s="7" t="s">
        <v>50</v>
      </c>
      <c r="I217" s="7" t="s">
        <v>38</v>
      </c>
      <c r="J217" s="15">
        <v>716457.890625</v>
      </c>
    </row>
    <row r="218" spans="1:10" ht="14.25" customHeight="1" x14ac:dyDescent="0.2">
      <c r="A218" s="7" t="s">
        <v>32</v>
      </c>
      <c r="B218" s="7" t="s">
        <v>44</v>
      </c>
      <c r="C218" s="7" t="s">
        <v>34</v>
      </c>
      <c r="D218" s="13">
        <v>41791</v>
      </c>
      <c r="E218" s="14">
        <f t="shared" si="0"/>
        <v>6</v>
      </c>
      <c r="F218" s="14" t="s">
        <v>45</v>
      </c>
      <c r="G218" s="7" t="s">
        <v>48</v>
      </c>
      <c r="H218" s="7" t="s">
        <v>50</v>
      </c>
      <c r="I218" s="7" t="s">
        <v>38</v>
      </c>
      <c r="J218" s="15">
        <v>816814.8431249999</v>
      </c>
    </row>
    <row r="219" spans="1:10" ht="14.25" customHeight="1" x14ac:dyDescent="0.2">
      <c r="A219" s="7" t="s">
        <v>32</v>
      </c>
      <c r="B219" s="7" t="s">
        <v>44</v>
      </c>
      <c r="C219" s="7" t="s">
        <v>34</v>
      </c>
      <c r="D219" s="13">
        <v>41456</v>
      </c>
      <c r="E219" s="14">
        <f t="shared" si="0"/>
        <v>7</v>
      </c>
      <c r="F219" s="14" t="s">
        <v>45</v>
      </c>
      <c r="G219" s="7" t="s">
        <v>51</v>
      </c>
      <c r="H219" s="7" t="s">
        <v>52</v>
      </c>
      <c r="I219" s="7" t="s">
        <v>38</v>
      </c>
      <c r="J219" s="15">
        <v>360688.41072499886</v>
      </c>
    </row>
    <row r="220" spans="1:10" ht="14.25" customHeight="1" x14ac:dyDescent="0.2">
      <c r="A220" s="7" t="s">
        <v>32</v>
      </c>
      <c r="B220" s="7" t="s">
        <v>44</v>
      </c>
      <c r="C220" s="7" t="s">
        <v>34</v>
      </c>
      <c r="D220" s="13">
        <v>41487</v>
      </c>
      <c r="E220" s="14">
        <f t="shared" si="0"/>
        <v>8</v>
      </c>
      <c r="F220" s="14" t="s">
        <v>45</v>
      </c>
      <c r="G220" s="7" t="s">
        <v>51</v>
      </c>
      <c r="H220" s="7" t="s">
        <v>52</v>
      </c>
      <c r="I220" s="7" t="s">
        <v>38</v>
      </c>
      <c r="J220" s="15">
        <v>498366.89217499993</v>
      </c>
    </row>
    <row r="221" spans="1:10" ht="14.25" customHeight="1" x14ac:dyDescent="0.2">
      <c r="A221" s="7" t="s">
        <v>32</v>
      </c>
      <c r="B221" s="7" t="s">
        <v>44</v>
      </c>
      <c r="C221" s="7" t="s">
        <v>34</v>
      </c>
      <c r="D221" s="13">
        <v>41518</v>
      </c>
      <c r="E221" s="14">
        <f t="shared" si="0"/>
        <v>9</v>
      </c>
      <c r="F221" s="14" t="s">
        <v>45</v>
      </c>
      <c r="G221" s="7" t="s">
        <v>51</v>
      </c>
      <c r="H221" s="7" t="s">
        <v>52</v>
      </c>
      <c r="I221" s="7" t="s">
        <v>38</v>
      </c>
      <c r="J221" s="15">
        <v>390175.00927499885</v>
      </c>
    </row>
    <row r="222" spans="1:10" ht="14.25" customHeight="1" x14ac:dyDescent="0.2">
      <c r="A222" s="7" t="s">
        <v>32</v>
      </c>
      <c r="B222" s="7" t="s">
        <v>44</v>
      </c>
      <c r="C222" s="7" t="s">
        <v>34</v>
      </c>
      <c r="D222" s="13">
        <v>41548</v>
      </c>
      <c r="E222" s="14">
        <f t="shared" si="0"/>
        <v>10</v>
      </c>
      <c r="F222" s="14" t="s">
        <v>45</v>
      </c>
      <c r="G222" s="7" t="s">
        <v>51</v>
      </c>
      <c r="H222" s="7" t="s">
        <v>52</v>
      </c>
      <c r="I222" s="7" t="s">
        <v>38</v>
      </c>
      <c r="J222" s="15">
        <v>370340.02732499992</v>
      </c>
    </row>
    <row r="223" spans="1:10" ht="14.25" customHeight="1" x14ac:dyDescent="0.2">
      <c r="A223" s="7" t="s">
        <v>32</v>
      </c>
      <c r="B223" s="7" t="s">
        <v>44</v>
      </c>
      <c r="C223" s="7" t="s">
        <v>34</v>
      </c>
      <c r="D223" s="13">
        <v>41579</v>
      </c>
      <c r="E223" s="14">
        <f t="shared" si="0"/>
        <v>11</v>
      </c>
      <c r="F223" s="14" t="s">
        <v>45</v>
      </c>
      <c r="G223" s="7" t="s">
        <v>51</v>
      </c>
      <c r="H223" s="7" t="s">
        <v>52</v>
      </c>
      <c r="I223" s="7" t="s">
        <v>38</v>
      </c>
      <c r="J223" s="15">
        <v>380322.75574999995</v>
      </c>
    </row>
    <row r="224" spans="1:10" ht="14.25" customHeight="1" x14ac:dyDescent="0.2">
      <c r="A224" s="7" t="s">
        <v>32</v>
      </c>
      <c r="B224" s="7" t="s">
        <v>44</v>
      </c>
      <c r="C224" s="7" t="s">
        <v>34</v>
      </c>
      <c r="D224" s="13">
        <v>41609</v>
      </c>
      <c r="E224" s="14">
        <f t="shared" si="0"/>
        <v>12</v>
      </c>
      <c r="F224" s="14" t="s">
        <v>45</v>
      </c>
      <c r="G224" s="7" t="s">
        <v>51</v>
      </c>
      <c r="H224" s="7" t="s">
        <v>52</v>
      </c>
      <c r="I224" s="7" t="s">
        <v>38</v>
      </c>
      <c r="J224" s="15">
        <v>365792.12049999996</v>
      </c>
    </row>
    <row r="225" spans="1:10" ht="14.25" customHeight="1" x14ac:dyDescent="0.2">
      <c r="A225" s="7" t="s">
        <v>32</v>
      </c>
      <c r="B225" s="7" t="s">
        <v>44</v>
      </c>
      <c r="C225" s="7" t="s">
        <v>34</v>
      </c>
      <c r="D225" s="13">
        <v>41640</v>
      </c>
      <c r="E225" s="14">
        <f t="shared" si="0"/>
        <v>1</v>
      </c>
      <c r="F225" s="14" t="s">
        <v>45</v>
      </c>
      <c r="G225" s="7" t="s">
        <v>51</v>
      </c>
      <c r="H225" s="7" t="s">
        <v>52</v>
      </c>
      <c r="I225" s="7" t="s">
        <v>38</v>
      </c>
      <c r="J225" s="15">
        <v>459526.25959999987</v>
      </c>
    </row>
    <row r="226" spans="1:10" ht="14.25" customHeight="1" x14ac:dyDescent="0.2">
      <c r="A226" s="7" t="s">
        <v>32</v>
      </c>
      <c r="B226" s="7" t="s">
        <v>44</v>
      </c>
      <c r="C226" s="7" t="s">
        <v>34</v>
      </c>
      <c r="D226" s="13">
        <v>41671</v>
      </c>
      <c r="E226" s="14">
        <f t="shared" si="0"/>
        <v>2</v>
      </c>
      <c r="F226" s="14" t="s">
        <v>45</v>
      </c>
      <c r="G226" s="7" t="s">
        <v>51</v>
      </c>
      <c r="H226" s="7" t="s">
        <v>52</v>
      </c>
      <c r="I226" s="7" t="s">
        <v>38</v>
      </c>
      <c r="J226" s="15">
        <v>386872.43834999995</v>
      </c>
    </row>
    <row r="227" spans="1:10" ht="14.25" customHeight="1" x14ac:dyDescent="0.2">
      <c r="A227" s="7" t="s">
        <v>32</v>
      </c>
      <c r="B227" s="7" t="s">
        <v>44</v>
      </c>
      <c r="C227" s="7" t="s">
        <v>34</v>
      </c>
      <c r="D227" s="13">
        <v>41699</v>
      </c>
      <c r="E227" s="14">
        <f t="shared" si="0"/>
        <v>3</v>
      </c>
      <c r="F227" s="14" t="s">
        <v>45</v>
      </c>
      <c r="G227" s="7" t="s">
        <v>51</v>
      </c>
      <c r="H227" s="7" t="s">
        <v>52</v>
      </c>
      <c r="I227" s="7" t="s">
        <v>38</v>
      </c>
      <c r="J227" s="15">
        <v>385991.23719999997</v>
      </c>
    </row>
    <row r="228" spans="1:10" ht="14.25" customHeight="1" x14ac:dyDescent="0.2">
      <c r="A228" s="7" t="s">
        <v>32</v>
      </c>
      <c r="B228" s="7" t="s">
        <v>44</v>
      </c>
      <c r="C228" s="7" t="s">
        <v>34</v>
      </c>
      <c r="D228" s="13">
        <v>41730</v>
      </c>
      <c r="E228" s="14">
        <f t="shared" si="0"/>
        <v>4</v>
      </c>
      <c r="F228" s="14" t="s">
        <v>45</v>
      </c>
      <c r="G228" s="7" t="s">
        <v>51</v>
      </c>
      <c r="H228" s="7" t="s">
        <v>52</v>
      </c>
      <c r="I228" s="7" t="s">
        <v>38</v>
      </c>
      <c r="J228" s="15">
        <v>386829.69097499992</v>
      </c>
    </row>
    <row r="229" spans="1:10" ht="14.25" customHeight="1" x14ac:dyDescent="0.2">
      <c r="A229" s="7" t="s">
        <v>32</v>
      </c>
      <c r="B229" s="7" t="s">
        <v>44</v>
      </c>
      <c r="C229" s="7" t="s">
        <v>34</v>
      </c>
      <c r="D229" s="13">
        <v>41760</v>
      </c>
      <c r="E229" s="14">
        <f t="shared" si="0"/>
        <v>5</v>
      </c>
      <c r="F229" s="14" t="s">
        <v>45</v>
      </c>
      <c r="G229" s="7" t="s">
        <v>51</v>
      </c>
      <c r="H229" s="7" t="s">
        <v>52</v>
      </c>
      <c r="I229" s="7" t="s">
        <v>38</v>
      </c>
      <c r="J229" s="15">
        <v>410769.19062499999</v>
      </c>
    </row>
    <row r="230" spans="1:10" ht="14.25" customHeight="1" x14ac:dyDescent="0.2">
      <c r="A230" s="7" t="s">
        <v>32</v>
      </c>
      <c r="B230" s="7" t="s">
        <v>44</v>
      </c>
      <c r="C230" s="7" t="s">
        <v>34</v>
      </c>
      <c r="D230" s="13">
        <v>41791</v>
      </c>
      <c r="E230" s="14">
        <f t="shared" si="0"/>
        <v>6</v>
      </c>
      <c r="F230" s="14" t="s">
        <v>45</v>
      </c>
      <c r="G230" s="7" t="s">
        <v>51</v>
      </c>
      <c r="H230" s="7" t="s">
        <v>52</v>
      </c>
      <c r="I230" s="7" t="s">
        <v>38</v>
      </c>
      <c r="J230" s="15">
        <v>468307.17672499991</v>
      </c>
    </row>
    <row r="231" spans="1:10" ht="14.25" customHeight="1" x14ac:dyDescent="0.2">
      <c r="A231" s="7" t="s">
        <v>32</v>
      </c>
      <c r="B231" s="7" t="s">
        <v>44</v>
      </c>
      <c r="C231" s="7" t="s">
        <v>34</v>
      </c>
      <c r="D231" s="13">
        <v>41456</v>
      </c>
      <c r="E231" s="14">
        <f t="shared" si="0"/>
        <v>7</v>
      </c>
      <c r="F231" s="14" t="s">
        <v>45</v>
      </c>
      <c r="G231" s="7" t="s">
        <v>51</v>
      </c>
      <c r="H231" s="7" t="s">
        <v>53</v>
      </c>
      <c r="I231" s="7" t="s">
        <v>38</v>
      </c>
      <c r="J231" s="15">
        <v>226478.76952499934</v>
      </c>
    </row>
    <row r="232" spans="1:10" ht="14.25" customHeight="1" x14ac:dyDescent="0.2">
      <c r="A232" s="7" t="s">
        <v>32</v>
      </c>
      <c r="B232" s="7" t="s">
        <v>44</v>
      </c>
      <c r="C232" s="7" t="s">
        <v>34</v>
      </c>
      <c r="D232" s="13">
        <v>41487</v>
      </c>
      <c r="E232" s="14">
        <f t="shared" si="0"/>
        <v>8</v>
      </c>
      <c r="F232" s="14" t="s">
        <v>45</v>
      </c>
      <c r="G232" s="7" t="s">
        <v>51</v>
      </c>
      <c r="H232" s="7" t="s">
        <v>53</v>
      </c>
      <c r="I232" s="7" t="s">
        <v>38</v>
      </c>
      <c r="J232" s="15">
        <v>312928.04857500002</v>
      </c>
    </row>
    <row r="233" spans="1:10" ht="14.25" customHeight="1" x14ac:dyDescent="0.2">
      <c r="A233" s="7" t="s">
        <v>32</v>
      </c>
      <c r="B233" s="7" t="s">
        <v>44</v>
      </c>
      <c r="C233" s="7" t="s">
        <v>34</v>
      </c>
      <c r="D233" s="13">
        <v>41518</v>
      </c>
      <c r="E233" s="14">
        <f t="shared" si="0"/>
        <v>9</v>
      </c>
      <c r="F233" s="14" t="s">
        <v>45</v>
      </c>
      <c r="G233" s="7" t="s">
        <v>51</v>
      </c>
      <c r="H233" s="7" t="s">
        <v>53</v>
      </c>
      <c r="I233" s="7" t="s">
        <v>38</v>
      </c>
      <c r="J233" s="15">
        <v>244993.61047499935</v>
      </c>
    </row>
    <row r="234" spans="1:10" ht="14.25" customHeight="1" x14ac:dyDescent="0.2">
      <c r="A234" s="7" t="s">
        <v>32</v>
      </c>
      <c r="B234" s="7" t="s">
        <v>44</v>
      </c>
      <c r="C234" s="7" t="s">
        <v>34</v>
      </c>
      <c r="D234" s="13">
        <v>41548</v>
      </c>
      <c r="E234" s="14">
        <f t="shared" si="0"/>
        <v>10</v>
      </c>
      <c r="F234" s="14" t="s">
        <v>45</v>
      </c>
      <c r="G234" s="7" t="s">
        <v>51</v>
      </c>
      <c r="H234" s="7" t="s">
        <v>53</v>
      </c>
      <c r="I234" s="7" t="s">
        <v>38</v>
      </c>
      <c r="J234" s="15">
        <v>232539.08692499998</v>
      </c>
    </row>
    <row r="235" spans="1:10" ht="14.25" customHeight="1" x14ac:dyDescent="0.2">
      <c r="A235" s="7" t="s">
        <v>32</v>
      </c>
      <c r="B235" s="7" t="s">
        <v>44</v>
      </c>
      <c r="C235" s="7" t="s">
        <v>34</v>
      </c>
      <c r="D235" s="13">
        <v>41579</v>
      </c>
      <c r="E235" s="14">
        <f t="shared" si="0"/>
        <v>11</v>
      </c>
      <c r="F235" s="14" t="s">
        <v>45</v>
      </c>
      <c r="G235" s="7" t="s">
        <v>51</v>
      </c>
      <c r="H235" s="7" t="s">
        <v>53</v>
      </c>
      <c r="I235" s="7" t="s">
        <v>38</v>
      </c>
      <c r="J235" s="15">
        <v>238807.31175000002</v>
      </c>
    </row>
    <row r="236" spans="1:10" ht="14.25" customHeight="1" x14ac:dyDescent="0.2">
      <c r="A236" s="7" t="s">
        <v>32</v>
      </c>
      <c r="B236" s="7" t="s">
        <v>44</v>
      </c>
      <c r="C236" s="7" t="s">
        <v>34</v>
      </c>
      <c r="D236" s="13">
        <v>41609</v>
      </c>
      <c r="E236" s="14">
        <f t="shared" si="0"/>
        <v>12</v>
      </c>
      <c r="F236" s="14" t="s">
        <v>45</v>
      </c>
      <c r="G236" s="7" t="s">
        <v>51</v>
      </c>
      <c r="H236" s="7" t="s">
        <v>53</v>
      </c>
      <c r="I236" s="7" t="s">
        <v>38</v>
      </c>
      <c r="J236" s="15">
        <v>229683.42450000002</v>
      </c>
    </row>
    <row r="237" spans="1:10" ht="14.25" customHeight="1" x14ac:dyDescent="0.2">
      <c r="A237" s="7" t="s">
        <v>32</v>
      </c>
      <c r="B237" s="7" t="s">
        <v>44</v>
      </c>
      <c r="C237" s="7" t="s">
        <v>34</v>
      </c>
      <c r="D237" s="13">
        <v>41640</v>
      </c>
      <c r="E237" s="14">
        <f t="shared" si="0"/>
        <v>1</v>
      </c>
      <c r="F237" s="14" t="s">
        <v>45</v>
      </c>
      <c r="G237" s="7" t="s">
        <v>51</v>
      </c>
      <c r="H237" s="7" t="s">
        <v>53</v>
      </c>
      <c r="I237" s="7" t="s">
        <v>38</v>
      </c>
      <c r="J237" s="15">
        <v>288539.74439999997</v>
      </c>
    </row>
    <row r="238" spans="1:10" ht="14.25" customHeight="1" x14ac:dyDescent="0.2">
      <c r="A238" s="7" t="s">
        <v>32</v>
      </c>
      <c r="B238" s="7" t="s">
        <v>44</v>
      </c>
      <c r="C238" s="7" t="s">
        <v>34</v>
      </c>
      <c r="D238" s="13">
        <v>41671</v>
      </c>
      <c r="E238" s="14">
        <f t="shared" si="0"/>
        <v>2</v>
      </c>
      <c r="F238" s="14" t="s">
        <v>45</v>
      </c>
      <c r="G238" s="7" t="s">
        <v>51</v>
      </c>
      <c r="H238" s="7" t="s">
        <v>53</v>
      </c>
      <c r="I238" s="7" t="s">
        <v>38</v>
      </c>
      <c r="J238" s="15">
        <v>242919.90315</v>
      </c>
    </row>
    <row r="239" spans="1:10" ht="14.25" customHeight="1" x14ac:dyDescent="0.2">
      <c r="A239" s="7" t="s">
        <v>32</v>
      </c>
      <c r="B239" s="7" t="s">
        <v>44</v>
      </c>
      <c r="C239" s="7" t="s">
        <v>34</v>
      </c>
      <c r="D239" s="13">
        <v>41699</v>
      </c>
      <c r="E239" s="14">
        <f t="shared" si="0"/>
        <v>3</v>
      </c>
      <c r="F239" s="14" t="s">
        <v>45</v>
      </c>
      <c r="G239" s="7" t="s">
        <v>51</v>
      </c>
      <c r="H239" s="7" t="s">
        <v>53</v>
      </c>
      <c r="I239" s="7" t="s">
        <v>38</v>
      </c>
      <c r="J239" s="15">
        <v>242366.59080000003</v>
      </c>
    </row>
    <row r="240" spans="1:10" ht="14.25" customHeight="1" x14ac:dyDescent="0.2">
      <c r="A240" s="7" t="s">
        <v>32</v>
      </c>
      <c r="B240" s="7" t="s">
        <v>44</v>
      </c>
      <c r="C240" s="7" t="s">
        <v>34</v>
      </c>
      <c r="D240" s="13">
        <v>41730</v>
      </c>
      <c r="E240" s="14">
        <f t="shared" si="0"/>
        <v>4</v>
      </c>
      <c r="F240" s="14" t="s">
        <v>45</v>
      </c>
      <c r="G240" s="7" t="s">
        <v>51</v>
      </c>
      <c r="H240" s="7" t="s">
        <v>53</v>
      </c>
      <c r="I240" s="7" t="s">
        <v>38</v>
      </c>
      <c r="J240" s="15">
        <v>242893.06177500001</v>
      </c>
    </row>
    <row r="241" spans="1:10" ht="14.25" customHeight="1" x14ac:dyDescent="0.2">
      <c r="A241" s="7" t="s">
        <v>32</v>
      </c>
      <c r="B241" s="7" t="s">
        <v>44</v>
      </c>
      <c r="C241" s="7" t="s">
        <v>34</v>
      </c>
      <c r="D241" s="13">
        <v>41760</v>
      </c>
      <c r="E241" s="14">
        <f t="shared" si="0"/>
        <v>5</v>
      </c>
      <c r="F241" s="14" t="s">
        <v>45</v>
      </c>
      <c r="G241" s="7" t="s">
        <v>51</v>
      </c>
      <c r="H241" s="7" t="s">
        <v>53</v>
      </c>
      <c r="I241" s="7" t="s">
        <v>38</v>
      </c>
      <c r="J241" s="15">
        <v>257924.84062500004</v>
      </c>
    </row>
    <row r="242" spans="1:10" ht="14.25" customHeight="1" x14ac:dyDescent="0.2">
      <c r="A242" s="7" t="s">
        <v>32</v>
      </c>
      <c r="B242" s="7" t="s">
        <v>44</v>
      </c>
      <c r="C242" s="7" t="s">
        <v>34</v>
      </c>
      <c r="D242" s="13">
        <v>41791</v>
      </c>
      <c r="E242" s="14">
        <f t="shared" si="0"/>
        <v>6</v>
      </c>
      <c r="F242" s="14" t="s">
        <v>45</v>
      </c>
      <c r="G242" s="7" t="s">
        <v>51</v>
      </c>
      <c r="H242" s="7" t="s">
        <v>53</v>
      </c>
      <c r="I242" s="7" t="s">
        <v>38</v>
      </c>
      <c r="J242" s="15">
        <v>294053.34352500003</v>
      </c>
    </row>
    <row r="243" spans="1:10" ht="14.25" customHeight="1" x14ac:dyDescent="0.2">
      <c r="A243" s="7" t="s">
        <v>32</v>
      </c>
      <c r="B243" s="7" t="s">
        <v>44</v>
      </c>
      <c r="C243" s="7" t="s">
        <v>34</v>
      </c>
      <c r="D243" s="13">
        <v>41456</v>
      </c>
      <c r="E243" s="14">
        <f t="shared" si="0"/>
        <v>7</v>
      </c>
      <c r="F243" s="14" t="s">
        <v>45</v>
      </c>
      <c r="G243" s="7" t="s">
        <v>51</v>
      </c>
      <c r="H243" s="7" t="s">
        <v>54</v>
      </c>
      <c r="I243" s="7" t="s">
        <v>38</v>
      </c>
      <c r="J243" s="15">
        <v>255837.1285374992</v>
      </c>
    </row>
    <row r="244" spans="1:10" ht="14.25" customHeight="1" x14ac:dyDescent="0.2">
      <c r="A244" s="7" t="s">
        <v>32</v>
      </c>
      <c r="B244" s="7" t="s">
        <v>44</v>
      </c>
      <c r="C244" s="7" t="s">
        <v>34</v>
      </c>
      <c r="D244" s="13">
        <v>41487</v>
      </c>
      <c r="E244" s="14">
        <f t="shared" si="0"/>
        <v>8</v>
      </c>
      <c r="F244" s="14" t="s">
        <v>45</v>
      </c>
      <c r="G244" s="7" t="s">
        <v>51</v>
      </c>
      <c r="H244" s="7" t="s">
        <v>54</v>
      </c>
      <c r="I244" s="7" t="s">
        <v>38</v>
      </c>
      <c r="J244" s="15">
        <v>353492.79561249999</v>
      </c>
    </row>
    <row r="245" spans="1:10" ht="14.25" customHeight="1" x14ac:dyDescent="0.2">
      <c r="A245" s="7" t="s">
        <v>32</v>
      </c>
      <c r="B245" s="7" t="s">
        <v>44</v>
      </c>
      <c r="C245" s="7" t="s">
        <v>34</v>
      </c>
      <c r="D245" s="13">
        <v>41518</v>
      </c>
      <c r="E245" s="14">
        <f t="shared" si="0"/>
        <v>9</v>
      </c>
      <c r="F245" s="14" t="s">
        <v>45</v>
      </c>
      <c r="G245" s="7" t="s">
        <v>51</v>
      </c>
      <c r="H245" s="7" t="s">
        <v>54</v>
      </c>
      <c r="I245" s="7" t="s">
        <v>38</v>
      </c>
      <c r="J245" s="15">
        <v>276752.04146249924</v>
      </c>
    </row>
    <row r="246" spans="1:10" ht="14.25" customHeight="1" x14ac:dyDescent="0.2">
      <c r="A246" s="7" t="s">
        <v>32</v>
      </c>
      <c r="B246" s="7" t="s">
        <v>44</v>
      </c>
      <c r="C246" s="7" t="s">
        <v>34</v>
      </c>
      <c r="D246" s="13">
        <v>41548</v>
      </c>
      <c r="E246" s="14">
        <f t="shared" si="0"/>
        <v>10</v>
      </c>
      <c r="F246" s="14" t="s">
        <v>45</v>
      </c>
      <c r="G246" s="7" t="s">
        <v>51</v>
      </c>
      <c r="H246" s="7" t="s">
        <v>54</v>
      </c>
      <c r="I246" s="7" t="s">
        <v>38</v>
      </c>
      <c r="J246" s="15">
        <v>262683.04263749992</v>
      </c>
    </row>
    <row r="247" spans="1:10" ht="14.25" customHeight="1" x14ac:dyDescent="0.2">
      <c r="A247" s="7" t="s">
        <v>32</v>
      </c>
      <c r="B247" s="7" t="s">
        <v>44</v>
      </c>
      <c r="C247" s="7" t="s">
        <v>34</v>
      </c>
      <c r="D247" s="13">
        <v>41579</v>
      </c>
      <c r="E247" s="14">
        <f t="shared" si="0"/>
        <v>11</v>
      </c>
      <c r="F247" s="14" t="s">
        <v>45</v>
      </c>
      <c r="G247" s="7" t="s">
        <v>51</v>
      </c>
      <c r="H247" s="7" t="s">
        <v>54</v>
      </c>
      <c r="I247" s="7" t="s">
        <v>38</v>
      </c>
      <c r="J247" s="15">
        <v>269763.81512500002</v>
      </c>
    </row>
    <row r="248" spans="1:10" ht="14.25" customHeight="1" x14ac:dyDescent="0.2">
      <c r="A248" s="7" t="s">
        <v>32</v>
      </c>
      <c r="B248" s="7" t="s">
        <v>44</v>
      </c>
      <c r="C248" s="7" t="s">
        <v>34</v>
      </c>
      <c r="D248" s="13">
        <v>41609</v>
      </c>
      <c r="E248" s="14">
        <f t="shared" si="0"/>
        <v>12</v>
      </c>
      <c r="F248" s="14" t="s">
        <v>45</v>
      </c>
      <c r="G248" s="7" t="s">
        <v>51</v>
      </c>
      <c r="H248" s="7" t="s">
        <v>54</v>
      </c>
      <c r="I248" s="7" t="s">
        <v>38</v>
      </c>
      <c r="J248" s="15">
        <v>259457.20175000001</v>
      </c>
    </row>
    <row r="249" spans="1:10" ht="14.25" customHeight="1" x14ac:dyDescent="0.2">
      <c r="A249" s="7" t="s">
        <v>32</v>
      </c>
      <c r="B249" s="7" t="s">
        <v>44</v>
      </c>
      <c r="C249" s="7" t="s">
        <v>34</v>
      </c>
      <c r="D249" s="13">
        <v>41640</v>
      </c>
      <c r="E249" s="14">
        <f t="shared" si="0"/>
        <v>1</v>
      </c>
      <c r="F249" s="14" t="s">
        <v>45</v>
      </c>
      <c r="G249" s="7" t="s">
        <v>51</v>
      </c>
      <c r="H249" s="7" t="s">
        <v>54</v>
      </c>
      <c r="I249" s="7" t="s">
        <v>38</v>
      </c>
      <c r="J249" s="15">
        <v>325943.04459999991</v>
      </c>
    </row>
    <row r="250" spans="1:10" ht="14.25" customHeight="1" x14ac:dyDescent="0.2">
      <c r="A250" s="7" t="s">
        <v>32</v>
      </c>
      <c r="B250" s="7" t="s">
        <v>44</v>
      </c>
      <c r="C250" s="7" t="s">
        <v>34</v>
      </c>
      <c r="D250" s="13">
        <v>41671</v>
      </c>
      <c r="E250" s="14">
        <f t="shared" si="0"/>
        <v>2</v>
      </c>
      <c r="F250" s="14" t="s">
        <v>45</v>
      </c>
      <c r="G250" s="7" t="s">
        <v>51</v>
      </c>
      <c r="H250" s="7" t="s">
        <v>54</v>
      </c>
      <c r="I250" s="7" t="s">
        <v>38</v>
      </c>
      <c r="J250" s="15">
        <v>274409.52022499999</v>
      </c>
    </row>
    <row r="251" spans="1:10" ht="14.25" customHeight="1" x14ac:dyDescent="0.2">
      <c r="A251" s="7" t="s">
        <v>32</v>
      </c>
      <c r="B251" s="7" t="s">
        <v>44</v>
      </c>
      <c r="C251" s="7" t="s">
        <v>34</v>
      </c>
      <c r="D251" s="13">
        <v>41699</v>
      </c>
      <c r="E251" s="14">
        <f t="shared" si="0"/>
        <v>3</v>
      </c>
      <c r="F251" s="14" t="s">
        <v>45</v>
      </c>
      <c r="G251" s="7" t="s">
        <v>51</v>
      </c>
      <c r="H251" s="7" t="s">
        <v>54</v>
      </c>
      <c r="I251" s="7" t="s">
        <v>38</v>
      </c>
      <c r="J251" s="15">
        <v>273784.48220000003</v>
      </c>
    </row>
    <row r="252" spans="1:10" ht="14.25" customHeight="1" x14ac:dyDescent="0.2">
      <c r="A252" s="7" t="s">
        <v>32</v>
      </c>
      <c r="B252" s="7" t="s">
        <v>44</v>
      </c>
      <c r="C252" s="7" t="s">
        <v>34</v>
      </c>
      <c r="D252" s="13">
        <v>41730</v>
      </c>
      <c r="E252" s="14">
        <f t="shared" si="0"/>
        <v>4</v>
      </c>
      <c r="F252" s="14" t="s">
        <v>45</v>
      </c>
      <c r="G252" s="7" t="s">
        <v>51</v>
      </c>
      <c r="H252" s="7" t="s">
        <v>54</v>
      </c>
      <c r="I252" s="7" t="s">
        <v>38</v>
      </c>
      <c r="J252" s="15">
        <v>274379.19941249996</v>
      </c>
    </row>
    <row r="253" spans="1:10" ht="14.25" customHeight="1" x14ac:dyDescent="0.2">
      <c r="A253" s="7" t="s">
        <v>32</v>
      </c>
      <c r="B253" s="7" t="s">
        <v>44</v>
      </c>
      <c r="C253" s="7" t="s">
        <v>34</v>
      </c>
      <c r="D253" s="13">
        <v>41760</v>
      </c>
      <c r="E253" s="14">
        <f t="shared" si="0"/>
        <v>5</v>
      </c>
      <c r="F253" s="14" t="s">
        <v>45</v>
      </c>
      <c r="G253" s="7" t="s">
        <v>51</v>
      </c>
      <c r="H253" s="7" t="s">
        <v>54</v>
      </c>
      <c r="I253" s="7" t="s">
        <v>38</v>
      </c>
      <c r="J253" s="15">
        <v>291359.54218749999</v>
      </c>
    </row>
    <row r="254" spans="1:10" ht="14.25" customHeight="1" x14ac:dyDescent="0.2">
      <c r="A254" s="7" t="s">
        <v>32</v>
      </c>
      <c r="B254" s="7" t="s">
        <v>44</v>
      </c>
      <c r="C254" s="7" t="s">
        <v>34</v>
      </c>
      <c r="D254" s="13">
        <v>41791</v>
      </c>
      <c r="E254" s="14">
        <f t="shared" si="0"/>
        <v>6</v>
      </c>
      <c r="F254" s="14" t="s">
        <v>45</v>
      </c>
      <c r="G254" s="7" t="s">
        <v>51</v>
      </c>
      <c r="H254" s="7" t="s">
        <v>54</v>
      </c>
      <c r="I254" s="7" t="s">
        <v>38</v>
      </c>
      <c r="J254" s="15">
        <v>332171.36953749997</v>
      </c>
    </row>
    <row r="255" spans="1:10" ht="14.25" customHeight="1" x14ac:dyDescent="0.2">
      <c r="A255" s="7" t="s">
        <v>32</v>
      </c>
      <c r="B255" s="7" t="s">
        <v>44</v>
      </c>
      <c r="C255" s="7" t="s">
        <v>34</v>
      </c>
      <c r="D255" s="13">
        <v>41456</v>
      </c>
      <c r="E255" s="14">
        <f t="shared" si="0"/>
        <v>7</v>
      </c>
      <c r="F255" s="14" t="s">
        <v>45</v>
      </c>
      <c r="G255" s="7" t="s">
        <v>51</v>
      </c>
      <c r="H255" s="7" t="s">
        <v>55</v>
      </c>
      <c r="I255" s="7" t="s">
        <v>38</v>
      </c>
      <c r="J255" s="15">
        <v>176150.15407499947</v>
      </c>
    </row>
    <row r="256" spans="1:10" ht="14.25" customHeight="1" x14ac:dyDescent="0.2">
      <c r="A256" s="7" t="s">
        <v>32</v>
      </c>
      <c r="B256" s="7" t="s">
        <v>44</v>
      </c>
      <c r="C256" s="7" t="s">
        <v>34</v>
      </c>
      <c r="D256" s="13">
        <v>41487</v>
      </c>
      <c r="E256" s="14">
        <f t="shared" si="0"/>
        <v>8</v>
      </c>
      <c r="F256" s="14" t="s">
        <v>45</v>
      </c>
      <c r="G256" s="7" t="s">
        <v>51</v>
      </c>
      <c r="H256" s="7" t="s">
        <v>55</v>
      </c>
      <c r="I256" s="7" t="s">
        <v>38</v>
      </c>
      <c r="J256" s="15">
        <v>243388.48222500001</v>
      </c>
    </row>
    <row r="257" spans="1:10" ht="14.25" customHeight="1" x14ac:dyDescent="0.2">
      <c r="A257" s="7" t="s">
        <v>32</v>
      </c>
      <c r="B257" s="7" t="s">
        <v>44</v>
      </c>
      <c r="C257" s="7" t="s">
        <v>34</v>
      </c>
      <c r="D257" s="13">
        <v>41518</v>
      </c>
      <c r="E257" s="14">
        <f t="shared" si="0"/>
        <v>9</v>
      </c>
      <c r="F257" s="14" t="s">
        <v>45</v>
      </c>
      <c r="G257" s="7" t="s">
        <v>51</v>
      </c>
      <c r="H257" s="7" t="s">
        <v>55</v>
      </c>
      <c r="I257" s="7" t="s">
        <v>38</v>
      </c>
      <c r="J257" s="15">
        <v>190550.58592499947</v>
      </c>
    </row>
    <row r="258" spans="1:10" ht="14.25" customHeight="1" x14ac:dyDescent="0.2">
      <c r="A258" s="7" t="s">
        <v>32</v>
      </c>
      <c r="B258" s="7" t="s">
        <v>44</v>
      </c>
      <c r="C258" s="7" t="s">
        <v>34</v>
      </c>
      <c r="D258" s="13">
        <v>41548</v>
      </c>
      <c r="E258" s="14">
        <f t="shared" ref="E258:E374" si="1">MONTH(D258)</f>
        <v>10</v>
      </c>
      <c r="F258" s="14" t="s">
        <v>45</v>
      </c>
      <c r="G258" s="7" t="s">
        <v>51</v>
      </c>
      <c r="H258" s="7" t="s">
        <v>55</v>
      </c>
      <c r="I258" s="7" t="s">
        <v>38</v>
      </c>
      <c r="J258" s="15">
        <v>180863.73427499997</v>
      </c>
    </row>
    <row r="259" spans="1:10" ht="14.25" customHeight="1" x14ac:dyDescent="0.2">
      <c r="A259" s="7" t="s">
        <v>32</v>
      </c>
      <c r="B259" s="7" t="s">
        <v>44</v>
      </c>
      <c r="C259" s="7" t="s">
        <v>34</v>
      </c>
      <c r="D259" s="13">
        <v>41579</v>
      </c>
      <c r="E259" s="14">
        <f t="shared" si="1"/>
        <v>11</v>
      </c>
      <c r="F259" s="14" t="s">
        <v>45</v>
      </c>
      <c r="G259" s="7" t="s">
        <v>51</v>
      </c>
      <c r="H259" s="7" t="s">
        <v>55</v>
      </c>
      <c r="I259" s="7" t="s">
        <v>38</v>
      </c>
      <c r="J259" s="15">
        <v>185739.02025</v>
      </c>
    </row>
    <row r="260" spans="1:10" ht="14.25" customHeight="1" x14ac:dyDescent="0.2">
      <c r="A260" s="7" t="s">
        <v>32</v>
      </c>
      <c r="B260" s="7" t="s">
        <v>44</v>
      </c>
      <c r="C260" s="7" t="s">
        <v>34</v>
      </c>
      <c r="D260" s="13">
        <v>41609</v>
      </c>
      <c r="E260" s="14">
        <f t="shared" si="1"/>
        <v>12</v>
      </c>
      <c r="F260" s="14" t="s">
        <v>45</v>
      </c>
      <c r="G260" s="7" t="s">
        <v>51</v>
      </c>
      <c r="H260" s="7" t="s">
        <v>55</v>
      </c>
      <c r="I260" s="7" t="s">
        <v>38</v>
      </c>
      <c r="J260" s="15">
        <v>178642.66350000002</v>
      </c>
    </row>
    <row r="261" spans="1:10" ht="14.25" customHeight="1" x14ac:dyDescent="0.2">
      <c r="A261" s="7" t="s">
        <v>32</v>
      </c>
      <c r="B261" s="7" t="s">
        <v>44</v>
      </c>
      <c r="C261" s="7" t="s">
        <v>34</v>
      </c>
      <c r="D261" s="13">
        <v>41640</v>
      </c>
      <c r="E261" s="14">
        <f t="shared" si="1"/>
        <v>1</v>
      </c>
      <c r="F261" s="14" t="s">
        <v>45</v>
      </c>
      <c r="G261" s="7" t="s">
        <v>51</v>
      </c>
      <c r="H261" s="7" t="s">
        <v>55</v>
      </c>
      <c r="I261" s="7" t="s">
        <v>38</v>
      </c>
      <c r="J261" s="15">
        <v>224419.80119999996</v>
      </c>
    </row>
    <row r="262" spans="1:10" ht="14.25" customHeight="1" x14ac:dyDescent="0.2">
      <c r="A262" s="7" t="s">
        <v>32</v>
      </c>
      <c r="B262" s="7" t="s">
        <v>44</v>
      </c>
      <c r="C262" s="7" t="s">
        <v>34</v>
      </c>
      <c r="D262" s="13">
        <v>41671</v>
      </c>
      <c r="E262" s="14">
        <f t="shared" si="1"/>
        <v>2</v>
      </c>
      <c r="F262" s="14" t="s">
        <v>45</v>
      </c>
      <c r="G262" s="7" t="s">
        <v>51</v>
      </c>
      <c r="H262" s="7" t="s">
        <v>55</v>
      </c>
      <c r="I262" s="7" t="s">
        <v>38</v>
      </c>
      <c r="J262" s="15">
        <v>188937.70244999998</v>
      </c>
    </row>
    <row r="263" spans="1:10" ht="14.25" customHeight="1" x14ac:dyDescent="0.2">
      <c r="A263" s="7" t="s">
        <v>32</v>
      </c>
      <c r="B263" s="7" t="s">
        <v>44</v>
      </c>
      <c r="C263" s="7" t="s">
        <v>34</v>
      </c>
      <c r="D263" s="13">
        <v>41699</v>
      </c>
      <c r="E263" s="14">
        <f t="shared" si="1"/>
        <v>3</v>
      </c>
      <c r="F263" s="14" t="s">
        <v>45</v>
      </c>
      <c r="G263" s="7" t="s">
        <v>51</v>
      </c>
      <c r="H263" s="7" t="s">
        <v>55</v>
      </c>
      <c r="I263" s="7" t="s">
        <v>38</v>
      </c>
      <c r="J263" s="15">
        <v>188507.34840000002</v>
      </c>
    </row>
    <row r="264" spans="1:10" ht="14.25" customHeight="1" x14ac:dyDescent="0.2">
      <c r="A264" s="7" t="s">
        <v>32</v>
      </c>
      <c r="B264" s="7" t="s">
        <v>44</v>
      </c>
      <c r="C264" s="7" t="s">
        <v>34</v>
      </c>
      <c r="D264" s="13">
        <v>41730</v>
      </c>
      <c r="E264" s="14">
        <f t="shared" si="1"/>
        <v>4</v>
      </c>
      <c r="F264" s="14" t="s">
        <v>45</v>
      </c>
      <c r="G264" s="7" t="s">
        <v>51</v>
      </c>
      <c r="H264" s="7" t="s">
        <v>55</v>
      </c>
      <c r="I264" s="7" t="s">
        <v>38</v>
      </c>
      <c r="J264" s="15">
        <v>188916.82582500001</v>
      </c>
    </row>
    <row r="265" spans="1:10" ht="14.25" customHeight="1" x14ac:dyDescent="0.2">
      <c r="A265" s="7" t="s">
        <v>32</v>
      </c>
      <c r="B265" s="7" t="s">
        <v>44</v>
      </c>
      <c r="C265" s="7" t="s">
        <v>34</v>
      </c>
      <c r="D265" s="13">
        <v>41760</v>
      </c>
      <c r="E265" s="14">
        <f t="shared" si="1"/>
        <v>5</v>
      </c>
      <c r="F265" s="14" t="s">
        <v>45</v>
      </c>
      <c r="G265" s="7" t="s">
        <v>51</v>
      </c>
      <c r="H265" s="7" t="s">
        <v>55</v>
      </c>
      <c r="I265" s="7" t="s">
        <v>38</v>
      </c>
      <c r="J265" s="15">
        <v>200608.20937500001</v>
      </c>
    </row>
    <row r="266" spans="1:10" ht="14.25" customHeight="1" x14ac:dyDescent="0.2">
      <c r="A266" s="7" t="s">
        <v>32</v>
      </c>
      <c r="B266" s="7" t="s">
        <v>44</v>
      </c>
      <c r="C266" s="7" t="s">
        <v>34</v>
      </c>
      <c r="D266" s="13">
        <v>41791</v>
      </c>
      <c r="E266" s="14">
        <f t="shared" si="1"/>
        <v>6</v>
      </c>
      <c r="F266" s="14" t="s">
        <v>45</v>
      </c>
      <c r="G266" s="7" t="s">
        <v>51</v>
      </c>
      <c r="H266" s="7" t="s">
        <v>55</v>
      </c>
      <c r="I266" s="7" t="s">
        <v>38</v>
      </c>
      <c r="J266" s="15">
        <v>228708.15607500001</v>
      </c>
    </row>
    <row r="267" spans="1:10" ht="14.25" customHeight="1" x14ac:dyDescent="0.2">
      <c r="A267" s="7" t="s">
        <v>32</v>
      </c>
      <c r="B267" s="7" t="s">
        <v>44</v>
      </c>
      <c r="C267" s="7" t="s">
        <v>34</v>
      </c>
      <c r="D267" s="13">
        <v>41456</v>
      </c>
      <c r="E267" s="14">
        <f t="shared" si="1"/>
        <v>7</v>
      </c>
      <c r="F267" s="14" t="s">
        <v>45</v>
      </c>
      <c r="G267" s="7" t="s">
        <v>56</v>
      </c>
      <c r="H267" s="7" t="s">
        <v>57</v>
      </c>
      <c r="I267" s="7" t="s">
        <v>38</v>
      </c>
      <c r="J267" s="15">
        <v>1153364.1040624965</v>
      </c>
    </row>
    <row r="268" spans="1:10" ht="14.25" customHeight="1" x14ac:dyDescent="0.2">
      <c r="A268" s="7" t="s">
        <v>32</v>
      </c>
      <c r="B268" s="7" t="s">
        <v>44</v>
      </c>
      <c r="C268" s="7" t="s">
        <v>34</v>
      </c>
      <c r="D268" s="13">
        <v>41487</v>
      </c>
      <c r="E268" s="14">
        <f t="shared" si="1"/>
        <v>8</v>
      </c>
      <c r="F268" s="14" t="s">
        <v>45</v>
      </c>
      <c r="G268" s="7" t="s">
        <v>56</v>
      </c>
      <c r="H268" s="7" t="s">
        <v>57</v>
      </c>
      <c r="I268" s="7" t="s">
        <v>38</v>
      </c>
      <c r="J268" s="15">
        <v>1593615.0621875001</v>
      </c>
    </row>
    <row r="269" spans="1:10" ht="14.25" customHeight="1" x14ac:dyDescent="0.2">
      <c r="A269" s="7" t="s">
        <v>32</v>
      </c>
      <c r="B269" s="7" t="s">
        <v>44</v>
      </c>
      <c r="C269" s="7" t="s">
        <v>34</v>
      </c>
      <c r="D269" s="13">
        <v>41518</v>
      </c>
      <c r="E269" s="14">
        <f t="shared" si="1"/>
        <v>9</v>
      </c>
      <c r="F269" s="14" t="s">
        <v>45</v>
      </c>
      <c r="G269" s="7" t="s">
        <v>56</v>
      </c>
      <c r="H269" s="7" t="s">
        <v>57</v>
      </c>
      <c r="I269" s="7" t="s">
        <v>38</v>
      </c>
      <c r="J269" s="15">
        <v>1247652.6459374966</v>
      </c>
    </row>
    <row r="270" spans="1:10" ht="14.25" customHeight="1" x14ac:dyDescent="0.2">
      <c r="A270" s="7" t="s">
        <v>32</v>
      </c>
      <c r="B270" s="7" t="s">
        <v>44</v>
      </c>
      <c r="C270" s="7" t="s">
        <v>34</v>
      </c>
      <c r="D270" s="13">
        <v>41548</v>
      </c>
      <c r="E270" s="14">
        <f t="shared" si="1"/>
        <v>10</v>
      </c>
      <c r="F270" s="14" t="s">
        <v>45</v>
      </c>
      <c r="G270" s="7" t="s">
        <v>56</v>
      </c>
      <c r="H270" s="7" t="s">
        <v>57</v>
      </c>
      <c r="I270" s="7" t="s">
        <v>38</v>
      </c>
      <c r="J270" s="15">
        <v>1184226.8315625</v>
      </c>
    </row>
    <row r="271" spans="1:10" ht="14.25" customHeight="1" x14ac:dyDescent="0.2">
      <c r="A271" s="7" t="s">
        <v>32</v>
      </c>
      <c r="B271" s="7" t="s">
        <v>44</v>
      </c>
      <c r="C271" s="7" t="s">
        <v>34</v>
      </c>
      <c r="D271" s="13">
        <v>41579</v>
      </c>
      <c r="E271" s="14">
        <f t="shared" si="1"/>
        <v>11</v>
      </c>
      <c r="F271" s="14" t="s">
        <v>45</v>
      </c>
      <c r="G271" s="7" t="s">
        <v>56</v>
      </c>
      <c r="H271" s="7" t="s">
        <v>57</v>
      </c>
      <c r="I271" s="7" t="s">
        <v>38</v>
      </c>
      <c r="J271" s="15">
        <v>1216148.346875</v>
      </c>
    </row>
    <row r="272" spans="1:10" ht="14.25" customHeight="1" x14ac:dyDescent="0.2">
      <c r="A272" s="7" t="s">
        <v>32</v>
      </c>
      <c r="B272" s="7" t="s">
        <v>44</v>
      </c>
      <c r="C272" s="7" t="s">
        <v>34</v>
      </c>
      <c r="D272" s="13">
        <v>41609</v>
      </c>
      <c r="E272" s="14">
        <f t="shared" si="1"/>
        <v>12</v>
      </c>
      <c r="F272" s="14" t="s">
        <v>45</v>
      </c>
      <c r="G272" s="7" t="s">
        <v>56</v>
      </c>
      <c r="H272" s="7" t="s">
        <v>57</v>
      </c>
      <c r="I272" s="7" t="s">
        <v>38</v>
      </c>
      <c r="J272" s="15">
        <v>1169684.1062500002</v>
      </c>
    </row>
    <row r="273" spans="1:10" ht="14.25" customHeight="1" x14ac:dyDescent="0.2">
      <c r="A273" s="7" t="s">
        <v>32</v>
      </c>
      <c r="B273" s="7" t="s">
        <v>44</v>
      </c>
      <c r="C273" s="7" t="s">
        <v>34</v>
      </c>
      <c r="D273" s="13">
        <v>41640</v>
      </c>
      <c r="E273" s="14">
        <f t="shared" si="1"/>
        <v>1</v>
      </c>
      <c r="F273" s="14" t="s">
        <v>45</v>
      </c>
      <c r="G273" s="7" t="s">
        <v>56</v>
      </c>
      <c r="H273" s="7" t="s">
        <v>57</v>
      </c>
      <c r="I273" s="7" t="s">
        <v>38</v>
      </c>
      <c r="J273" s="15">
        <v>1469415.3649999998</v>
      </c>
    </row>
    <row r="274" spans="1:10" ht="14.25" customHeight="1" x14ac:dyDescent="0.2">
      <c r="A274" s="7" t="s">
        <v>32</v>
      </c>
      <c r="B274" s="7" t="s">
        <v>44</v>
      </c>
      <c r="C274" s="7" t="s">
        <v>34</v>
      </c>
      <c r="D274" s="13">
        <v>41671</v>
      </c>
      <c r="E274" s="14">
        <f t="shared" si="1"/>
        <v>2</v>
      </c>
      <c r="F274" s="14" t="s">
        <v>45</v>
      </c>
      <c r="G274" s="7" t="s">
        <v>56</v>
      </c>
      <c r="H274" s="7" t="s">
        <v>57</v>
      </c>
      <c r="I274" s="7" t="s">
        <v>38</v>
      </c>
      <c r="J274" s="15">
        <v>1237092.099375</v>
      </c>
    </row>
    <row r="275" spans="1:10" ht="14.25" customHeight="1" x14ac:dyDescent="0.2">
      <c r="A275" s="7" t="s">
        <v>32</v>
      </c>
      <c r="B275" s="7" t="s">
        <v>44</v>
      </c>
      <c r="C275" s="7" t="s">
        <v>34</v>
      </c>
      <c r="D275" s="13">
        <v>41699</v>
      </c>
      <c r="E275" s="14">
        <f t="shared" si="1"/>
        <v>3</v>
      </c>
      <c r="F275" s="14" t="s">
        <v>45</v>
      </c>
      <c r="G275" s="7" t="s">
        <v>56</v>
      </c>
      <c r="H275" s="7" t="s">
        <v>57</v>
      </c>
      <c r="I275" s="7" t="s">
        <v>38</v>
      </c>
      <c r="J275" s="15">
        <v>1234274.3050000002</v>
      </c>
    </row>
    <row r="276" spans="1:10" ht="14.25" customHeight="1" x14ac:dyDescent="0.2">
      <c r="A276" s="7" t="s">
        <v>32</v>
      </c>
      <c r="B276" s="7" t="s">
        <v>44</v>
      </c>
      <c r="C276" s="7" t="s">
        <v>34</v>
      </c>
      <c r="D276" s="13">
        <v>41730</v>
      </c>
      <c r="E276" s="14">
        <f t="shared" si="1"/>
        <v>4</v>
      </c>
      <c r="F276" s="14" t="s">
        <v>45</v>
      </c>
      <c r="G276" s="7" t="s">
        <v>56</v>
      </c>
      <c r="H276" s="7" t="s">
        <v>57</v>
      </c>
      <c r="I276" s="7" t="s">
        <v>38</v>
      </c>
      <c r="J276" s="15">
        <v>1236955.4071875</v>
      </c>
    </row>
    <row r="277" spans="1:10" ht="14.25" customHeight="1" x14ac:dyDescent="0.2">
      <c r="A277" s="7" t="s">
        <v>32</v>
      </c>
      <c r="B277" s="7" t="s">
        <v>44</v>
      </c>
      <c r="C277" s="7" t="s">
        <v>34</v>
      </c>
      <c r="D277" s="13">
        <v>41760</v>
      </c>
      <c r="E277" s="14">
        <f t="shared" si="1"/>
        <v>5</v>
      </c>
      <c r="F277" s="14" t="s">
        <v>45</v>
      </c>
      <c r="G277" s="7" t="s">
        <v>56</v>
      </c>
      <c r="H277" s="7" t="s">
        <v>57</v>
      </c>
      <c r="I277" s="7" t="s">
        <v>38</v>
      </c>
      <c r="J277" s="15">
        <v>1313506.1328125</v>
      </c>
    </row>
    <row r="278" spans="1:10" ht="14.25" customHeight="1" x14ac:dyDescent="0.2">
      <c r="A278" s="7" t="s">
        <v>32</v>
      </c>
      <c r="B278" s="7" t="s">
        <v>44</v>
      </c>
      <c r="C278" s="7" t="s">
        <v>34</v>
      </c>
      <c r="D278" s="13">
        <v>41791</v>
      </c>
      <c r="E278" s="14">
        <f t="shared" si="1"/>
        <v>6</v>
      </c>
      <c r="F278" s="14" t="s">
        <v>45</v>
      </c>
      <c r="G278" s="7" t="s">
        <v>56</v>
      </c>
      <c r="H278" s="7" t="s">
        <v>57</v>
      </c>
      <c r="I278" s="7" t="s">
        <v>38</v>
      </c>
      <c r="J278" s="15">
        <v>1497493.8790625001</v>
      </c>
    </row>
    <row r="279" spans="1:10" ht="14.25" customHeight="1" x14ac:dyDescent="0.2">
      <c r="A279" s="7" t="s">
        <v>32</v>
      </c>
      <c r="B279" s="7" t="s">
        <v>44</v>
      </c>
      <c r="C279" s="7" t="s">
        <v>42</v>
      </c>
      <c r="D279" s="13">
        <v>41456</v>
      </c>
      <c r="E279" s="14">
        <f t="shared" si="1"/>
        <v>7</v>
      </c>
      <c r="F279" s="14" t="s">
        <v>45</v>
      </c>
      <c r="G279" s="7" t="s">
        <v>46</v>
      </c>
      <c r="H279" s="7" t="s">
        <v>47</v>
      </c>
      <c r="I279" s="7" t="s">
        <v>38</v>
      </c>
      <c r="J279" s="15">
        <v>2533034.5131168002</v>
      </c>
    </row>
    <row r="280" spans="1:10" ht="14.25" customHeight="1" x14ac:dyDescent="0.2">
      <c r="A280" s="7" t="s">
        <v>32</v>
      </c>
      <c r="B280" s="7" t="s">
        <v>44</v>
      </c>
      <c r="C280" s="7" t="s">
        <v>42</v>
      </c>
      <c r="D280" s="13">
        <v>41487</v>
      </c>
      <c r="E280" s="14">
        <f t="shared" si="1"/>
        <v>8</v>
      </c>
      <c r="F280" s="14" t="s">
        <v>45</v>
      </c>
      <c r="G280" s="7" t="s">
        <v>46</v>
      </c>
      <c r="H280" s="7" t="s">
        <v>47</v>
      </c>
      <c r="I280" s="7" t="s">
        <v>38</v>
      </c>
      <c r="J280" s="15">
        <v>3051574.1625600001</v>
      </c>
    </row>
    <row r="281" spans="1:10" ht="14.25" customHeight="1" x14ac:dyDescent="0.2">
      <c r="A281" s="7" t="s">
        <v>32</v>
      </c>
      <c r="B281" s="7" t="s">
        <v>44</v>
      </c>
      <c r="C281" s="7" t="s">
        <v>42</v>
      </c>
      <c r="D281" s="13">
        <v>41518</v>
      </c>
      <c r="E281" s="14">
        <f t="shared" si="1"/>
        <v>9</v>
      </c>
      <c r="F281" s="14" t="s">
        <v>45</v>
      </c>
      <c r="G281" s="7" t="s">
        <v>46</v>
      </c>
      <c r="H281" s="7" t="s">
        <v>47</v>
      </c>
      <c r="I281" s="7" t="s">
        <v>38</v>
      </c>
      <c r="J281" s="15">
        <v>3084202.7580672004</v>
      </c>
    </row>
    <row r="282" spans="1:10" ht="14.25" customHeight="1" x14ac:dyDescent="0.2">
      <c r="A282" s="7" t="s">
        <v>32</v>
      </c>
      <c r="B282" s="7" t="s">
        <v>44</v>
      </c>
      <c r="C282" s="7" t="s">
        <v>42</v>
      </c>
      <c r="D282" s="13">
        <v>41548</v>
      </c>
      <c r="E282" s="14">
        <f t="shared" si="1"/>
        <v>10</v>
      </c>
      <c r="F282" s="14" t="s">
        <v>45</v>
      </c>
      <c r="G282" s="7" t="s">
        <v>46</v>
      </c>
      <c r="H282" s="7" t="s">
        <v>47</v>
      </c>
      <c r="I282" s="7" t="s">
        <v>38</v>
      </c>
      <c r="J282" s="15">
        <v>4135202.765971201</v>
      </c>
    </row>
    <row r="283" spans="1:10" ht="14.25" customHeight="1" x14ac:dyDescent="0.2">
      <c r="A283" s="7" t="s">
        <v>32</v>
      </c>
      <c r="B283" s="7" t="s">
        <v>44</v>
      </c>
      <c r="C283" s="7" t="s">
        <v>42</v>
      </c>
      <c r="D283" s="13">
        <v>41579</v>
      </c>
      <c r="E283" s="14">
        <f t="shared" si="1"/>
        <v>11</v>
      </c>
      <c r="F283" s="14" t="s">
        <v>45</v>
      </c>
      <c r="G283" s="7" t="s">
        <v>46</v>
      </c>
      <c r="H283" s="7" t="s">
        <v>47</v>
      </c>
      <c r="I283" s="7" t="s">
        <v>38</v>
      </c>
      <c r="J283" s="15">
        <v>4473275.8948415993</v>
      </c>
    </row>
    <row r="284" spans="1:10" ht="14.25" customHeight="1" x14ac:dyDescent="0.2">
      <c r="A284" s="7" t="s">
        <v>32</v>
      </c>
      <c r="B284" s="7" t="s">
        <v>44</v>
      </c>
      <c r="C284" s="7" t="s">
        <v>42</v>
      </c>
      <c r="D284" s="13">
        <v>41609</v>
      </c>
      <c r="E284" s="14">
        <f t="shared" si="1"/>
        <v>12</v>
      </c>
      <c r="F284" s="14" t="s">
        <v>45</v>
      </c>
      <c r="G284" s="7" t="s">
        <v>46</v>
      </c>
      <c r="H284" s="7" t="s">
        <v>47</v>
      </c>
      <c r="I284" s="7" t="s">
        <v>38</v>
      </c>
      <c r="J284" s="15">
        <v>3464957.9260800011</v>
      </c>
    </row>
    <row r="285" spans="1:10" ht="14.25" customHeight="1" x14ac:dyDescent="0.2">
      <c r="A285" s="7" t="s">
        <v>32</v>
      </c>
      <c r="B285" s="7" t="s">
        <v>44</v>
      </c>
      <c r="C285" s="7" t="s">
        <v>42</v>
      </c>
      <c r="D285" s="13">
        <v>41640</v>
      </c>
      <c r="E285" s="14">
        <f t="shared" si="1"/>
        <v>1</v>
      </c>
      <c r="F285" s="14" t="s">
        <v>45</v>
      </c>
      <c r="G285" s="7" t="s">
        <v>46</v>
      </c>
      <c r="H285" s="7" t="s">
        <v>47</v>
      </c>
      <c r="I285" s="7" t="s">
        <v>38</v>
      </c>
      <c r="J285" s="15">
        <v>4049642.8266000003</v>
      </c>
    </row>
    <row r="286" spans="1:10" ht="14.25" customHeight="1" x14ac:dyDescent="0.2">
      <c r="A286" s="7" t="s">
        <v>32</v>
      </c>
      <c r="B286" s="7" t="s">
        <v>44</v>
      </c>
      <c r="C286" s="7" t="s">
        <v>42</v>
      </c>
      <c r="D286" s="13">
        <v>41671</v>
      </c>
      <c r="E286" s="14">
        <f t="shared" si="1"/>
        <v>2</v>
      </c>
      <c r="F286" s="14" t="s">
        <v>45</v>
      </c>
      <c r="G286" s="7" t="s">
        <v>46</v>
      </c>
      <c r="H286" s="7" t="s">
        <v>47</v>
      </c>
      <c r="I286" s="7" t="s">
        <v>38</v>
      </c>
      <c r="J286" s="15">
        <v>4767948.2214000002</v>
      </c>
    </row>
    <row r="287" spans="1:10" ht="14.25" customHeight="1" x14ac:dyDescent="0.2">
      <c r="A287" s="7" t="s">
        <v>32</v>
      </c>
      <c r="B287" s="7" t="s">
        <v>44</v>
      </c>
      <c r="C287" s="7" t="s">
        <v>42</v>
      </c>
      <c r="D287" s="13">
        <v>41699</v>
      </c>
      <c r="E287" s="14">
        <f t="shared" si="1"/>
        <v>3</v>
      </c>
      <c r="F287" s="14" t="s">
        <v>45</v>
      </c>
      <c r="G287" s="7" t="s">
        <v>46</v>
      </c>
      <c r="H287" s="7" t="s">
        <v>47</v>
      </c>
      <c r="I287" s="7" t="s">
        <v>38</v>
      </c>
      <c r="J287" s="15">
        <v>4346722.8083999995</v>
      </c>
    </row>
    <row r="288" spans="1:10" ht="14.25" customHeight="1" x14ac:dyDescent="0.2">
      <c r="A288" s="7" t="s">
        <v>32</v>
      </c>
      <c r="B288" s="7" t="s">
        <v>44</v>
      </c>
      <c r="C288" s="7" t="s">
        <v>42</v>
      </c>
      <c r="D288" s="13">
        <v>41730</v>
      </c>
      <c r="E288" s="14">
        <f t="shared" si="1"/>
        <v>4</v>
      </c>
      <c r="F288" s="14" t="s">
        <v>45</v>
      </c>
      <c r="G288" s="7" t="s">
        <v>46</v>
      </c>
      <c r="H288" s="7" t="s">
        <v>47</v>
      </c>
      <c r="I288" s="7" t="s">
        <v>38</v>
      </c>
      <c r="J288" s="15">
        <v>4671541.1274000006</v>
      </c>
    </row>
    <row r="289" spans="1:10" ht="14.25" customHeight="1" x14ac:dyDescent="0.2">
      <c r="A289" s="7" t="s">
        <v>32</v>
      </c>
      <c r="B289" s="7" t="s">
        <v>44</v>
      </c>
      <c r="C289" s="7" t="s">
        <v>42</v>
      </c>
      <c r="D289" s="13">
        <v>41760</v>
      </c>
      <c r="E289" s="14">
        <f t="shared" si="1"/>
        <v>5</v>
      </c>
      <c r="F289" s="14" t="s">
        <v>45</v>
      </c>
      <c r="G289" s="7" t="s">
        <v>46</v>
      </c>
      <c r="H289" s="7" t="s">
        <v>47</v>
      </c>
      <c r="I289" s="7" t="s">
        <v>38</v>
      </c>
      <c r="J289" s="15">
        <v>5478104.6040000012</v>
      </c>
    </row>
    <row r="290" spans="1:10" ht="14.25" customHeight="1" x14ac:dyDescent="0.2">
      <c r="A290" s="7" t="s">
        <v>32</v>
      </c>
      <c r="B290" s="7" t="s">
        <v>44</v>
      </c>
      <c r="C290" s="7" t="s">
        <v>42</v>
      </c>
      <c r="D290" s="13">
        <v>41791</v>
      </c>
      <c r="E290" s="14">
        <f t="shared" si="1"/>
        <v>6</v>
      </c>
      <c r="F290" s="14" t="s">
        <v>45</v>
      </c>
      <c r="G290" s="7" t="s">
        <v>46</v>
      </c>
      <c r="H290" s="7" t="s">
        <v>47</v>
      </c>
      <c r="I290" s="7" t="s">
        <v>38</v>
      </c>
      <c r="J290" s="15">
        <v>2269805.1667200001</v>
      </c>
    </row>
    <row r="291" spans="1:10" ht="14.25" customHeight="1" x14ac:dyDescent="0.2">
      <c r="A291" s="7" t="s">
        <v>32</v>
      </c>
      <c r="B291" s="7" t="s">
        <v>44</v>
      </c>
      <c r="C291" s="7" t="s">
        <v>42</v>
      </c>
      <c r="D291" s="13">
        <v>41456</v>
      </c>
      <c r="E291" s="14">
        <f t="shared" si="1"/>
        <v>7</v>
      </c>
      <c r="F291" s="14" t="s">
        <v>45</v>
      </c>
      <c r="G291" s="7" t="s">
        <v>48</v>
      </c>
      <c r="H291" s="7" t="s">
        <v>49</v>
      </c>
      <c r="I291" s="7" t="s">
        <v>38</v>
      </c>
      <c r="J291" s="15">
        <v>1266517.2565584001</v>
      </c>
    </row>
    <row r="292" spans="1:10" ht="14.25" customHeight="1" x14ac:dyDescent="0.2">
      <c r="A292" s="7" t="s">
        <v>32</v>
      </c>
      <c r="B292" s="7" t="s">
        <v>44</v>
      </c>
      <c r="C292" s="7" t="s">
        <v>42</v>
      </c>
      <c r="D292" s="13">
        <v>41487</v>
      </c>
      <c r="E292" s="14">
        <f t="shared" si="1"/>
        <v>8</v>
      </c>
      <c r="F292" s="14" t="s">
        <v>45</v>
      </c>
      <c r="G292" s="7" t="s">
        <v>48</v>
      </c>
      <c r="H292" s="7" t="s">
        <v>49</v>
      </c>
      <c r="I292" s="7" t="s">
        <v>38</v>
      </c>
      <c r="J292" s="15">
        <v>1525787.08128</v>
      </c>
    </row>
    <row r="293" spans="1:10" ht="14.25" customHeight="1" x14ac:dyDescent="0.2">
      <c r="A293" s="7" t="s">
        <v>32</v>
      </c>
      <c r="B293" s="7" t="s">
        <v>44</v>
      </c>
      <c r="C293" s="7" t="s">
        <v>42</v>
      </c>
      <c r="D293" s="13">
        <v>41518</v>
      </c>
      <c r="E293" s="14">
        <f t="shared" si="1"/>
        <v>9</v>
      </c>
      <c r="F293" s="14" t="s">
        <v>45</v>
      </c>
      <c r="G293" s="7" t="s">
        <v>48</v>
      </c>
      <c r="H293" s="7" t="s">
        <v>49</v>
      </c>
      <c r="I293" s="7" t="s">
        <v>38</v>
      </c>
      <c r="J293" s="15">
        <v>1542101.3790336002</v>
      </c>
    </row>
    <row r="294" spans="1:10" ht="14.25" customHeight="1" x14ac:dyDescent="0.2">
      <c r="A294" s="7" t="s">
        <v>32</v>
      </c>
      <c r="B294" s="7" t="s">
        <v>44</v>
      </c>
      <c r="C294" s="7" t="s">
        <v>42</v>
      </c>
      <c r="D294" s="13">
        <v>41548</v>
      </c>
      <c r="E294" s="14">
        <f t="shared" si="1"/>
        <v>10</v>
      </c>
      <c r="F294" s="14" t="s">
        <v>45</v>
      </c>
      <c r="G294" s="7" t="s">
        <v>48</v>
      </c>
      <c r="H294" s="7" t="s">
        <v>49</v>
      </c>
      <c r="I294" s="7" t="s">
        <v>38</v>
      </c>
      <c r="J294" s="15">
        <v>2067601.3829856005</v>
      </c>
    </row>
    <row r="295" spans="1:10" ht="14.25" customHeight="1" x14ac:dyDescent="0.2">
      <c r="A295" s="7" t="s">
        <v>32</v>
      </c>
      <c r="B295" s="7" t="s">
        <v>44</v>
      </c>
      <c r="C295" s="7" t="s">
        <v>42</v>
      </c>
      <c r="D295" s="13">
        <v>41579</v>
      </c>
      <c r="E295" s="14">
        <f t="shared" si="1"/>
        <v>11</v>
      </c>
      <c r="F295" s="14" t="s">
        <v>45</v>
      </c>
      <c r="G295" s="7" t="s">
        <v>48</v>
      </c>
      <c r="H295" s="7" t="s">
        <v>49</v>
      </c>
      <c r="I295" s="7" t="s">
        <v>38</v>
      </c>
      <c r="J295" s="15">
        <v>2236637.9474207996</v>
      </c>
    </row>
    <row r="296" spans="1:10" ht="14.25" customHeight="1" x14ac:dyDescent="0.2">
      <c r="A296" s="7" t="s">
        <v>32</v>
      </c>
      <c r="B296" s="7" t="s">
        <v>44</v>
      </c>
      <c r="C296" s="7" t="s">
        <v>42</v>
      </c>
      <c r="D296" s="13">
        <v>41609</v>
      </c>
      <c r="E296" s="14">
        <f t="shared" si="1"/>
        <v>12</v>
      </c>
      <c r="F296" s="14" t="s">
        <v>45</v>
      </c>
      <c r="G296" s="7" t="s">
        <v>48</v>
      </c>
      <c r="H296" s="7" t="s">
        <v>49</v>
      </c>
      <c r="I296" s="7" t="s">
        <v>38</v>
      </c>
      <c r="J296" s="15">
        <v>1732478.9630400005</v>
      </c>
    </row>
    <row r="297" spans="1:10" ht="14.25" customHeight="1" x14ac:dyDescent="0.2">
      <c r="A297" s="7" t="s">
        <v>32</v>
      </c>
      <c r="B297" s="7" t="s">
        <v>44</v>
      </c>
      <c r="C297" s="7" t="s">
        <v>42</v>
      </c>
      <c r="D297" s="13">
        <v>41640</v>
      </c>
      <c r="E297" s="14">
        <f t="shared" si="1"/>
        <v>1</v>
      </c>
      <c r="F297" s="14" t="s">
        <v>45</v>
      </c>
      <c r="G297" s="7" t="s">
        <v>48</v>
      </c>
      <c r="H297" s="7" t="s">
        <v>49</v>
      </c>
      <c r="I297" s="7" t="s">
        <v>38</v>
      </c>
      <c r="J297" s="15">
        <v>2024821.4133000001</v>
      </c>
    </row>
    <row r="298" spans="1:10" ht="14.25" customHeight="1" x14ac:dyDescent="0.2">
      <c r="A298" s="7" t="s">
        <v>32</v>
      </c>
      <c r="B298" s="7" t="s">
        <v>44</v>
      </c>
      <c r="C298" s="7" t="s">
        <v>42</v>
      </c>
      <c r="D298" s="13">
        <v>41671</v>
      </c>
      <c r="E298" s="14">
        <f t="shared" si="1"/>
        <v>2</v>
      </c>
      <c r="F298" s="14" t="s">
        <v>45</v>
      </c>
      <c r="G298" s="7" t="s">
        <v>48</v>
      </c>
      <c r="H298" s="7" t="s">
        <v>49</v>
      </c>
      <c r="I298" s="7" t="s">
        <v>38</v>
      </c>
      <c r="J298" s="15">
        <v>2383974.1107000001</v>
      </c>
    </row>
    <row r="299" spans="1:10" ht="14.25" customHeight="1" x14ac:dyDescent="0.2">
      <c r="A299" s="7" t="s">
        <v>32</v>
      </c>
      <c r="B299" s="7" t="s">
        <v>44</v>
      </c>
      <c r="C299" s="7" t="s">
        <v>42</v>
      </c>
      <c r="D299" s="13">
        <v>41699</v>
      </c>
      <c r="E299" s="14">
        <f t="shared" si="1"/>
        <v>3</v>
      </c>
      <c r="F299" s="14" t="s">
        <v>45</v>
      </c>
      <c r="G299" s="7" t="s">
        <v>48</v>
      </c>
      <c r="H299" s="7" t="s">
        <v>49</v>
      </c>
      <c r="I299" s="7" t="s">
        <v>38</v>
      </c>
      <c r="J299" s="15">
        <v>2173361.4041999998</v>
      </c>
    </row>
    <row r="300" spans="1:10" ht="14.25" customHeight="1" x14ac:dyDescent="0.2">
      <c r="A300" s="7" t="s">
        <v>32</v>
      </c>
      <c r="B300" s="7" t="s">
        <v>44</v>
      </c>
      <c r="C300" s="7" t="s">
        <v>42</v>
      </c>
      <c r="D300" s="13">
        <v>41730</v>
      </c>
      <c r="E300" s="14">
        <f t="shared" si="1"/>
        <v>4</v>
      </c>
      <c r="F300" s="14" t="s">
        <v>45</v>
      </c>
      <c r="G300" s="7" t="s">
        <v>48</v>
      </c>
      <c r="H300" s="7" t="s">
        <v>49</v>
      </c>
      <c r="I300" s="7" t="s">
        <v>38</v>
      </c>
      <c r="J300" s="15">
        <v>2335770.5637000003</v>
      </c>
    </row>
    <row r="301" spans="1:10" ht="14.25" customHeight="1" x14ac:dyDescent="0.2">
      <c r="A301" s="7" t="s">
        <v>32</v>
      </c>
      <c r="B301" s="7" t="s">
        <v>44</v>
      </c>
      <c r="C301" s="7" t="s">
        <v>42</v>
      </c>
      <c r="D301" s="13">
        <v>41760</v>
      </c>
      <c r="E301" s="14">
        <f t="shared" si="1"/>
        <v>5</v>
      </c>
      <c r="F301" s="14" t="s">
        <v>45</v>
      </c>
      <c r="G301" s="7" t="s">
        <v>48</v>
      </c>
      <c r="H301" s="7" t="s">
        <v>49</v>
      </c>
      <c r="I301" s="7" t="s">
        <v>38</v>
      </c>
      <c r="J301" s="15">
        <v>2739052.3020000006</v>
      </c>
    </row>
    <row r="302" spans="1:10" ht="14.25" customHeight="1" x14ac:dyDescent="0.2">
      <c r="A302" s="7" t="s">
        <v>32</v>
      </c>
      <c r="B302" s="7" t="s">
        <v>44</v>
      </c>
      <c r="C302" s="7" t="s">
        <v>42</v>
      </c>
      <c r="D302" s="13">
        <v>41791</v>
      </c>
      <c r="E302" s="14">
        <f t="shared" si="1"/>
        <v>6</v>
      </c>
      <c r="F302" s="14" t="s">
        <v>45</v>
      </c>
      <c r="G302" s="7" t="s">
        <v>48</v>
      </c>
      <c r="H302" s="7" t="s">
        <v>49</v>
      </c>
      <c r="I302" s="7" t="s">
        <v>38</v>
      </c>
      <c r="J302" s="15">
        <v>1134902.58336</v>
      </c>
    </row>
    <row r="303" spans="1:10" ht="14.25" customHeight="1" x14ac:dyDescent="0.2">
      <c r="A303" s="7" t="s">
        <v>32</v>
      </c>
      <c r="B303" s="7" t="s">
        <v>44</v>
      </c>
      <c r="C303" s="7" t="s">
        <v>42</v>
      </c>
      <c r="D303" s="13">
        <v>41456</v>
      </c>
      <c r="E303" s="14">
        <f t="shared" si="1"/>
        <v>7</v>
      </c>
      <c r="F303" s="14" t="s">
        <v>45</v>
      </c>
      <c r="G303" s="7" t="s">
        <v>48</v>
      </c>
      <c r="H303" s="7" t="s">
        <v>50</v>
      </c>
      <c r="I303" s="7" t="s">
        <v>38</v>
      </c>
      <c r="J303" s="15">
        <v>1055431.0471320001</v>
      </c>
    </row>
    <row r="304" spans="1:10" ht="14.25" customHeight="1" x14ac:dyDescent="0.2">
      <c r="A304" s="7" t="s">
        <v>32</v>
      </c>
      <c r="B304" s="7" t="s">
        <v>44</v>
      </c>
      <c r="C304" s="7" t="s">
        <v>42</v>
      </c>
      <c r="D304" s="13">
        <v>41487</v>
      </c>
      <c r="E304" s="14">
        <f t="shared" si="1"/>
        <v>8</v>
      </c>
      <c r="F304" s="14" t="s">
        <v>45</v>
      </c>
      <c r="G304" s="7" t="s">
        <v>48</v>
      </c>
      <c r="H304" s="7" t="s">
        <v>50</v>
      </c>
      <c r="I304" s="7" t="s">
        <v>38</v>
      </c>
      <c r="J304" s="15">
        <v>1271489.2344000002</v>
      </c>
    </row>
    <row r="305" spans="1:10" ht="14.25" customHeight="1" x14ac:dyDescent="0.2">
      <c r="A305" s="7" t="s">
        <v>32</v>
      </c>
      <c r="B305" s="7" t="s">
        <v>44</v>
      </c>
      <c r="C305" s="7" t="s">
        <v>42</v>
      </c>
      <c r="D305" s="13">
        <v>41518</v>
      </c>
      <c r="E305" s="14">
        <f t="shared" si="1"/>
        <v>9</v>
      </c>
      <c r="F305" s="14" t="s">
        <v>45</v>
      </c>
      <c r="G305" s="7" t="s">
        <v>48</v>
      </c>
      <c r="H305" s="7" t="s">
        <v>50</v>
      </c>
      <c r="I305" s="7" t="s">
        <v>38</v>
      </c>
      <c r="J305" s="15">
        <v>1285084.4825280001</v>
      </c>
    </row>
    <row r="306" spans="1:10" ht="14.25" customHeight="1" x14ac:dyDescent="0.2">
      <c r="A306" s="7" t="s">
        <v>32</v>
      </c>
      <c r="B306" s="7" t="s">
        <v>44</v>
      </c>
      <c r="C306" s="7" t="s">
        <v>42</v>
      </c>
      <c r="D306" s="13">
        <v>41548</v>
      </c>
      <c r="E306" s="14">
        <f t="shared" si="1"/>
        <v>10</v>
      </c>
      <c r="F306" s="14" t="s">
        <v>45</v>
      </c>
      <c r="G306" s="7" t="s">
        <v>48</v>
      </c>
      <c r="H306" s="7" t="s">
        <v>50</v>
      </c>
      <c r="I306" s="7" t="s">
        <v>38</v>
      </c>
      <c r="J306" s="15">
        <v>1723001.1524880002</v>
      </c>
    </row>
    <row r="307" spans="1:10" ht="14.25" customHeight="1" x14ac:dyDescent="0.2">
      <c r="A307" s="7" t="s">
        <v>32</v>
      </c>
      <c r="B307" s="7" t="s">
        <v>44</v>
      </c>
      <c r="C307" s="7" t="s">
        <v>42</v>
      </c>
      <c r="D307" s="13">
        <v>41579</v>
      </c>
      <c r="E307" s="14">
        <f t="shared" si="1"/>
        <v>11</v>
      </c>
      <c r="F307" s="14" t="s">
        <v>45</v>
      </c>
      <c r="G307" s="7" t="s">
        <v>48</v>
      </c>
      <c r="H307" s="7" t="s">
        <v>50</v>
      </c>
      <c r="I307" s="7" t="s">
        <v>38</v>
      </c>
      <c r="J307" s="15">
        <v>1863864.9561839998</v>
      </c>
    </row>
    <row r="308" spans="1:10" ht="14.25" customHeight="1" x14ac:dyDescent="0.2">
      <c r="A308" s="7" t="s">
        <v>32</v>
      </c>
      <c r="B308" s="7" t="s">
        <v>44</v>
      </c>
      <c r="C308" s="7" t="s">
        <v>42</v>
      </c>
      <c r="D308" s="13">
        <v>41609</v>
      </c>
      <c r="E308" s="14">
        <f t="shared" si="1"/>
        <v>12</v>
      </c>
      <c r="F308" s="14" t="s">
        <v>45</v>
      </c>
      <c r="G308" s="7" t="s">
        <v>48</v>
      </c>
      <c r="H308" s="7" t="s">
        <v>50</v>
      </c>
      <c r="I308" s="7" t="s">
        <v>38</v>
      </c>
      <c r="J308" s="15">
        <v>1443732.4692000004</v>
      </c>
    </row>
    <row r="309" spans="1:10" ht="14.25" customHeight="1" x14ac:dyDescent="0.2">
      <c r="A309" s="7" t="s">
        <v>32</v>
      </c>
      <c r="B309" s="7" t="s">
        <v>44</v>
      </c>
      <c r="C309" s="7" t="s">
        <v>42</v>
      </c>
      <c r="D309" s="13">
        <v>41640</v>
      </c>
      <c r="E309" s="14">
        <f t="shared" si="1"/>
        <v>1</v>
      </c>
      <c r="F309" s="14" t="s">
        <v>45</v>
      </c>
      <c r="G309" s="7" t="s">
        <v>48</v>
      </c>
      <c r="H309" s="7" t="s">
        <v>50</v>
      </c>
      <c r="I309" s="7" t="s">
        <v>38</v>
      </c>
      <c r="J309" s="15">
        <v>1687351.1777500003</v>
      </c>
    </row>
    <row r="310" spans="1:10" ht="14.25" customHeight="1" x14ac:dyDescent="0.2">
      <c r="A310" s="7" t="s">
        <v>32</v>
      </c>
      <c r="B310" s="7" t="s">
        <v>44</v>
      </c>
      <c r="C310" s="7" t="s">
        <v>42</v>
      </c>
      <c r="D310" s="13">
        <v>41671</v>
      </c>
      <c r="E310" s="14">
        <f t="shared" si="1"/>
        <v>2</v>
      </c>
      <c r="F310" s="14" t="s">
        <v>45</v>
      </c>
      <c r="G310" s="7" t="s">
        <v>48</v>
      </c>
      <c r="H310" s="7" t="s">
        <v>50</v>
      </c>
      <c r="I310" s="7" t="s">
        <v>38</v>
      </c>
      <c r="J310" s="15">
        <v>1986645.0922500002</v>
      </c>
    </row>
    <row r="311" spans="1:10" ht="14.25" customHeight="1" x14ac:dyDescent="0.2">
      <c r="A311" s="7" t="s">
        <v>32</v>
      </c>
      <c r="B311" s="7" t="s">
        <v>44</v>
      </c>
      <c r="C311" s="7" t="s">
        <v>42</v>
      </c>
      <c r="D311" s="13">
        <v>41699</v>
      </c>
      <c r="E311" s="14">
        <f t="shared" si="1"/>
        <v>3</v>
      </c>
      <c r="F311" s="14" t="s">
        <v>45</v>
      </c>
      <c r="G311" s="7" t="s">
        <v>48</v>
      </c>
      <c r="H311" s="7" t="s">
        <v>50</v>
      </c>
      <c r="I311" s="7" t="s">
        <v>38</v>
      </c>
      <c r="J311" s="15">
        <v>1811134.5035000001</v>
      </c>
    </row>
    <row r="312" spans="1:10" ht="14.25" customHeight="1" x14ac:dyDescent="0.2">
      <c r="A312" s="7" t="s">
        <v>32</v>
      </c>
      <c r="B312" s="7" t="s">
        <v>44</v>
      </c>
      <c r="C312" s="7" t="s">
        <v>42</v>
      </c>
      <c r="D312" s="13">
        <v>41730</v>
      </c>
      <c r="E312" s="14">
        <f t="shared" si="1"/>
        <v>4</v>
      </c>
      <c r="F312" s="14" t="s">
        <v>45</v>
      </c>
      <c r="G312" s="7" t="s">
        <v>48</v>
      </c>
      <c r="H312" s="7" t="s">
        <v>50</v>
      </c>
      <c r="I312" s="7" t="s">
        <v>38</v>
      </c>
      <c r="J312" s="15">
        <v>1946475.4697500004</v>
      </c>
    </row>
    <row r="313" spans="1:10" ht="14.25" customHeight="1" x14ac:dyDescent="0.2">
      <c r="A313" s="7" t="s">
        <v>32</v>
      </c>
      <c r="B313" s="7" t="s">
        <v>44</v>
      </c>
      <c r="C313" s="7" t="s">
        <v>42</v>
      </c>
      <c r="D313" s="13">
        <v>41760</v>
      </c>
      <c r="E313" s="14">
        <f t="shared" si="1"/>
        <v>5</v>
      </c>
      <c r="F313" s="14" t="s">
        <v>45</v>
      </c>
      <c r="G313" s="7" t="s">
        <v>48</v>
      </c>
      <c r="H313" s="7" t="s">
        <v>50</v>
      </c>
      <c r="I313" s="7" t="s">
        <v>38</v>
      </c>
      <c r="J313" s="15">
        <v>2282543.5850000004</v>
      </c>
    </row>
    <row r="314" spans="1:10" ht="14.25" customHeight="1" x14ac:dyDescent="0.2">
      <c r="A314" s="7" t="s">
        <v>32</v>
      </c>
      <c r="B314" s="7" t="s">
        <v>44</v>
      </c>
      <c r="C314" s="7" t="s">
        <v>42</v>
      </c>
      <c r="D314" s="13">
        <v>41791</v>
      </c>
      <c r="E314" s="14">
        <f t="shared" si="1"/>
        <v>6</v>
      </c>
      <c r="F314" s="14" t="s">
        <v>45</v>
      </c>
      <c r="G314" s="7" t="s">
        <v>48</v>
      </c>
      <c r="H314" s="7" t="s">
        <v>50</v>
      </c>
      <c r="I314" s="7" t="s">
        <v>38</v>
      </c>
      <c r="J314" s="15">
        <v>945752.15280000004</v>
      </c>
    </row>
    <row r="315" spans="1:10" ht="14.25" customHeight="1" x14ac:dyDescent="0.2">
      <c r="A315" s="7" t="s">
        <v>32</v>
      </c>
      <c r="B315" s="7" t="s">
        <v>44</v>
      </c>
      <c r="C315" s="7" t="s">
        <v>42</v>
      </c>
      <c r="D315" s="13">
        <v>41456</v>
      </c>
      <c r="E315" s="14">
        <f t="shared" si="1"/>
        <v>7</v>
      </c>
      <c r="F315" s="14" t="s">
        <v>45</v>
      </c>
      <c r="G315" s="7" t="s">
        <v>51</v>
      </c>
      <c r="H315" s="7" t="s">
        <v>52</v>
      </c>
      <c r="I315" s="7" t="s">
        <v>38</v>
      </c>
      <c r="J315" s="15">
        <v>996326.908492608</v>
      </c>
    </row>
    <row r="316" spans="1:10" ht="14.25" customHeight="1" x14ac:dyDescent="0.2">
      <c r="A316" s="7" t="s">
        <v>32</v>
      </c>
      <c r="B316" s="7" t="s">
        <v>44</v>
      </c>
      <c r="C316" s="7" t="s">
        <v>42</v>
      </c>
      <c r="D316" s="13">
        <v>41487</v>
      </c>
      <c r="E316" s="14">
        <f t="shared" si="1"/>
        <v>8</v>
      </c>
      <c r="F316" s="14" t="s">
        <v>45</v>
      </c>
      <c r="G316" s="7" t="s">
        <v>51</v>
      </c>
      <c r="H316" s="7" t="s">
        <v>52</v>
      </c>
      <c r="I316" s="7" t="s">
        <v>38</v>
      </c>
      <c r="J316" s="15">
        <v>1200285.8372736</v>
      </c>
    </row>
    <row r="317" spans="1:10" ht="14.25" customHeight="1" x14ac:dyDescent="0.2">
      <c r="A317" s="7" t="s">
        <v>32</v>
      </c>
      <c r="B317" s="7" t="s">
        <v>44</v>
      </c>
      <c r="C317" s="7" t="s">
        <v>42</v>
      </c>
      <c r="D317" s="13">
        <v>41518</v>
      </c>
      <c r="E317" s="14">
        <f t="shared" si="1"/>
        <v>9</v>
      </c>
      <c r="F317" s="14" t="s">
        <v>45</v>
      </c>
      <c r="G317" s="7" t="s">
        <v>51</v>
      </c>
      <c r="H317" s="7" t="s">
        <v>52</v>
      </c>
      <c r="I317" s="7" t="s">
        <v>38</v>
      </c>
      <c r="J317" s="15">
        <v>1213119.7515064322</v>
      </c>
    </row>
    <row r="318" spans="1:10" ht="14.25" customHeight="1" x14ac:dyDescent="0.2">
      <c r="A318" s="7" t="s">
        <v>32</v>
      </c>
      <c r="B318" s="7" t="s">
        <v>44</v>
      </c>
      <c r="C318" s="7" t="s">
        <v>42</v>
      </c>
      <c r="D318" s="13">
        <v>41548</v>
      </c>
      <c r="E318" s="14">
        <f t="shared" si="1"/>
        <v>10</v>
      </c>
      <c r="F318" s="14" t="s">
        <v>45</v>
      </c>
      <c r="G318" s="7" t="s">
        <v>51</v>
      </c>
      <c r="H318" s="7" t="s">
        <v>52</v>
      </c>
      <c r="I318" s="7" t="s">
        <v>38</v>
      </c>
      <c r="J318" s="15">
        <v>1626513.0879486722</v>
      </c>
    </row>
    <row r="319" spans="1:10" ht="14.25" customHeight="1" x14ac:dyDescent="0.2">
      <c r="A319" s="7" t="s">
        <v>32</v>
      </c>
      <c r="B319" s="7" t="s">
        <v>44</v>
      </c>
      <c r="C319" s="7" t="s">
        <v>42</v>
      </c>
      <c r="D319" s="13">
        <v>41579</v>
      </c>
      <c r="E319" s="14">
        <f t="shared" si="1"/>
        <v>11</v>
      </c>
      <c r="F319" s="14" t="s">
        <v>45</v>
      </c>
      <c r="G319" s="7" t="s">
        <v>51</v>
      </c>
      <c r="H319" s="7" t="s">
        <v>52</v>
      </c>
      <c r="I319" s="7" t="s">
        <v>38</v>
      </c>
      <c r="J319" s="15">
        <v>1759488.5186376958</v>
      </c>
    </row>
    <row r="320" spans="1:10" ht="14.25" customHeight="1" x14ac:dyDescent="0.2">
      <c r="A320" s="7" t="s">
        <v>32</v>
      </c>
      <c r="B320" s="7" t="s">
        <v>44</v>
      </c>
      <c r="C320" s="7" t="s">
        <v>42</v>
      </c>
      <c r="D320" s="13">
        <v>41609</v>
      </c>
      <c r="E320" s="14">
        <f t="shared" si="1"/>
        <v>12</v>
      </c>
      <c r="F320" s="14" t="s">
        <v>45</v>
      </c>
      <c r="G320" s="7" t="s">
        <v>51</v>
      </c>
      <c r="H320" s="7" t="s">
        <v>52</v>
      </c>
      <c r="I320" s="7" t="s">
        <v>38</v>
      </c>
      <c r="J320" s="15">
        <v>1362883.4509248002</v>
      </c>
    </row>
    <row r="321" spans="1:10" ht="14.25" customHeight="1" x14ac:dyDescent="0.2">
      <c r="A321" s="7" t="s">
        <v>32</v>
      </c>
      <c r="B321" s="7" t="s">
        <v>44</v>
      </c>
      <c r="C321" s="7" t="s">
        <v>42</v>
      </c>
      <c r="D321" s="13">
        <v>41640</v>
      </c>
      <c r="E321" s="14">
        <f t="shared" si="1"/>
        <v>1</v>
      </c>
      <c r="F321" s="14" t="s">
        <v>45</v>
      </c>
      <c r="G321" s="7" t="s">
        <v>51</v>
      </c>
      <c r="H321" s="7" t="s">
        <v>52</v>
      </c>
      <c r="I321" s="7" t="s">
        <v>38</v>
      </c>
      <c r="J321" s="15">
        <v>1592859.5117959999</v>
      </c>
    </row>
    <row r="322" spans="1:10" ht="14.25" customHeight="1" x14ac:dyDescent="0.2">
      <c r="A322" s="7" t="s">
        <v>32</v>
      </c>
      <c r="B322" s="7" t="s">
        <v>44</v>
      </c>
      <c r="C322" s="7" t="s">
        <v>42</v>
      </c>
      <c r="D322" s="13">
        <v>41671</v>
      </c>
      <c r="E322" s="14">
        <f t="shared" si="1"/>
        <v>2</v>
      </c>
      <c r="F322" s="14" t="s">
        <v>45</v>
      </c>
      <c r="G322" s="7" t="s">
        <v>51</v>
      </c>
      <c r="H322" s="7" t="s">
        <v>52</v>
      </c>
      <c r="I322" s="7" t="s">
        <v>38</v>
      </c>
      <c r="J322" s="15">
        <v>1875392.9670840001</v>
      </c>
    </row>
    <row r="323" spans="1:10" ht="14.25" customHeight="1" x14ac:dyDescent="0.2">
      <c r="A323" s="7" t="s">
        <v>32</v>
      </c>
      <c r="B323" s="7" t="s">
        <v>44</v>
      </c>
      <c r="C323" s="7" t="s">
        <v>42</v>
      </c>
      <c r="D323" s="13">
        <v>41699</v>
      </c>
      <c r="E323" s="14">
        <f t="shared" si="1"/>
        <v>3</v>
      </c>
      <c r="F323" s="14" t="s">
        <v>45</v>
      </c>
      <c r="G323" s="7" t="s">
        <v>51</v>
      </c>
      <c r="H323" s="7" t="s">
        <v>52</v>
      </c>
      <c r="I323" s="7" t="s">
        <v>38</v>
      </c>
      <c r="J323" s="15">
        <v>1709710.9713039999</v>
      </c>
    </row>
    <row r="324" spans="1:10" ht="14.25" customHeight="1" x14ac:dyDescent="0.2">
      <c r="A324" s="7" t="s">
        <v>32</v>
      </c>
      <c r="B324" s="7" t="s">
        <v>44</v>
      </c>
      <c r="C324" s="7" t="s">
        <v>42</v>
      </c>
      <c r="D324" s="13">
        <v>41730</v>
      </c>
      <c r="E324" s="14">
        <f t="shared" si="1"/>
        <v>4</v>
      </c>
      <c r="F324" s="14" t="s">
        <v>45</v>
      </c>
      <c r="G324" s="7" t="s">
        <v>51</v>
      </c>
      <c r="H324" s="7" t="s">
        <v>52</v>
      </c>
      <c r="I324" s="7" t="s">
        <v>38</v>
      </c>
      <c r="J324" s="15">
        <v>1837472.8434440002</v>
      </c>
    </row>
    <row r="325" spans="1:10" ht="14.25" customHeight="1" x14ac:dyDescent="0.2">
      <c r="A325" s="7" t="s">
        <v>32</v>
      </c>
      <c r="B325" s="7" t="s">
        <v>44</v>
      </c>
      <c r="C325" s="7" t="s">
        <v>42</v>
      </c>
      <c r="D325" s="13">
        <v>41760</v>
      </c>
      <c r="E325" s="14">
        <f t="shared" si="1"/>
        <v>5</v>
      </c>
      <c r="F325" s="14" t="s">
        <v>45</v>
      </c>
      <c r="G325" s="7" t="s">
        <v>51</v>
      </c>
      <c r="H325" s="7" t="s">
        <v>52</v>
      </c>
      <c r="I325" s="7" t="s">
        <v>38</v>
      </c>
      <c r="J325" s="15">
        <v>2154721.1442400003</v>
      </c>
    </row>
    <row r="326" spans="1:10" ht="14.25" customHeight="1" x14ac:dyDescent="0.2">
      <c r="A326" s="7" t="s">
        <v>32</v>
      </c>
      <c r="B326" s="7" t="s">
        <v>44</v>
      </c>
      <c r="C326" s="7" t="s">
        <v>42</v>
      </c>
      <c r="D326" s="13">
        <v>41791</v>
      </c>
      <c r="E326" s="14">
        <f t="shared" si="1"/>
        <v>6</v>
      </c>
      <c r="F326" s="14" t="s">
        <v>45</v>
      </c>
      <c r="G326" s="7" t="s">
        <v>51</v>
      </c>
      <c r="H326" s="7" t="s">
        <v>52</v>
      </c>
      <c r="I326" s="7" t="s">
        <v>38</v>
      </c>
      <c r="J326" s="15">
        <v>892790.0322432</v>
      </c>
    </row>
    <row r="327" spans="1:10" ht="14.25" customHeight="1" x14ac:dyDescent="0.2">
      <c r="A327" s="7" t="s">
        <v>32</v>
      </c>
      <c r="B327" s="7" t="s">
        <v>44</v>
      </c>
      <c r="C327" s="7" t="s">
        <v>42</v>
      </c>
      <c r="D327" s="13">
        <v>41456</v>
      </c>
      <c r="E327" s="14">
        <f t="shared" si="1"/>
        <v>7</v>
      </c>
      <c r="F327" s="14" t="s">
        <v>45</v>
      </c>
      <c r="G327" s="7" t="s">
        <v>51</v>
      </c>
      <c r="H327" s="7" t="s">
        <v>53</v>
      </c>
      <c r="I327" s="7" t="s">
        <v>38</v>
      </c>
      <c r="J327" s="15">
        <v>869931.04490880016</v>
      </c>
    </row>
    <row r="328" spans="1:10" ht="14.25" customHeight="1" x14ac:dyDescent="0.2">
      <c r="A328" s="7" t="s">
        <v>32</v>
      </c>
      <c r="B328" s="7" t="s">
        <v>44</v>
      </c>
      <c r="C328" s="7" t="s">
        <v>42</v>
      </c>
      <c r="D328" s="13">
        <v>41487</v>
      </c>
      <c r="E328" s="14">
        <f t="shared" si="1"/>
        <v>8</v>
      </c>
      <c r="F328" s="14" t="s">
        <v>45</v>
      </c>
      <c r="G328" s="7" t="s">
        <v>51</v>
      </c>
      <c r="H328" s="7" t="s">
        <v>53</v>
      </c>
      <c r="I328" s="7" t="s">
        <v>38</v>
      </c>
      <c r="J328" s="15">
        <v>1048015.3689600001</v>
      </c>
    </row>
    <row r="329" spans="1:10" ht="14.25" customHeight="1" x14ac:dyDescent="0.2">
      <c r="A329" s="7" t="s">
        <v>32</v>
      </c>
      <c r="B329" s="7" t="s">
        <v>44</v>
      </c>
      <c r="C329" s="7" t="s">
        <v>42</v>
      </c>
      <c r="D329" s="13">
        <v>41518</v>
      </c>
      <c r="E329" s="14">
        <f t="shared" si="1"/>
        <v>9</v>
      </c>
      <c r="F329" s="14" t="s">
        <v>45</v>
      </c>
      <c r="G329" s="7" t="s">
        <v>51</v>
      </c>
      <c r="H329" s="7" t="s">
        <v>53</v>
      </c>
      <c r="I329" s="7" t="s">
        <v>38</v>
      </c>
      <c r="J329" s="15">
        <v>1059221.1492352001</v>
      </c>
    </row>
    <row r="330" spans="1:10" ht="14.25" customHeight="1" x14ac:dyDescent="0.2">
      <c r="A330" s="7" t="s">
        <v>32</v>
      </c>
      <c r="B330" s="7" t="s">
        <v>44</v>
      </c>
      <c r="C330" s="7" t="s">
        <v>42</v>
      </c>
      <c r="D330" s="13">
        <v>41548</v>
      </c>
      <c r="E330" s="14">
        <f t="shared" si="1"/>
        <v>10</v>
      </c>
      <c r="F330" s="14" t="s">
        <v>45</v>
      </c>
      <c r="G330" s="7" t="s">
        <v>51</v>
      </c>
      <c r="H330" s="7" t="s">
        <v>53</v>
      </c>
      <c r="I330" s="7" t="s">
        <v>38</v>
      </c>
      <c r="J330" s="15">
        <v>1420170.6468992003</v>
      </c>
    </row>
    <row r="331" spans="1:10" ht="14.25" customHeight="1" x14ac:dyDescent="0.2">
      <c r="A331" s="7" t="s">
        <v>32</v>
      </c>
      <c r="B331" s="7" t="s">
        <v>44</v>
      </c>
      <c r="C331" s="7" t="s">
        <v>42</v>
      </c>
      <c r="D331" s="13">
        <v>41579</v>
      </c>
      <c r="E331" s="14">
        <f t="shared" si="1"/>
        <v>11</v>
      </c>
      <c r="F331" s="14" t="s">
        <v>45</v>
      </c>
      <c r="G331" s="7" t="s">
        <v>51</v>
      </c>
      <c r="H331" s="7" t="s">
        <v>53</v>
      </c>
      <c r="I331" s="7" t="s">
        <v>38</v>
      </c>
      <c r="J331" s="15">
        <v>1536276.5699455999</v>
      </c>
    </row>
    <row r="332" spans="1:10" ht="14.25" customHeight="1" x14ac:dyDescent="0.2">
      <c r="A332" s="7" t="s">
        <v>32</v>
      </c>
      <c r="B332" s="7" t="s">
        <v>44</v>
      </c>
      <c r="C332" s="7" t="s">
        <v>42</v>
      </c>
      <c r="D332" s="13">
        <v>41609</v>
      </c>
      <c r="E332" s="14">
        <f t="shared" si="1"/>
        <v>12</v>
      </c>
      <c r="F332" s="14" t="s">
        <v>45</v>
      </c>
      <c r="G332" s="7" t="s">
        <v>51</v>
      </c>
      <c r="H332" s="7" t="s">
        <v>53</v>
      </c>
      <c r="I332" s="7" t="s">
        <v>38</v>
      </c>
      <c r="J332" s="15">
        <v>785390.46324480022</v>
      </c>
    </row>
    <row r="333" spans="1:10" ht="14.25" customHeight="1" x14ac:dyDescent="0.2">
      <c r="A333" s="7" t="s">
        <v>32</v>
      </c>
      <c r="B333" s="7" t="s">
        <v>44</v>
      </c>
      <c r="C333" s="7" t="s">
        <v>42</v>
      </c>
      <c r="D333" s="13">
        <v>41640</v>
      </c>
      <c r="E333" s="14">
        <f t="shared" si="1"/>
        <v>1</v>
      </c>
      <c r="F333" s="14" t="s">
        <v>45</v>
      </c>
      <c r="G333" s="7" t="s">
        <v>51</v>
      </c>
      <c r="H333" s="7" t="s">
        <v>53</v>
      </c>
      <c r="I333" s="7" t="s">
        <v>38</v>
      </c>
      <c r="J333" s="15">
        <v>734335.23255680013</v>
      </c>
    </row>
    <row r="334" spans="1:10" ht="14.25" customHeight="1" x14ac:dyDescent="0.2">
      <c r="A334" s="7" t="s">
        <v>32</v>
      </c>
      <c r="B334" s="7" t="s">
        <v>44</v>
      </c>
      <c r="C334" s="7" t="s">
        <v>42</v>
      </c>
      <c r="D334" s="13">
        <v>41671</v>
      </c>
      <c r="E334" s="14">
        <f t="shared" si="1"/>
        <v>2</v>
      </c>
      <c r="F334" s="14" t="s">
        <v>45</v>
      </c>
      <c r="G334" s="7" t="s">
        <v>51</v>
      </c>
      <c r="H334" s="7" t="s">
        <v>53</v>
      </c>
      <c r="I334" s="7" t="s">
        <v>38</v>
      </c>
      <c r="J334" s="15">
        <v>864587.94414720009</v>
      </c>
    </row>
    <row r="335" spans="1:10" ht="14.25" customHeight="1" x14ac:dyDescent="0.2">
      <c r="A335" s="7" t="s">
        <v>32</v>
      </c>
      <c r="B335" s="7" t="s">
        <v>44</v>
      </c>
      <c r="C335" s="7" t="s">
        <v>42</v>
      </c>
      <c r="D335" s="13">
        <v>41699</v>
      </c>
      <c r="E335" s="14">
        <f t="shared" si="1"/>
        <v>3</v>
      </c>
      <c r="F335" s="14" t="s">
        <v>45</v>
      </c>
      <c r="G335" s="7" t="s">
        <v>51</v>
      </c>
      <c r="H335" s="7" t="s">
        <v>53</v>
      </c>
      <c r="I335" s="7" t="s">
        <v>38</v>
      </c>
      <c r="J335" s="15">
        <v>788205.73592320003</v>
      </c>
    </row>
    <row r="336" spans="1:10" ht="14.25" customHeight="1" x14ac:dyDescent="0.2">
      <c r="A336" s="7" t="s">
        <v>32</v>
      </c>
      <c r="B336" s="7" t="s">
        <v>44</v>
      </c>
      <c r="C336" s="7" t="s">
        <v>42</v>
      </c>
      <c r="D336" s="13">
        <v>41730</v>
      </c>
      <c r="E336" s="14">
        <f t="shared" si="1"/>
        <v>4</v>
      </c>
      <c r="F336" s="14" t="s">
        <v>45</v>
      </c>
      <c r="G336" s="7" t="s">
        <v>51</v>
      </c>
      <c r="H336" s="7" t="s">
        <v>53</v>
      </c>
      <c r="I336" s="7" t="s">
        <v>38</v>
      </c>
      <c r="J336" s="15">
        <v>847106.12443520024</v>
      </c>
    </row>
    <row r="337" spans="1:10" ht="14.25" customHeight="1" x14ac:dyDescent="0.2">
      <c r="A337" s="7" t="s">
        <v>32</v>
      </c>
      <c r="B337" s="7" t="s">
        <v>44</v>
      </c>
      <c r="C337" s="7" t="s">
        <v>42</v>
      </c>
      <c r="D337" s="13">
        <v>41760</v>
      </c>
      <c r="E337" s="14">
        <f t="shared" si="1"/>
        <v>5</v>
      </c>
      <c r="F337" s="14" t="s">
        <v>45</v>
      </c>
      <c r="G337" s="7" t="s">
        <v>51</v>
      </c>
      <c r="H337" s="7" t="s">
        <v>53</v>
      </c>
      <c r="I337" s="7" t="s">
        <v>38</v>
      </c>
      <c r="J337" s="15">
        <v>993362.96819200017</v>
      </c>
    </row>
    <row r="338" spans="1:10" ht="14.25" customHeight="1" x14ac:dyDescent="0.2">
      <c r="A338" s="7" t="s">
        <v>32</v>
      </c>
      <c r="B338" s="7" t="s">
        <v>44</v>
      </c>
      <c r="C338" s="7" t="s">
        <v>42</v>
      </c>
      <c r="D338" s="13">
        <v>41791</v>
      </c>
      <c r="E338" s="14">
        <f t="shared" si="1"/>
        <v>6</v>
      </c>
      <c r="F338" s="14" t="s">
        <v>45</v>
      </c>
      <c r="G338" s="7" t="s">
        <v>51</v>
      </c>
      <c r="H338" s="7" t="s">
        <v>53</v>
      </c>
      <c r="I338" s="7" t="s">
        <v>38</v>
      </c>
      <c r="J338" s="15">
        <v>514489.17112320004</v>
      </c>
    </row>
    <row r="339" spans="1:10" ht="14.25" customHeight="1" x14ac:dyDescent="0.2">
      <c r="A339" s="7" t="s">
        <v>32</v>
      </c>
      <c r="B339" s="7" t="s">
        <v>44</v>
      </c>
      <c r="C339" s="7" t="s">
        <v>42</v>
      </c>
      <c r="D339" s="13">
        <v>41456</v>
      </c>
      <c r="E339" s="14">
        <f t="shared" si="1"/>
        <v>7</v>
      </c>
      <c r="F339" s="14" t="s">
        <v>45</v>
      </c>
      <c r="G339" s="7" t="s">
        <v>51</v>
      </c>
      <c r="H339" s="7" t="s">
        <v>54</v>
      </c>
      <c r="I339" s="7" t="s">
        <v>38</v>
      </c>
      <c r="J339" s="15">
        <v>921103.45931519999</v>
      </c>
    </row>
    <row r="340" spans="1:10" ht="14.25" customHeight="1" x14ac:dyDescent="0.2">
      <c r="A340" s="7" t="s">
        <v>32</v>
      </c>
      <c r="B340" s="7" t="s">
        <v>44</v>
      </c>
      <c r="C340" s="7" t="s">
        <v>42</v>
      </c>
      <c r="D340" s="13">
        <v>41487</v>
      </c>
      <c r="E340" s="14">
        <f t="shared" si="1"/>
        <v>8</v>
      </c>
      <c r="F340" s="14" t="s">
        <v>45</v>
      </c>
      <c r="G340" s="7" t="s">
        <v>51</v>
      </c>
      <c r="H340" s="7" t="s">
        <v>54</v>
      </c>
      <c r="I340" s="7" t="s">
        <v>38</v>
      </c>
      <c r="J340" s="15">
        <v>1109663.3318399999</v>
      </c>
    </row>
    <row r="341" spans="1:10" ht="14.25" customHeight="1" x14ac:dyDescent="0.2">
      <c r="A341" s="7" t="s">
        <v>32</v>
      </c>
      <c r="B341" s="7" t="s">
        <v>44</v>
      </c>
      <c r="C341" s="7" t="s">
        <v>42</v>
      </c>
      <c r="D341" s="13">
        <v>41518</v>
      </c>
      <c r="E341" s="14">
        <f t="shared" si="1"/>
        <v>9</v>
      </c>
      <c r="F341" s="14" t="s">
        <v>45</v>
      </c>
      <c r="G341" s="7" t="s">
        <v>51</v>
      </c>
      <c r="H341" s="7" t="s">
        <v>54</v>
      </c>
      <c r="I341" s="7" t="s">
        <v>38</v>
      </c>
      <c r="J341" s="15">
        <v>1121528.2756608</v>
      </c>
    </row>
    <row r="342" spans="1:10" ht="14.25" customHeight="1" x14ac:dyDescent="0.2">
      <c r="A342" s="7" t="s">
        <v>32</v>
      </c>
      <c r="B342" s="7" t="s">
        <v>44</v>
      </c>
      <c r="C342" s="7" t="s">
        <v>42</v>
      </c>
      <c r="D342" s="13">
        <v>41548</v>
      </c>
      <c r="E342" s="14">
        <f t="shared" si="1"/>
        <v>10</v>
      </c>
      <c r="F342" s="14" t="s">
        <v>45</v>
      </c>
      <c r="G342" s="7" t="s">
        <v>51</v>
      </c>
      <c r="H342" s="7" t="s">
        <v>54</v>
      </c>
      <c r="I342" s="7" t="s">
        <v>38</v>
      </c>
      <c r="J342" s="15">
        <v>1503710.0967168</v>
      </c>
    </row>
    <row r="343" spans="1:10" ht="14.25" customHeight="1" x14ac:dyDescent="0.2">
      <c r="A343" s="7" t="s">
        <v>32</v>
      </c>
      <c r="B343" s="7" t="s">
        <v>44</v>
      </c>
      <c r="C343" s="7" t="s">
        <v>42</v>
      </c>
      <c r="D343" s="13">
        <v>41579</v>
      </c>
      <c r="E343" s="14">
        <f t="shared" si="1"/>
        <v>11</v>
      </c>
      <c r="F343" s="14" t="s">
        <v>45</v>
      </c>
      <c r="G343" s="7" t="s">
        <v>51</v>
      </c>
      <c r="H343" s="7" t="s">
        <v>54</v>
      </c>
      <c r="I343" s="7" t="s">
        <v>38</v>
      </c>
      <c r="J343" s="15">
        <v>1626645.7799423998</v>
      </c>
    </row>
    <row r="344" spans="1:10" ht="14.25" customHeight="1" x14ac:dyDescent="0.2">
      <c r="A344" s="7" t="s">
        <v>32</v>
      </c>
      <c r="B344" s="7" t="s">
        <v>44</v>
      </c>
      <c r="C344" s="7" t="s">
        <v>42</v>
      </c>
      <c r="D344" s="13">
        <v>41609</v>
      </c>
      <c r="E344" s="14">
        <f t="shared" si="1"/>
        <v>12</v>
      </c>
      <c r="F344" s="14" t="s">
        <v>45</v>
      </c>
      <c r="G344" s="7" t="s">
        <v>51</v>
      </c>
      <c r="H344" s="7" t="s">
        <v>54</v>
      </c>
      <c r="I344" s="7" t="s">
        <v>38</v>
      </c>
      <c r="J344" s="15">
        <v>831589.90225920011</v>
      </c>
    </row>
    <row r="345" spans="1:10" ht="14.25" customHeight="1" x14ac:dyDescent="0.2">
      <c r="A345" s="7" t="s">
        <v>32</v>
      </c>
      <c r="B345" s="7" t="s">
        <v>44</v>
      </c>
      <c r="C345" s="7" t="s">
        <v>42</v>
      </c>
      <c r="D345" s="13">
        <v>41640</v>
      </c>
      <c r="E345" s="14">
        <f t="shared" si="1"/>
        <v>1</v>
      </c>
      <c r="F345" s="14" t="s">
        <v>45</v>
      </c>
      <c r="G345" s="7" t="s">
        <v>51</v>
      </c>
      <c r="H345" s="7" t="s">
        <v>54</v>
      </c>
      <c r="I345" s="7" t="s">
        <v>38</v>
      </c>
      <c r="J345" s="15">
        <v>777531.42270720005</v>
      </c>
    </row>
    <row r="346" spans="1:10" ht="14.25" customHeight="1" x14ac:dyDescent="0.2">
      <c r="A346" s="7" t="s">
        <v>32</v>
      </c>
      <c r="B346" s="7" t="s">
        <v>44</v>
      </c>
      <c r="C346" s="7" t="s">
        <v>42</v>
      </c>
      <c r="D346" s="13">
        <v>41671</v>
      </c>
      <c r="E346" s="14">
        <f t="shared" si="1"/>
        <v>2</v>
      </c>
      <c r="F346" s="14" t="s">
        <v>45</v>
      </c>
      <c r="G346" s="7" t="s">
        <v>51</v>
      </c>
      <c r="H346" s="7" t="s">
        <v>54</v>
      </c>
      <c r="I346" s="7" t="s">
        <v>38</v>
      </c>
      <c r="J346" s="15">
        <v>915446.05850879999</v>
      </c>
    </row>
    <row r="347" spans="1:10" ht="14.25" customHeight="1" x14ac:dyDescent="0.2">
      <c r="A347" s="7" t="s">
        <v>32</v>
      </c>
      <c r="B347" s="7" t="s">
        <v>44</v>
      </c>
      <c r="C347" s="7" t="s">
        <v>42</v>
      </c>
      <c r="D347" s="13">
        <v>41699</v>
      </c>
      <c r="E347" s="14">
        <f t="shared" si="1"/>
        <v>3</v>
      </c>
      <c r="F347" s="14" t="s">
        <v>45</v>
      </c>
      <c r="G347" s="7" t="s">
        <v>51</v>
      </c>
      <c r="H347" s="7" t="s">
        <v>54</v>
      </c>
      <c r="I347" s="7" t="s">
        <v>38</v>
      </c>
      <c r="J347" s="15">
        <v>834570.77921279997</v>
      </c>
    </row>
    <row r="348" spans="1:10" ht="14.25" customHeight="1" x14ac:dyDescent="0.2">
      <c r="A348" s="7" t="s">
        <v>32</v>
      </c>
      <c r="B348" s="7" t="s">
        <v>44</v>
      </c>
      <c r="C348" s="7" t="s">
        <v>42</v>
      </c>
      <c r="D348" s="13">
        <v>41730</v>
      </c>
      <c r="E348" s="14">
        <f t="shared" si="1"/>
        <v>4</v>
      </c>
      <c r="F348" s="14" t="s">
        <v>45</v>
      </c>
      <c r="G348" s="7" t="s">
        <v>51</v>
      </c>
      <c r="H348" s="7" t="s">
        <v>54</v>
      </c>
      <c r="I348" s="7" t="s">
        <v>38</v>
      </c>
      <c r="J348" s="15">
        <v>896935.89646080008</v>
      </c>
    </row>
    <row r="349" spans="1:10" ht="14.25" customHeight="1" x14ac:dyDescent="0.2">
      <c r="A349" s="7" t="s">
        <v>32</v>
      </c>
      <c r="B349" s="7" t="s">
        <v>44</v>
      </c>
      <c r="C349" s="7" t="s">
        <v>42</v>
      </c>
      <c r="D349" s="13">
        <v>41760</v>
      </c>
      <c r="E349" s="14">
        <f t="shared" si="1"/>
        <v>5</v>
      </c>
      <c r="F349" s="14" t="s">
        <v>45</v>
      </c>
      <c r="G349" s="7" t="s">
        <v>51</v>
      </c>
      <c r="H349" s="7" t="s">
        <v>54</v>
      </c>
      <c r="I349" s="7" t="s">
        <v>38</v>
      </c>
      <c r="J349" s="15">
        <v>1051796.083968</v>
      </c>
    </row>
    <row r="350" spans="1:10" ht="14.25" customHeight="1" x14ac:dyDescent="0.2">
      <c r="A350" s="7" t="s">
        <v>32</v>
      </c>
      <c r="B350" s="7" t="s">
        <v>44</v>
      </c>
      <c r="C350" s="7" t="s">
        <v>42</v>
      </c>
      <c r="D350" s="13">
        <v>41791</v>
      </c>
      <c r="E350" s="14">
        <f t="shared" si="1"/>
        <v>6</v>
      </c>
      <c r="F350" s="14" t="s">
        <v>45</v>
      </c>
      <c r="G350" s="7" t="s">
        <v>51</v>
      </c>
      <c r="H350" s="7" t="s">
        <v>54</v>
      </c>
      <c r="I350" s="7" t="s">
        <v>38</v>
      </c>
      <c r="J350" s="15">
        <v>544753.24001279997</v>
      </c>
    </row>
    <row r="351" spans="1:10" ht="14.25" customHeight="1" x14ac:dyDescent="0.2">
      <c r="A351" s="7" t="s">
        <v>32</v>
      </c>
      <c r="B351" s="7" t="s">
        <v>44</v>
      </c>
      <c r="C351" s="7" t="s">
        <v>42</v>
      </c>
      <c r="D351" s="13">
        <v>41456</v>
      </c>
      <c r="E351" s="14">
        <f t="shared" si="1"/>
        <v>7</v>
      </c>
      <c r="F351" s="14" t="s">
        <v>45</v>
      </c>
      <c r="G351" s="7" t="s">
        <v>51</v>
      </c>
      <c r="H351" s="7" t="s">
        <v>55</v>
      </c>
      <c r="I351" s="7" t="s">
        <v>38</v>
      </c>
      <c r="J351" s="15">
        <v>498931.04046240001</v>
      </c>
    </row>
    <row r="352" spans="1:10" ht="14.25" customHeight="1" x14ac:dyDescent="0.2">
      <c r="A352" s="7" t="s">
        <v>32</v>
      </c>
      <c r="B352" s="7" t="s">
        <v>44</v>
      </c>
      <c r="C352" s="7" t="s">
        <v>42</v>
      </c>
      <c r="D352" s="13">
        <v>41487</v>
      </c>
      <c r="E352" s="14">
        <f t="shared" si="1"/>
        <v>8</v>
      </c>
      <c r="F352" s="14" t="s">
        <v>45</v>
      </c>
      <c r="G352" s="7" t="s">
        <v>51</v>
      </c>
      <c r="H352" s="7" t="s">
        <v>55</v>
      </c>
      <c r="I352" s="7" t="s">
        <v>38</v>
      </c>
      <c r="J352" s="15">
        <v>601067.63808000006</v>
      </c>
    </row>
    <row r="353" spans="1:10" ht="14.25" customHeight="1" x14ac:dyDescent="0.2">
      <c r="A353" s="7" t="s">
        <v>32</v>
      </c>
      <c r="B353" s="7" t="s">
        <v>44</v>
      </c>
      <c r="C353" s="7" t="s">
        <v>42</v>
      </c>
      <c r="D353" s="13">
        <v>41518</v>
      </c>
      <c r="E353" s="14">
        <f t="shared" si="1"/>
        <v>9</v>
      </c>
      <c r="F353" s="14" t="s">
        <v>45</v>
      </c>
      <c r="G353" s="7" t="s">
        <v>51</v>
      </c>
      <c r="H353" s="7" t="s">
        <v>55</v>
      </c>
      <c r="I353" s="7" t="s">
        <v>38</v>
      </c>
      <c r="J353" s="15">
        <v>607494.48264960002</v>
      </c>
    </row>
    <row r="354" spans="1:10" ht="14.25" customHeight="1" x14ac:dyDescent="0.2">
      <c r="A354" s="7" t="s">
        <v>32</v>
      </c>
      <c r="B354" s="7" t="s">
        <v>44</v>
      </c>
      <c r="C354" s="7" t="s">
        <v>42</v>
      </c>
      <c r="D354" s="13">
        <v>41548</v>
      </c>
      <c r="E354" s="14">
        <f t="shared" si="1"/>
        <v>10</v>
      </c>
      <c r="F354" s="14" t="s">
        <v>45</v>
      </c>
      <c r="G354" s="7" t="s">
        <v>51</v>
      </c>
      <c r="H354" s="7" t="s">
        <v>55</v>
      </c>
      <c r="I354" s="7" t="s">
        <v>38</v>
      </c>
      <c r="J354" s="15">
        <v>814509.63572160015</v>
      </c>
    </row>
    <row r="355" spans="1:10" ht="14.25" customHeight="1" x14ac:dyDescent="0.2">
      <c r="A355" s="7" t="s">
        <v>32</v>
      </c>
      <c r="B355" s="7" t="s">
        <v>44</v>
      </c>
      <c r="C355" s="7" t="s">
        <v>42</v>
      </c>
      <c r="D355" s="13">
        <v>41579</v>
      </c>
      <c r="E355" s="14">
        <f t="shared" si="1"/>
        <v>11</v>
      </c>
      <c r="F355" s="14" t="s">
        <v>45</v>
      </c>
      <c r="G355" s="7" t="s">
        <v>51</v>
      </c>
      <c r="H355" s="7" t="s">
        <v>55</v>
      </c>
      <c r="I355" s="7" t="s">
        <v>38</v>
      </c>
      <c r="J355" s="15">
        <v>881099.79746879986</v>
      </c>
    </row>
    <row r="356" spans="1:10" ht="14.25" customHeight="1" x14ac:dyDescent="0.2">
      <c r="A356" s="7" t="s">
        <v>32</v>
      </c>
      <c r="B356" s="7" t="s">
        <v>44</v>
      </c>
      <c r="C356" s="7" t="s">
        <v>42</v>
      </c>
      <c r="D356" s="13">
        <v>41609</v>
      </c>
      <c r="E356" s="14">
        <f t="shared" si="1"/>
        <v>12</v>
      </c>
      <c r="F356" s="14" t="s">
        <v>45</v>
      </c>
      <c r="G356" s="7" t="s">
        <v>51</v>
      </c>
      <c r="H356" s="7" t="s">
        <v>55</v>
      </c>
      <c r="I356" s="7" t="s">
        <v>38</v>
      </c>
      <c r="J356" s="15">
        <v>450444.53039040015</v>
      </c>
    </row>
    <row r="357" spans="1:10" ht="14.25" customHeight="1" x14ac:dyDescent="0.2">
      <c r="A357" s="7" t="s">
        <v>32</v>
      </c>
      <c r="B357" s="7" t="s">
        <v>44</v>
      </c>
      <c r="C357" s="7" t="s">
        <v>42</v>
      </c>
      <c r="D357" s="13">
        <v>41640</v>
      </c>
      <c r="E357" s="14">
        <f t="shared" si="1"/>
        <v>1</v>
      </c>
      <c r="F357" s="14" t="s">
        <v>45</v>
      </c>
      <c r="G357" s="7" t="s">
        <v>51</v>
      </c>
      <c r="H357" s="7" t="s">
        <v>55</v>
      </c>
      <c r="I357" s="7" t="s">
        <v>38</v>
      </c>
      <c r="J357" s="15">
        <v>421162.85396640003</v>
      </c>
    </row>
    <row r="358" spans="1:10" ht="14.25" customHeight="1" x14ac:dyDescent="0.2">
      <c r="A358" s="7" t="s">
        <v>32</v>
      </c>
      <c r="B358" s="7" t="s">
        <v>44</v>
      </c>
      <c r="C358" s="7" t="s">
        <v>42</v>
      </c>
      <c r="D358" s="13">
        <v>41671</v>
      </c>
      <c r="E358" s="14">
        <f t="shared" si="1"/>
        <v>2</v>
      </c>
      <c r="F358" s="14" t="s">
        <v>45</v>
      </c>
      <c r="G358" s="7" t="s">
        <v>51</v>
      </c>
      <c r="H358" s="7" t="s">
        <v>55</v>
      </c>
      <c r="I358" s="7" t="s">
        <v>38</v>
      </c>
      <c r="J358" s="15">
        <v>495866.61502560001</v>
      </c>
    </row>
    <row r="359" spans="1:10" ht="14.25" customHeight="1" x14ac:dyDescent="0.2">
      <c r="A359" s="7" t="s">
        <v>32</v>
      </c>
      <c r="B359" s="7" t="s">
        <v>44</v>
      </c>
      <c r="C359" s="7" t="s">
        <v>42</v>
      </c>
      <c r="D359" s="13">
        <v>41699</v>
      </c>
      <c r="E359" s="14">
        <f t="shared" si="1"/>
        <v>3</v>
      </c>
      <c r="F359" s="14" t="s">
        <v>45</v>
      </c>
      <c r="G359" s="7" t="s">
        <v>51</v>
      </c>
      <c r="H359" s="7" t="s">
        <v>55</v>
      </c>
      <c r="I359" s="7" t="s">
        <v>38</v>
      </c>
      <c r="J359" s="15">
        <v>452059.1720736</v>
      </c>
    </row>
    <row r="360" spans="1:10" ht="14.25" customHeight="1" x14ac:dyDescent="0.2">
      <c r="A360" s="7" t="s">
        <v>32</v>
      </c>
      <c r="B360" s="7" t="s">
        <v>44</v>
      </c>
      <c r="C360" s="7" t="s">
        <v>42</v>
      </c>
      <c r="D360" s="13">
        <v>41730</v>
      </c>
      <c r="E360" s="14">
        <f t="shared" si="1"/>
        <v>4</v>
      </c>
      <c r="F360" s="14" t="s">
        <v>45</v>
      </c>
      <c r="G360" s="7" t="s">
        <v>51</v>
      </c>
      <c r="H360" s="7" t="s">
        <v>55</v>
      </c>
      <c r="I360" s="7" t="s">
        <v>38</v>
      </c>
      <c r="J360" s="15">
        <v>485840.2772496001</v>
      </c>
    </row>
    <row r="361" spans="1:10" ht="14.25" customHeight="1" x14ac:dyDescent="0.2">
      <c r="A361" s="7" t="s">
        <v>32</v>
      </c>
      <c r="B361" s="7" t="s">
        <v>44</v>
      </c>
      <c r="C361" s="7" t="s">
        <v>42</v>
      </c>
      <c r="D361" s="13">
        <v>41760</v>
      </c>
      <c r="E361" s="14">
        <f t="shared" si="1"/>
        <v>5</v>
      </c>
      <c r="F361" s="14" t="s">
        <v>45</v>
      </c>
      <c r="G361" s="7" t="s">
        <v>51</v>
      </c>
      <c r="H361" s="7" t="s">
        <v>55</v>
      </c>
      <c r="I361" s="7" t="s">
        <v>38</v>
      </c>
      <c r="J361" s="15">
        <v>569722.87881600007</v>
      </c>
    </row>
    <row r="362" spans="1:10" ht="14.25" customHeight="1" x14ac:dyDescent="0.2">
      <c r="A362" s="7" t="s">
        <v>32</v>
      </c>
      <c r="B362" s="7" t="s">
        <v>44</v>
      </c>
      <c r="C362" s="7" t="s">
        <v>42</v>
      </c>
      <c r="D362" s="13">
        <v>41791</v>
      </c>
      <c r="E362" s="14">
        <f t="shared" si="1"/>
        <v>6</v>
      </c>
      <c r="F362" s="14" t="s">
        <v>45</v>
      </c>
      <c r="G362" s="7" t="s">
        <v>51</v>
      </c>
      <c r="H362" s="7" t="s">
        <v>55</v>
      </c>
      <c r="I362" s="7" t="s">
        <v>38</v>
      </c>
      <c r="J362" s="15">
        <v>295074.67167360004</v>
      </c>
    </row>
    <row r="363" spans="1:10" ht="14.25" customHeight="1" x14ac:dyDescent="0.2">
      <c r="A363" s="7" t="s">
        <v>32</v>
      </c>
      <c r="B363" s="7" t="s">
        <v>44</v>
      </c>
      <c r="C363" s="7" t="s">
        <v>42</v>
      </c>
      <c r="D363" s="13">
        <v>41456</v>
      </c>
      <c r="E363" s="14">
        <f t="shared" si="1"/>
        <v>7</v>
      </c>
      <c r="F363" s="14" t="s">
        <v>45</v>
      </c>
      <c r="G363" s="7" t="s">
        <v>56</v>
      </c>
      <c r="H363" s="7" t="s">
        <v>57</v>
      </c>
      <c r="I363" s="7" t="s">
        <v>38</v>
      </c>
      <c r="J363" s="15">
        <v>3198275.9004000002</v>
      </c>
    </row>
    <row r="364" spans="1:10" ht="14.25" customHeight="1" x14ac:dyDescent="0.2">
      <c r="A364" s="7" t="s">
        <v>32</v>
      </c>
      <c r="B364" s="7" t="s">
        <v>44</v>
      </c>
      <c r="C364" s="7" t="s">
        <v>42</v>
      </c>
      <c r="D364" s="13">
        <v>41487</v>
      </c>
      <c r="E364" s="14">
        <f t="shared" si="1"/>
        <v>8</v>
      </c>
      <c r="F364" s="14" t="s">
        <v>45</v>
      </c>
      <c r="G364" s="7" t="s">
        <v>56</v>
      </c>
      <c r="H364" s="7" t="s">
        <v>57</v>
      </c>
      <c r="I364" s="7" t="s">
        <v>38</v>
      </c>
      <c r="J364" s="15">
        <v>3852997.68</v>
      </c>
    </row>
    <row r="365" spans="1:10" ht="14.25" customHeight="1" x14ac:dyDescent="0.2">
      <c r="A365" s="7" t="s">
        <v>32</v>
      </c>
      <c r="B365" s="7" t="s">
        <v>44</v>
      </c>
      <c r="C365" s="7" t="s">
        <v>42</v>
      </c>
      <c r="D365" s="13">
        <v>41518</v>
      </c>
      <c r="E365" s="14">
        <f t="shared" si="1"/>
        <v>9</v>
      </c>
      <c r="F365" s="14" t="s">
        <v>45</v>
      </c>
      <c r="G365" s="7" t="s">
        <v>56</v>
      </c>
      <c r="H365" s="7" t="s">
        <v>57</v>
      </c>
      <c r="I365" s="7" t="s">
        <v>38</v>
      </c>
      <c r="J365" s="15">
        <v>3894195.4016000004</v>
      </c>
    </row>
    <row r="366" spans="1:10" ht="14.25" customHeight="1" x14ac:dyDescent="0.2">
      <c r="A366" s="7" t="s">
        <v>32</v>
      </c>
      <c r="B366" s="7" t="s">
        <v>44</v>
      </c>
      <c r="C366" s="7" t="s">
        <v>42</v>
      </c>
      <c r="D366" s="13">
        <v>41548</v>
      </c>
      <c r="E366" s="14">
        <f t="shared" si="1"/>
        <v>10</v>
      </c>
      <c r="F366" s="14" t="s">
        <v>45</v>
      </c>
      <c r="G366" s="7" t="s">
        <v>56</v>
      </c>
      <c r="H366" s="7" t="s">
        <v>57</v>
      </c>
      <c r="I366" s="7" t="s">
        <v>38</v>
      </c>
      <c r="J366" s="15">
        <v>5221215.6136000007</v>
      </c>
    </row>
    <row r="367" spans="1:10" ht="14.25" customHeight="1" x14ac:dyDescent="0.2">
      <c r="A367" s="7" t="s">
        <v>32</v>
      </c>
      <c r="B367" s="7" t="s">
        <v>44</v>
      </c>
      <c r="C367" s="7" t="s">
        <v>42</v>
      </c>
      <c r="D367" s="13">
        <v>41579</v>
      </c>
      <c r="E367" s="14">
        <f t="shared" si="1"/>
        <v>11</v>
      </c>
      <c r="F367" s="14" t="s">
        <v>45</v>
      </c>
      <c r="G367" s="7" t="s">
        <v>56</v>
      </c>
      <c r="H367" s="7" t="s">
        <v>57</v>
      </c>
      <c r="I367" s="7" t="s">
        <v>38</v>
      </c>
      <c r="J367" s="15">
        <v>5648075.6247999994</v>
      </c>
    </row>
    <row r="368" spans="1:10" ht="14.25" customHeight="1" x14ac:dyDescent="0.2">
      <c r="A368" s="7" t="s">
        <v>32</v>
      </c>
      <c r="B368" s="7" t="s">
        <v>44</v>
      </c>
      <c r="C368" s="7" t="s">
        <v>42</v>
      </c>
      <c r="D368" s="13">
        <v>41609</v>
      </c>
      <c r="E368" s="14">
        <f t="shared" si="1"/>
        <v>12</v>
      </c>
      <c r="F368" s="14" t="s">
        <v>45</v>
      </c>
      <c r="G368" s="7" t="s">
        <v>56</v>
      </c>
      <c r="H368" s="7" t="s">
        <v>57</v>
      </c>
      <c r="I368" s="7" t="s">
        <v>38</v>
      </c>
      <c r="J368" s="15">
        <v>2887464.9384000008</v>
      </c>
    </row>
    <row r="369" spans="1:10" ht="14.25" customHeight="1" x14ac:dyDescent="0.2">
      <c r="A369" s="7" t="s">
        <v>32</v>
      </c>
      <c r="B369" s="7" t="s">
        <v>44</v>
      </c>
      <c r="C369" s="7" t="s">
        <v>42</v>
      </c>
      <c r="D369" s="13">
        <v>41640</v>
      </c>
      <c r="E369" s="14">
        <f t="shared" si="1"/>
        <v>1</v>
      </c>
      <c r="F369" s="14" t="s">
        <v>45</v>
      </c>
      <c r="G369" s="7" t="s">
        <v>56</v>
      </c>
      <c r="H369" s="7" t="s">
        <v>57</v>
      </c>
      <c r="I369" s="7" t="s">
        <v>38</v>
      </c>
      <c r="J369" s="15">
        <v>2699761.8844000003</v>
      </c>
    </row>
    <row r="370" spans="1:10" ht="14.25" customHeight="1" x14ac:dyDescent="0.2">
      <c r="A370" s="7" t="s">
        <v>32</v>
      </c>
      <c r="B370" s="7" t="s">
        <v>44</v>
      </c>
      <c r="C370" s="7" t="s">
        <v>42</v>
      </c>
      <c r="D370" s="13">
        <v>41671</v>
      </c>
      <c r="E370" s="14">
        <f t="shared" si="1"/>
        <v>2</v>
      </c>
      <c r="F370" s="14" t="s">
        <v>45</v>
      </c>
      <c r="G370" s="7" t="s">
        <v>56</v>
      </c>
      <c r="H370" s="7" t="s">
        <v>57</v>
      </c>
      <c r="I370" s="7" t="s">
        <v>38</v>
      </c>
      <c r="J370" s="15">
        <v>3178632.1476000003</v>
      </c>
    </row>
    <row r="371" spans="1:10" ht="14.25" customHeight="1" x14ac:dyDescent="0.2">
      <c r="A371" s="7" t="s">
        <v>32</v>
      </c>
      <c r="B371" s="7" t="s">
        <v>44</v>
      </c>
      <c r="C371" s="7" t="s">
        <v>42</v>
      </c>
      <c r="D371" s="13">
        <v>41699</v>
      </c>
      <c r="E371" s="14">
        <f t="shared" si="1"/>
        <v>3</v>
      </c>
      <c r="F371" s="14" t="s">
        <v>45</v>
      </c>
      <c r="G371" s="7" t="s">
        <v>56</v>
      </c>
      <c r="H371" s="7" t="s">
        <v>57</v>
      </c>
      <c r="I371" s="7" t="s">
        <v>38</v>
      </c>
      <c r="J371" s="15">
        <v>2897815.2056</v>
      </c>
    </row>
    <row r="372" spans="1:10" ht="14.25" customHeight="1" x14ac:dyDescent="0.2">
      <c r="A372" s="7" t="s">
        <v>32</v>
      </c>
      <c r="B372" s="7" t="s">
        <v>44</v>
      </c>
      <c r="C372" s="7" t="s">
        <v>42</v>
      </c>
      <c r="D372" s="13">
        <v>41730</v>
      </c>
      <c r="E372" s="14">
        <f t="shared" si="1"/>
        <v>4</v>
      </c>
      <c r="F372" s="14" t="s">
        <v>45</v>
      </c>
      <c r="G372" s="7" t="s">
        <v>56</v>
      </c>
      <c r="H372" s="7" t="s">
        <v>57</v>
      </c>
      <c r="I372" s="7" t="s">
        <v>38</v>
      </c>
      <c r="J372" s="15">
        <v>3114360.7516000005</v>
      </c>
    </row>
    <row r="373" spans="1:10" ht="14.25" customHeight="1" x14ac:dyDescent="0.2">
      <c r="A373" s="7" t="s">
        <v>32</v>
      </c>
      <c r="B373" s="7" t="s">
        <v>44</v>
      </c>
      <c r="C373" s="7" t="s">
        <v>42</v>
      </c>
      <c r="D373" s="13">
        <v>41760</v>
      </c>
      <c r="E373" s="14">
        <f t="shared" si="1"/>
        <v>5</v>
      </c>
      <c r="F373" s="14" t="s">
        <v>45</v>
      </c>
      <c r="G373" s="7" t="s">
        <v>56</v>
      </c>
      <c r="H373" s="7" t="s">
        <v>57</v>
      </c>
      <c r="I373" s="7" t="s">
        <v>38</v>
      </c>
      <c r="J373" s="15">
        <v>3652069.7360000005</v>
      </c>
    </row>
    <row r="374" spans="1:10" ht="14.25" customHeight="1" x14ac:dyDescent="0.2">
      <c r="A374" s="7" t="s">
        <v>32</v>
      </c>
      <c r="B374" s="7" t="s">
        <v>44</v>
      </c>
      <c r="C374" s="7" t="s">
        <v>42</v>
      </c>
      <c r="D374" s="13">
        <v>41791</v>
      </c>
      <c r="E374" s="14">
        <f t="shared" si="1"/>
        <v>6</v>
      </c>
      <c r="F374" s="14" t="s">
        <v>45</v>
      </c>
      <c r="G374" s="7" t="s">
        <v>56</v>
      </c>
      <c r="H374" s="7" t="s">
        <v>57</v>
      </c>
      <c r="I374" s="7" t="s">
        <v>38</v>
      </c>
      <c r="J374" s="15">
        <v>1891504.3056000001</v>
      </c>
    </row>
    <row r="375" spans="1:10" ht="14.25" customHeight="1" x14ac:dyDescent="0.2">
      <c r="A375" s="7" t="s">
        <v>32</v>
      </c>
      <c r="B375" s="7" t="s">
        <v>44</v>
      </c>
      <c r="C375" s="7" t="s">
        <v>43</v>
      </c>
      <c r="D375" s="13">
        <v>41456</v>
      </c>
      <c r="E375" s="7">
        <v>7</v>
      </c>
      <c r="F375" s="7" t="s">
        <v>45</v>
      </c>
      <c r="G375" s="7" t="s">
        <v>46</v>
      </c>
      <c r="H375" s="7" t="s">
        <v>47</v>
      </c>
      <c r="I375" s="7" t="s">
        <v>38</v>
      </c>
      <c r="J375" s="15">
        <v>1625596.3356633</v>
      </c>
    </row>
    <row r="376" spans="1:10" ht="14.25" customHeight="1" x14ac:dyDescent="0.2">
      <c r="A376" s="7" t="s">
        <v>32</v>
      </c>
      <c r="B376" s="7" t="s">
        <v>44</v>
      </c>
      <c r="C376" s="7" t="s">
        <v>43</v>
      </c>
      <c r="D376" s="13">
        <v>41487</v>
      </c>
      <c r="E376" s="7">
        <v>8</v>
      </c>
      <c r="F376" s="7" t="s">
        <v>45</v>
      </c>
      <c r="G376" s="7" t="s">
        <v>46</v>
      </c>
      <c r="H376" s="7" t="s">
        <v>47</v>
      </c>
      <c r="I376" s="7" t="s">
        <v>38</v>
      </c>
      <c r="J376" s="15">
        <v>1295067.8472731998</v>
      </c>
    </row>
    <row r="377" spans="1:10" ht="14.25" customHeight="1" x14ac:dyDescent="0.2">
      <c r="A377" s="7" t="s">
        <v>32</v>
      </c>
      <c r="B377" s="7" t="s">
        <v>44</v>
      </c>
      <c r="C377" s="7" t="s">
        <v>43</v>
      </c>
      <c r="D377" s="13">
        <v>41518</v>
      </c>
      <c r="E377" s="7">
        <v>9</v>
      </c>
      <c r="F377" s="7" t="s">
        <v>45</v>
      </c>
      <c r="G377" s="7" t="s">
        <v>46</v>
      </c>
      <c r="H377" s="7" t="s">
        <v>47</v>
      </c>
      <c r="I377" s="7" t="s">
        <v>38</v>
      </c>
      <c r="J377" s="15">
        <v>1750624.8818057997</v>
      </c>
    </row>
    <row r="378" spans="1:10" ht="14.25" customHeight="1" x14ac:dyDescent="0.2">
      <c r="A378" s="7" t="s">
        <v>32</v>
      </c>
      <c r="B378" s="7" t="s">
        <v>44</v>
      </c>
      <c r="C378" s="7" t="s">
        <v>43</v>
      </c>
      <c r="D378" s="13">
        <v>41548</v>
      </c>
      <c r="E378" s="7">
        <v>10</v>
      </c>
      <c r="F378" s="7" t="s">
        <v>45</v>
      </c>
      <c r="G378" s="7" t="s">
        <v>46</v>
      </c>
      <c r="H378" s="7" t="s">
        <v>47</v>
      </c>
      <c r="I378" s="7" t="s">
        <v>38</v>
      </c>
      <c r="J378" s="15">
        <v>1472529.3869285996</v>
      </c>
    </row>
    <row r="379" spans="1:10" ht="14.25" customHeight="1" x14ac:dyDescent="0.2">
      <c r="A379" s="7" t="s">
        <v>32</v>
      </c>
      <c r="B379" s="7" t="s">
        <v>44</v>
      </c>
      <c r="C379" s="7" t="s">
        <v>43</v>
      </c>
      <c r="D379" s="13">
        <v>41579</v>
      </c>
      <c r="E379" s="7">
        <v>11</v>
      </c>
      <c r="F379" s="7" t="s">
        <v>45</v>
      </c>
      <c r="G379" s="7" t="s">
        <v>46</v>
      </c>
      <c r="H379" s="7" t="s">
        <v>47</v>
      </c>
      <c r="I379" s="7" t="s">
        <v>38</v>
      </c>
      <c r="J379" s="15">
        <v>1252200.4923928501</v>
      </c>
    </row>
    <row r="380" spans="1:10" ht="14.25" customHeight="1" x14ac:dyDescent="0.2">
      <c r="A380" s="7" t="s">
        <v>32</v>
      </c>
      <c r="B380" s="7" t="s">
        <v>44</v>
      </c>
      <c r="C380" s="7" t="s">
        <v>43</v>
      </c>
      <c r="D380" s="13">
        <v>41609</v>
      </c>
      <c r="E380" s="7">
        <v>12</v>
      </c>
      <c r="F380" s="7" t="s">
        <v>45</v>
      </c>
      <c r="G380" s="7" t="s">
        <v>46</v>
      </c>
      <c r="H380" s="7" t="s">
        <v>47</v>
      </c>
      <c r="I380" s="7" t="s">
        <v>38</v>
      </c>
      <c r="J380" s="15">
        <v>1406782.6738875001</v>
      </c>
    </row>
    <row r="381" spans="1:10" ht="14.25" customHeight="1" x14ac:dyDescent="0.2">
      <c r="A381" s="7" t="s">
        <v>32</v>
      </c>
      <c r="B381" s="7" t="s">
        <v>44</v>
      </c>
      <c r="C381" s="7" t="s">
        <v>43</v>
      </c>
      <c r="D381" s="13">
        <v>41640</v>
      </c>
      <c r="E381" s="7">
        <v>1</v>
      </c>
      <c r="F381" s="7" t="s">
        <v>45</v>
      </c>
      <c r="G381" s="7" t="s">
        <v>46</v>
      </c>
      <c r="H381" s="7" t="s">
        <v>47</v>
      </c>
      <c r="I381" s="7" t="s">
        <v>38</v>
      </c>
      <c r="J381" s="15">
        <v>1877449.5046125001</v>
      </c>
    </row>
    <row r="382" spans="1:10" ht="14.25" customHeight="1" x14ac:dyDescent="0.2">
      <c r="A382" s="7" t="s">
        <v>32</v>
      </c>
      <c r="B382" s="7" t="s">
        <v>44</v>
      </c>
      <c r="C382" s="7" t="s">
        <v>43</v>
      </c>
      <c r="D382" s="13">
        <v>41671</v>
      </c>
      <c r="E382" s="7">
        <v>2</v>
      </c>
      <c r="F382" s="7" t="s">
        <v>45</v>
      </c>
      <c r="G382" s="7" t="s">
        <v>46</v>
      </c>
      <c r="H382" s="7" t="s">
        <v>47</v>
      </c>
      <c r="I382" s="7" t="s">
        <v>38</v>
      </c>
      <c r="J382" s="15">
        <v>1912219.1750437501</v>
      </c>
    </row>
    <row r="383" spans="1:10" ht="14.25" customHeight="1" x14ac:dyDescent="0.2">
      <c r="A383" s="7" t="s">
        <v>32</v>
      </c>
      <c r="B383" s="7" t="s">
        <v>44</v>
      </c>
      <c r="C383" s="7" t="s">
        <v>43</v>
      </c>
      <c r="D383" s="13">
        <v>41699</v>
      </c>
      <c r="E383" s="7">
        <v>3</v>
      </c>
      <c r="F383" s="7" t="s">
        <v>45</v>
      </c>
      <c r="G383" s="7" t="s">
        <v>46</v>
      </c>
      <c r="H383" s="7" t="s">
        <v>47</v>
      </c>
      <c r="I383" s="7" t="s">
        <v>38</v>
      </c>
      <c r="J383" s="15">
        <v>2266625.1980531253</v>
      </c>
    </row>
    <row r="384" spans="1:10" ht="14.25" customHeight="1" x14ac:dyDescent="0.2">
      <c r="A384" s="7" t="s">
        <v>32</v>
      </c>
      <c r="B384" s="7" t="s">
        <v>44</v>
      </c>
      <c r="C384" s="7" t="s">
        <v>43</v>
      </c>
      <c r="D384" s="13">
        <v>41730</v>
      </c>
      <c r="E384" s="7">
        <v>4</v>
      </c>
      <c r="F384" s="7" t="s">
        <v>45</v>
      </c>
      <c r="G384" s="7" t="s">
        <v>46</v>
      </c>
      <c r="H384" s="7" t="s">
        <v>47</v>
      </c>
      <c r="I384" s="7" t="s">
        <v>38</v>
      </c>
      <c r="J384" s="15">
        <v>2234200.5744250002</v>
      </c>
    </row>
    <row r="385" spans="1:10" ht="14.25" customHeight="1" x14ac:dyDescent="0.2">
      <c r="A385" s="7" t="s">
        <v>32</v>
      </c>
      <c r="B385" s="7" t="s">
        <v>44</v>
      </c>
      <c r="C385" s="7" t="s">
        <v>43</v>
      </c>
      <c r="D385" s="13">
        <v>41760</v>
      </c>
      <c r="E385" s="7">
        <v>5</v>
      </c>
      <c r="F385" s="7" t="s">
        <v>45</v>
      </c>
      <c r="G385" s="7" t="s">
        <v>46</v>
      </c>
      <c r="H385" s="7" t="s">
        <v>47</v>
      </c>
      <c r="I385" s="7" t="s">
        <v>38</v>
      </c>
      <c r="J385" s="15">
        <v>2593715.6428375002</v>
      </c>
    </row>
    <row r="386" spans="1:10" ht="14.25" customHeight="1" x14ac:dyDescent="0.2">
      <c r="A386" s="7" t="s">
        <v>32</v>
      </c>
      <c r="B386" s="7" t="s">
        <v>44</v>
      </c>
      <c r="C386" s="7" t="s">
        <v>43</v>
      </c>
      <c r="D386" s="13">
        <v>41791</v>
      </c>
      <c r="E386" s="7">
        <v>6</v>
      </c>
      <c r="F386" s="7" t="s">
        <v>45</v>
      </c>
      <c r="G386" s="7" t="s">
        <v>46</v>
      </c>
      <c r="H386" s="7" t="s">
        <v>47</v>
      </c>
      <c r="I386" s="7" t="s">
        <v>38</v>
      </c>
      <c r="J386" s="15">
        <v>2274807.7859325004</v>
      </c>
    </row>
    <row r="387" spans="1:10" ht="14.25" customHeight="1" x14ac:dyDescent="0.2">
      <c r="A387" s="7" t="s">
        <v>32</v>
      </c>
      <c r="B387" s="7" t="s">
        <v>44</v>
      </c>
      <c r="C387" s="7" t="s">
        <v>43</v>
      </c>
      <c r="D387" s="13">
        <v>41456</v>
      </c>
      <c r="E387" s="7">
        <v>7</v>
      </c>
      <c r="F387" s="7" t="s">
        <v>45</v>
      </c>
      <c r="G387" s="7" t="s">
        <v>48</v>
      </c>
      <c r="H387" s="7" t="s">
        <v>49</v>
      </c>
      <c r="I387" s="7" t="s">
        <v>38</v>
      </c>
      <c r="J387" s="15">
        <v>895736.75638589996</v>
      </c>
    </row>
    <row r="388" spans="1:10" ht="14.25" customHeight="1" x14ac:dyDescent="0.2">
      <c r="A388" s="7" t="s">
        <v>32</v>
      </c>
      <c r="B388" s="7" t="s">
        <v>44</v>
      </c>
      <c r="C388" s="7" t="s">
        <v>43</v>
      </c>
      <c r="D388" s="13">
        <v>41487</v>
      </c>
      <c r="E388" s="7">
        <v>8</v>
      </c>
      <c r="F388" s="7" t="s">
        <v>45</v>
      </c>
      <c r="G388" s="7" t="s">
        <v>48</v>
      </c>
      <c r="H388" s="7" t="s">
        <v>49</v>
      </c>
      <c r="I388" s="7" t="s">
        <v>38</v>
      </c>
      <c r="J388" s="15">
        <v>713608.81380359991</v>
      </c>
    </row>
    <row r="389" spans="1:10" ht="14.25" customHeight="1" x14ac:dyDescent="0.2">
      <c r="A389" s="7" t="s">
        <v>32</v>
      </c>
      <c r="B389" s="7" t="s">
        <v>44</v>
      </c>
      <c r="C389" s="7" t="s">
        <v>43</v>
      </c>
      <c r="D389" s="13">
        <v>41518</v>
      </c>
      <c r="E389" s="7">
        <v>9</v>
      </c>
      <c r="F389" s="7" t="s">
        <v>45</v>
      </c>
      <c r="G389" s="7" t="s">
        <v>48</v>
      </c>
      <c r="H389" s="7" t="s">
        <v>49</v>
      </c>
      <c r="I389" s="7" t="s">
        <v>38</v>
      </c>
      <c r="J389" s="15">
        <v>964630.03691340005</v>
      </c>
    </row>
    <row r="390" spans="1:10" ht="14.25" customHeight="1" x14ac:dyDescent="0.2">
      <c r="A390" s="7" t="s">
        <v>32</v>
      </c>
      <c r="B390" s="7" t="s">
        <v>44</v>
      </c>
      <c r="C390" s="7" t="s">
        <v>43</v>
      </c>
      <c r="D390" s="13">
        <v>41548</v>
      </c>
      <c r="E390" s="7">
        <v>10</v>
      </c>
      <c r="F390" s="7" t="s">
        <v>45</v>
      </c>
      <c r="G390" s="7" t="s">
        <v>48</v>
      </c>
      <c r="H390" s="7" t="s">
        <v>49</v>
      </c>
      <c r="I390" s="7" t="s">
        <v>38</v>
      </c>
      <c r="J390" s="15">
        <v>811393.74381779996</v>
      </c>
    </row>
    <row r="391" spans="1:10" ht="14.25" customHeight="1" x14ac:dyDescent="0.2">
      <c r="A391" s="7" t="s">
        <v>32</v>
      </c>
      <c r="B391" s="7" t="s">
        <v>44</v>
      </c>
      <c r="C391" s="7" t="s">
        <v>43</v>
      </c>
      <c r="D391" s="13">
        <v>41579</v>
      </c>
      <c r="E391" s="7">
        <v>11</v>
      </c>
      <c r="F391" s="7" t="s">
        <v>45</v>
      </c>
      <c r="G391" s="7" t="s">
        <v>48</v>
      </c>
      <c r="H391" s="7" t="s">
        <v>49</v>
      </c>
      <c r="I391" s="7" t="s">
        <v>38</v>
      </c>
      <c r="J391" s="15">
        <v>689988.02642055007</v>
      </c>
    </row>
    <row r="392" spans="1:10" ht="14.25" customHeight="1" x14ac:dyDescent="0.2">
      <c r="A392" s="7" t="s">
        <v>32</v>
      </c>
      <c r="B392" s="7" t="s">
        <v>44</v>
      </c>
      <c r="C392" s="7" t="s">
        <v>43</v>
      </c>
      <c r="D392" s="13">
        <v>41609</v>
      </c>
      <c r="E392" s="7">
        <v>12</v>
      </c>
      <c r="F392" s="7" t="s">
        <v>45</v>
      </c>
      <c r="G392" s="7" t="s">
        <v>48</v>
      </c>
      <c r="H392" s="7" t="s">
        <v>49</v>
      </c>
      <c r="I392" s="7" t="s">
        <v>38</v>
      </c>
      <c r="J392" s="15">
        <v>775165.96316250006</v>
      </c>
    </row>
    <row r="393" spans="1:10" ht="14.25" customHeight="1" x14ac:dyDescent="0.2">
      <c r="A393" s="7" t="s">
        <v>32</v>
      </c>
      <c r="B393" s="7" t="s">
        <v>44</v>
      </c>
      <c r="C393" s="7" t="s">
        <v>43</v>
      </c>
      <c r="D393" s="13">
        <v>41640</v>
      </c>
      <c r="E393" s="7">
        <v>1</v>
      </c>
      <c r="F393" s="7" t="s">
        <v>45</v>
      </c>
      <c r="G393" s="7" t="s">
        <v>48</v>
      </c>
      <c r="H393" s="7" t="s">
        <v>49</v>
      </c>
      <c r="I393" s="7" t="s">
        <v>38</v>
      </c>
      <c r="J393" s="15">
        <v>1034512.9923375</v>
      </c>
    </row>
    <row r="394" spans="1:10" ht="14.25" customHeight="1" x14ac:dyDescent="0.2">
      <c r="A394" s="7" t="s">
        <v>32</v>
      </c>
      <c r="B394" s="7" t="s">
        <v>44</v>
      </c>
      <c r="C394" s="7" t="s">
        <v>43</v>
      </c>
      <c r="D394" s="13">
        <v>41671</v>
      </c>
      <c r="E394" s="7">
        <v>2</v>
      </c>
      <c r="F394" s="7" t="s">
        <v>45</v>
      </c>
      <c r="G394" s="7" t="s">
        <v>48</v>
      </c>
      <c r="H394" s="7" t="s">
        <v>49</v>
      </c>
      <c r="I394" s="7" t="s">
        <v>38</v>
      </c>
      <c r="J394" s="15">
        <v>888365.66788124992</v>
      </c>
    </row>
    <row r="395" spans="1:10" ht="14.25" customHeight="1" x14ac:dyDescent="0.2">
      <c r="A395" s="7" t="s">
        <v>32</v>
      </c>
      <c r="B395" s="7" t="s">
        <v>44</v>
      </c>
      <c r="C395" s="7" t="s">
        <v>43</v>
      </c>
      <c r="D395" s="13">
        <v>41699</v>
      </c>
      <c r="E395" s="7">
        <v>3</v>
      </c>
      <c r="F395" s="7" t="s">
        <v>45</v>
      </c>
      <c r="G395" s="7" t="s">
        <v>48</v>
      </c>
      <c r="H395" s="7" t="s">
        <v>49</v>
      </c>
      <c r="I395" s="7" t="s">
        <v>38</v>
      </c>
      <c r="J395" s="15">
        <v>1248956.7417843752</v>
      </c>
    </row>
    <row r="396" spans="1:10" ht="14.25" customHeight="1" x14ac:dyDescent="0.2">
      <c r="A396" s="7" t="s">
        <v>32</v>
      </c>
      <c r="B396" s="7" t="s">
        <v>44</v>
      </c>
      <c r="C396" s="7" t="s">
        <v>43</v>
      </c>
      <c r="D396" s="13">
        <v>41730</v>
      </c>
      <c r="E396" s="7">
        <v>4</v>
      </c>
      <c r="F396" s="7" t="s">
        <v>45</v>
      </c>
      <c r="G396" s="7" t="s">
        <v>48</v>
      </c>
      <c r="H396" s="7" t="s">
        <v>49</v>
      </c>
      <c r="I396" s="7" t="s">
        <v>38</v>
      </c>
      <c r="J396" s="15">
        <v>680069.70427499991</v>
      </c>
    </row>
    <row r="397" spans="1:10" ht="14.25" customHeight="1" x14ac:dyDescent="0.2">
      <c r="A397" s="7" t="s">
        <v>32</v>
      </c>
      <c r="B397" s="7" t="s">
        <v>44</v>
      </c>
      <c r="C397" s="7" t="s">
        <v>43</v>
      </c>
      <c r="D397" s="13">
        <v>41760</v>
      </c>
      <c r="E397" s="7">
        <v>5</v>
      </c>
      <c r="F397" s="7" t="s">
        <v>45</v>
      </c>
      <c r="G397" s="7" t="s">
        <v>48</v>
      </c>
      <c r="H397" s="7" t="s">
        <v>49</v>
      </c>
      <c r="I397" s="7" t="s">
        <v>38</v>
      </c>
      <c r="J397" s="15">
        <v>878169.84401249979</v>
      </c>
    </row>
    <row r="398" spans="1:10" ht="14.25" customHeight="1" x14ac:dyDescent="0.2">
      <c r="A398" s="7" t="s">
        <v>32</v>
      </c>
      <c r="B398" s="7" t="s">
        <v>44</v>
      </c>
      <c r="C398" s="7" t="s">
        <v>43</v>
      </c>
      <c r="D398" s="13">
        <v>41791</v>
      </c>
      <c r="E398" s="7">
        <v>6</v>
      </c>
      <c r="F398" s="7" t="s">
        <v>45</v>
      </c>
      <c r="G398" s="7" t="s">
        <v>48</v>
      </c>
      <c r="H398" s="7" t="s">
        <v>49</v>
      </c>
      <c r="I398" s="7" t="s">
        <v>38</v>
      </c>
      <c r="J398" s="15">
        <v>1253465.5146975003</v>
      </c>
    </row>
    <row r="399" spans="1:10" ht="14.25" customHeight="1" x14ac:dyDescent="0.2">
      <c r="A399" s="7" t="s">
        <v>32</v>
      </c>
      <c r="B399" s="7" t="s">
        <v>44</v>
      </c>
      <c r="C399" s="7" t="s">
        <v>43</v>
      </c>
      <c r="D399" s="13">
        <v>41456</v>
      </c>
      <c r="E399" s="7">
        <v>7</v>
      </c>
      <c r="F399" s="7" t="s">
        <v>45</v>
      </c>
      <c r="G399" s="7" t="s">
        <v>48</v>
      </c>
      <c r="H399" s="7" t="s">
        <v>50</v>
      </c>
      <c r="I399" s="7" t="s">
        <v>38</v>
      </c>
      <c r="J399" s="15">
        <v>829385.88554250007</v>
      </c>
    </row>
    <row r="400" spans="1:10" ht="14.25" customHeight="1" x14ac:dyDescent="0.2">
      <c r="A400" s="7" t="s">
        <v>32</v>
      </c>
      <c r="B400" s="7" t="s">
        <v>44</v>
      </c>
      <c r="C400" s="7" t="s">
        <v>43</v>
      </c>
      <c r="D400" s="13">
        <v>41487</v>
      </c>
      <c r="E400" s="7">
        <v>8</v>
      </c>
      <c r="F400" s="7" t="s">
        <v>45</v>
      </c>
      <c r="G400" s="7" t="s">
        <v>48</v>
      </c>
      <c r="H400" s="7" t="s">
        <v>50</v>
      </c>
      <c r="I400" s="7" t="s">
        <v>38</v>
      </c>
      <c r="J400" s="15">
        <v>660748.90166999993</v>
      </c>
    </row>
    <row r="401" spans="1:10" ht="14.25" customHeight="1" x14ac:dyDescent="0.2">
      <c r="A401" s="7" t="s">
        <v>32</v>
      </c>
      <c r="B401" s="7" t="s">
        <v>44</v>
      </c>
      <c r="C401" s="7" t="s">
        <v>43</v>
      </c>
      <c r="D401" s="13">
        <v>41518</v>
      </c>
      <c r="E401" s="7">
        <v>9</v>
      </c>
      <c r="F401" s="7" t="s">
        <v>45</v>
      </c>
      <c r="G401" s="7" t="s">
        <v>48</v>
      </c>
      <c r="H401" s="7" t="s">
        <v>50</v>
      </c>
      <c r="I401" s="7" t="s">
        <v>38</v>
      </c>
      <c r="J401" s="15">
        <v>893175.96010499995</v>
      </c>
    </row>
    <row r="402" spans="1:10" ht="14.25" customHeight="1" x14ac:dyDescent="0.2">
      <c r="A402" s="7" t="s">
        <v>32</v>
      </c>
      <c r="B402" s="7" t="s">
        <v>44</v>
      </c>
      <c r="C402" s="7" t="s">
        <v>43</v>
      </c>
      <c r="D402" s="13">
        <v>41548</v>
      </c>
      <c r="E402" s="7">
        <v>10</v>
      </c>
      <c r="F402" s="7" t="s">
        <v>45</v>
      </c>
      <c r="G402" s="7" t="s">
        <v>48</v>
      </c>
      <c r="H402" s="7" t="s">
        <v>50</v>
      </c>
      <c r="I402" s="7" t="s">
        <v>38</v>
      </c>
      <c r="J402" s="15">
        <v>751290.50353499991</v>
      </c>
    </row>
    <row r="403" spans="1:10" ht="14.25" customHeight="1" x14ac:dyDescent="0.2">
      <c r="A403" s="7" t="s">
        <v>32</v>
      </c>
      <c r="B403" s="7" t="s">
        <v>44</v>
      </c>
      <c r="C403" s="7" t="s">
        <v>43</v>
      </c>
      <c r="D403" s="13">
        <v>41579</v>
      </c>
      <c r="E403" s="7">
        <v>11</v>
      </c>
      <c r="F403" s="7" t="s">
        <v>45</v>
      </c>
      <c r="G403" s="7" t="s">
        <v>48</v>
      </c>
      <c r="H403" s="7" t="s">
        <v>50</v>
      </c>
      <c r="I403" s="7" t="s">
        <v>38</v>
      </c>
      <c r="J403" s="15">
        <v>638877.80224125006</v>
      </c>
    </row>
    <row r="404" spans="1:10" ht="14.25" customHeight="1" x14ac:dyDescent="0.2">
      <c r="A404" s="7" t="s">
        <v>32</v>
      </c>
      <c r="B404" s="7" t="s">
        <v>44</v>
      </c>
      <c r="C404" s="7" t="s">
        <v>43</v>
      </c>
      <c r="D404" s="13">
        <v>41609</v>
      </c>
      <c r="E404" s="7">
        <v>12</v>
      </c>
      <c r="F404" s="7" t="s">
        <v>45</v>
      </c>
      <c r="G404" s="7" t="s">
        <v>48</v>
      </c>
      <c r="H404" s="7" t="s">
        <v>50</v>
      </c>
      <c r="I404" s="7" t="s">
        <v>38</v>
      </c>
      <c r="J404" s="15">
        <v>717746.26218750002</v>
      </c>
    </row>
    <row r="405" spans="1:10" ht="14.25" customHeight="1" x14ac:dyDescent="0.2">
      <c r="A405" s="7" t="s">
        <v>32</v>
      </c>
      <c r="B405" s="7" t="s">
        <v>44</v>
      </c>
      <c r="C405" s="7" t="s">
        <v>43</v>
      </c>
      <c r="D405" s="13">
        <v>41640</v>
      </c>
      <c r="E405" s="7">
        <v>1</v>
      </c>
      <c r="F405" s="7" t="s">
        <v>45</v>
      </c>
      <c r="G405" s="7" t="s">
        <v>48</v>
      </c>
      <c r="H405" s="7" t="s">
        <v>50</v>
      </c>
      <c r="I405" s="7" t="s">
        <v>38</v>
      </c>
      <c r="J405" s="15">
        <v>957882.40031249996</v>
      </c>
    </row>
    <row r="406" spans="1:10" ht="14.25" customHeight="1" x14ac:dyDescent="0.2">
      <c r="A406" s="7" t="s">
        <v>32</v>
      </c>
      <c r="B406" s="7" t="s">
        <v>44</v>
      </c>
      <c r="C406" s="7" t="s">
        <v>43</v>
      </c>
      <c r="D406" s="13">
        <v>41671</v>
      </c>
      <c r="E406" s="7">
        <v>2</v>
      </c>
      <c r="F406" s="7" t="s">
        <v>45</v>
      </c>
      <c r="G406" s="7" t="s">
        <v>48</v>
      </c>
      <c r="H406" s="7" t="s">
        <v>50</v>
      </c>
      <c r="I406" s="7" t="s">
        <v>38</v>
      </c>
      <c r="J406" s="15">
        <v>822560.80359374988</v>
      </c>
    </row>
    <row r="407" spans="1:10" ht="14.25" customHeight="1" x14ac:dyDescent="0.2">
      <c r="A407" s="7" t="s">
        <v>32</v>
      </c>
      <c r="B407" s="7" t="s">
        <v>44</v>
      </c>
      <c r="C407" s="7" t="s">
        <v>43</v>
      </c>
      <c r="D407" s="13">
        <v>41699</v>
      </c>
      <c r="E407" s="7">
        <v>3</v>
      </c>
      <c r="F407" s="7" t="s">
        <v>45</v>
      </c>
      <c r="G407" s="7" t="s">
        <v>48</v>
      </c>
      <c r="H407" s="7" t="s">
        <v>50</v>
      </c>
      <c r="I407" s="7" t="s">
        <v>38</v>
      </c>
      <c r="J407" s="15">
        <v>1156441.4275781249</v>
      </c>
    </row>
    <row r="408" spans="1:10" ht="14.25" customHeight="1" x14ac:dyDescent="0.2">
      <c r="A408" s="7" t="s">
        <v>32</v>
      </c>
      <c r="B408" s="7" t="s">
        <v>44</v>
      </c>
      <c r="C408" s="7" t="s">
        <v>43</v>
      </c>
      <c r="D408" s="13">
        <v>41730</v>
      </c>
      <c r="E408" s="7">
        <v>4</v>
      </c>
      <c r="F408" s="7" t="s">
        <v>45</v>
      </c>
      <c r="G408" s="7" t="s">
        <v>48</v>
      </c>
      <c r="H408" s="7" t="s">
        <v>50</v>
      </c>
      <c r="I408" s="7" t="s">
        <v>38</v>
      </c>
      <c r="J408" s="15">
        <v>629694.17062500003</v>
      </c>
    </row>
    <row r="409" spans="1:10" ht="14.25" customHeight="1" x14ac:dyDescent="0.2">
      <c r="A409" s="7" t="s">
        <v>32</v>
      </c>
      <c r="B409" s="7" t="s">
        <v>44</v>
      </c>
      <c r="C409" s="7" t="s">
        <v>43</v>
      </c>
      <c r="D409" s="13">
        <v>41760</v>
      </c>
      <c r="E409" s="7">
        <v>5</v>
      </c>
      <c r="F409" s="7" t="s">
        <v>45</v>
      </c>
      <c r="G409" s="7" t="s">
        <v>48</v>
      </c>
      <c r="H409" s="7" t="s">
        <v>50</v>
      </c>
      <c r="I409" s="7" t="s">
        <v>38</v>
      </c>
      <c r="J409" s="15">
        <v>813120.22593749978</v>
      </c>
    </row>
    <row r="410" spans="1:10" ht="14.25" customHeight="1" x14ac:dyDescent="0.2">
      <c r="A410" s="7" t="s">
        <v>32</v>
      </c>
      <c r="B410" s="7" t="s">
        <v>44</v>
      </c>
      <c r="C410" s="7" t="s">
        <v>43</v>
      </c>
      <c r="D410" s="13">
        <v>41791</v>
      </c>
      <c r="E410" s="7">
        <v>6</v>
      </c>
      <c r="F410" s="7" t="s">
        <v>45</v>
      </c>
      <c r="G410" s="7" t="s">
        <v>48</v>
      </c>
      <c r="H410" s="7" t="s">
        <v>50</v>
      </c>
      <c r="I410" s="7" t="s">
        <v>38</v>
      </c>
      <c r="J410" s="15">
        <v>1160616.2173125001</v>
      </c>
    </row>
    <row r="411" spans="1:10" ht="14.25" customHeight="1" x14ac:dyDescent="0.2">
      <c r="A411" s="7" t="s">
        <v>32</v>
      </c>
      <c r="B411" s="7" t="s">
        <v>44</v>
      </c>
      <c r="C411" s="7" t="s">
        <v>43</v>
      </c>
      <c r="D411" s="13">
        <v>41456</v>
      </c>
      <c r="E411" s="7">
        <v>7</v>
      </c>
      <c r="F411" s="7" t="s">
        <v>45</v>
      </c>
      <c r="G411" s="7" t="s">
        <v>51</v>
      </c>
      <c r="H411" s="7" t="s">
        <v>52</v>
      </c>
      <c r="I411" s="7" t="s">
        <v>38</v>
      </c>
      <c r="J411" s="15">
        <v>716589.40510871995</v>
      </c>
    </row>
    <row r="412" spans="1:10" ht="14.25" customHeight="1" x14ac:dyDescent="0.2">
      <c r="A412" s="7" t="s">
        <v>32</v>
      </c>
      <c r="B412" s="7" t="s">
        <v>44</v>
      </c>
      <c r="C412" s="7" t="s">
        <v>43</v>
      </c>
      <c r="D412" s="13">
        <v>41487</v>
      </c>
      <c r="E412" s="7">
        <v>8</v>
      </c>
      <c r="F412" s="7" t="s">
        <v>45</v>
      </c>
      <c r="G412" s="7" t="s">
        <v>51</v>
      </c>
      <c r="H412" s="7" t="s">
        <v>52</v>
      </c>
      <c r="I412" s="7" t="s">
        <v>38</v>
      </c>
      <c r="J412" s="15">
        <v>570887.05104287993</v>
      </c>
    </row>
    <row r="413" spans="1:10" ht="14.25" customHeight="1" x14ac:dyDescent="0.2">
      <c r="A413" s="7" t="s">
        <v>32</v>
      </c>
      <c r="B413" s="7" t="s">
        <v>44</v>
      </c>
      <c r="C413" s="7" t="s">
        <v>43</v>
      </c>
      <c r="D413" s="13">
        <v>41518</v>
      </c>
      <c r="E413" s="7">
        <v>9</v>
      </c>
      <c r="F413" s="7" t="s">
        <v>45</v>
      </c>
      <c r="G413" s="7" t="s">
        <v>51</v>
      </c>
      <c r="H413" s="7" t="s">
        <v>52</v>
      </c>
      <c r="I413" s="7" t="s">
        <v>38</v>
      </c>
      <c r="J413" s="15">
        <v>771704.02953071985</v>
      </c>
    </row>
    <row r="414" spans="1:10" ht="14.25" customHeight="1" x14ac:dyDescent="0.2">
      <c r="A414" s="7" t="s">
        <v>32</v>
      </c>
      <c r="B414" s="7" t="s">
        <v>44</v>
      </c>
      <c r="C414" s="7" t="s">
        <v>43</v>
      </c>
      <c r="D414" s="13">
        <v>41548</v>
      </c>
      <c r="E414" s="7">
        <v>10</v>
      </c>
      <c r="F414" s="7" t="s">
        <v>45</v>
      </c>
      <c r="G414" s="7" t="s">
        <v>51</v>
      </c>
      <c r="H414" s="7" t="s">
        <v>52</v>
      </c>
      <c r="I414" s="7" t="s">
        <v>38</v>
      </c>
      <c r="J414" s="15">
        <v>649114.99505423987</v>
      </c>
    </row>
    <row r="415" spans="1:10" ht="14.25" customHeight="1" x14ac:dyDescent="0.2">
      <c r="A415" s="7" t="s">
        <v>32</v>
      </c>
      <c r="B415" s="7" t="s">
        <v>44</v>
      </c>
      <c r="C415" s="7" t="s">
        <v>43</v>
      </c>
      <c r="D415" s="13">
        <v>41579</v>
      </c>
      <c r="E415" s="7">
        <v>11</v>
      </c>
      <c r="F415" s="7" t="s">
        <v>45</v>
      </c>
      <c r="G415" s="7" t="s">
        <v>51</v>
      </c>
      <c r="H415" s="7" t="s">
        <v>52</v>
      </c>
      <c r="I415" s="7" t="s">
        <v>38</v>
      </c>
      <c r="J415" s="15">
        <v>551990.42113644001</v>
      </c>
    </row>
    <row r="416" spans="1:10" ht="14.25" customHeight="1" x14ac:dyDescent="0.2">
      <c r="A416" s="7" t="s">
        <v>32</v>
      </c>
      <c r="B416" s="7" t="s">
        <v>44</v>
      </c>
      <c r="C416" s="7" t="s">
        <v>43</v>
      </c>
      <c r="D416" s="13">
        <v>41609</v>
      </c>
      <c r="E416" s="7">
        <v>12</v>
      </c>
      <c r="F416" s="7" t="s">
        <v>45</v>
      </c>
      <c r="G416" s="7" t="s">
        <v>51</v>
      </c>
      <c r="H416" s="7" t="s">
        <v>52</v>
      </c>
      <c r="I416" s="7" t="s">
        <v>38</v>
      </c>
      <c r="J416" s="15">
        <v>620132.77052999998</v>
      </c>
    </row>
    <row r="417" spans="1:10" ht="14.25" customHeight="1" x14ac:dyDescent="0.2">
      <c r="A417" s="7" t="s">
        <v>32</v>
      </c>
      <c r="B417" s="7" t="s">
        <v>44</v>
      </c>
      <c r="C417" s="7" t="s">
        <v>43</v>
      </c>
      <c r="D417" s="13">
        <v>41640</v>
      </c>
      <c r="E417" s="7">
        <v>1</v>
      </c>
      <c r="F417" s="7" t="s">
        <v>45</v>
      </c>
      <c r="G417" s="7" t="s">
        <v>51</v>
      </c>
      <c r="H417" s="7" t="s">
        <v>52</v>
      </c>
      <c r="I417" s="7" t="s">
        <v>38</v>
      </c>
      <c r="J417" s="15">
        <v>827610.39387000003</v>
      </c>
    </row>
    <row r="418" spans="1:10" ht="14.25" customHeight="1" x14ac:dyDescent="0.2">
      <c r="A418" s="7" t="s">
        <v>32</v>
      </c>
      <c r="B418" s="7" t="s">
        <v>44</v>
      </c>
      <c r="C418" s="7" t="s">
        <v>43</v>
      </c>
      <c r="D418" s="13">
        <v>41671</v>
      </c>
      <c r="E418" s="7">
        <v>2</v>
      </c>
      <c r="F418" s="7" t="s">
        <v>45</v>
      </c>
      <c r="G418" s="7" t="s">
        <v>51</v>
      </c>
      <c r="H418" s="7" t="s">
        <v>52</v>
      </c>
      <c r="I418" s="7" t="s">
        <v>38</v>
      </c>
      <c r="J418" s="15">
        <v>710692.53430499986</v>
      </c>
    </row>
    <row r="419" spans="1:10" ht="14.25" customHeight="1" x14ac:dyDescent="0.2">
      <c r="A419" s="7" t="s">
        <v>32</v>
      </c>
      <c r="B419" s="7" t="s">
        <v>44</v>
      </c>
      <c r="C419" s="7" t="s">
        <v>43</v>
      </c>
      <c r="D419" s="13">
        <v>41699</v>
      </c>
      <c r="E419" s="7">
        <v>3</v>
      </c>
      <c r="F419" s="7" t="s">
        <v>45</v>
      </c>
      <c r="G419" s="7" t="s">
        <v>51</v>
      </c>
      <c r="H419" s="7" t="s">
        <v>52</v>
      </c>
      <c r="I419" s="7" t="s">
        <v>38</v>
      </c>
      <c r="J419" s="15">
        <v>999165.39342749992</v>
      </c>
    </row>
    <row r="420" spans="1:10" ht="14.25" customHeight="1" x14ac:dyDescent="0.2">
      <c r="A420" s="7" t="s">
        <v>32</v>
      </c>
      <c r="B420" s="7" t="s">
        <v>44</v>
      </c>
      <c r="C420" s="7" t="s">
        <v>43</v>
      </c>
      <c r="D420" s="13">
        <v>41730</v>
      </c>
      <c r="E420" s="7">
        <v>4</v>
      </c>
      <c r="F420" s="7" t="s">
        <v>45</v>
      </c>
      <c r="G420" s="7" t="s">
        <v>51</v>
      </c>
      <c r="H420" s="7" t="s">
        <v>52</v>
      </c>
      <c r="I420" s="7" t="s">
        <v>38</v>
      </c>
      <c r="J420" s="15">
        <v>544055.76341999997</v>
      </c>
    </row>
    <row r="421" spans="1:10" ht="14.25" customHeight="1" x14ac:dyDescent="0.2">
      <c r="A421" s="7" t="s">
        <v>32</v>
      </c>
      <c r="B421" s="7" t="s">
        <v>44</v>
      </c>
      <c r="C421" s="7" t="s">
        <v>43</v>
      </c>
      <c r="D421" s="13">
        <v>41760</v>
      </c>
      <c r="E421" s="7">
        <v>5</v>
      </c>
      <c r="F421" s="7" t="s">
        <v>45</v>
      </c>
      <c r="G421" s="7" t="s">
        <v>51</v>
      </c>
      <c r="H421" s="7" t="s">
        <v>52</v>
      </c>
      <c r="I421" s="7" t="s">
        <v>38</v>
      </c>
      <c r="J421" s="15">
        <v>702535.87520999974</v>
      </c>
    </row>
    <row r="422" spans="1:10" ht="14.25" customHeight="1" x14ac:dyDescent="0.2">
      <c r="A422" s="7" t="s">
        <v>32</v>
      </c>
      <c r="B422" s="7" t="s">
        <v>44</v>
      </c>
      <c r="C422" s="7" t="s">
        <v>43</v>
      </c>
      <c r="D422" s="13">
        <v>41791</v>
      </c>
      <c r="E422" s="7">
        <v>6</v>
      </c>
      <c r="F422" s="7" t="s">
        <v>45</v>
      </c>
      <c r="G422" s="7" t="s">
        <v>51</v>
      </c>
      <c r="H422" s="7" t="s">
        <v>52</v>
      </c>
      <c r="I422" s="7" t="s">
        <v>38</v>
      </c>
      <c r="J422" s="15">
        <v>1002772.411758</v>
      </c>
    </row>
    <row r="423" spans="1:10" ht="14.25" customHeight="1" x14ac:dyDescent="0.2">
      <c r="A423" s="7" t="s">
        <v>32</v>
      </c>
      <c r="B423" s="7" t="s">
        <v>44</v>
      </c>
      <c r="C423" s="7" t="s">
        <v>43</v>
      </c>
      <c r="D423" s="13">
        <v>41456</v>
      </c>
      <c r="E423" s="7">
        <v>7</v>
      </c>
      <c r="F423" s="7" t="s">
        <v>45</v>
      </c>
      <c r="G423" s="7" t="s">
        <v>51</v>
      </c>
      <c r="H423" s="7" t="s">
        <v>53</v>
      </c>
      <c r="I423" s="7" t="s">
        <v>38</v>
      </c>
      <c r="J423" s="15">
        <v>251329.05622500001</v>
      </c>
    </row>
    <row r="424" spans="1:10" ht="14.25" customHeight="1" x14ac:dyDescent="0.2">
      <c r="A424" s="7" t="s">
        <v>32</v>
      </c>
      <c r="B424" s="7" t="s">
        <v>44</v>
      </c>
      <c r="C424" s="7" t="s">
        <v>43</v>
      </c>
      <c r="D424" s="13">
        <v>41487</v>
      </c>
      <c r="E424" s="7">
        <v>8</v>
      </c>
      <c r="F424" s="7" t="s">
        <v>45</v>
      </c>
      <c r="G424" s="7" t="s">
        <v>51</v>
      </c>
      <c r="H424" s="7" t="s">
        <v>53</v>
      </c>
      <c r="I424" s="7" t="s">
        <v>38</v>
      </c>
      <c r="J424" s="15">
        <v>200226.9399</v>
      </c>
    </row>
    <row r="425" spans="1:10" ht="14.25" customHeight="1" x14ac:dyDescent="0.2">
      <c r="A425" s="7" t="s">
        <v>32</v>
      </c>
      <c r="B425" s="7" t="s">
        <v>44</v>
      </c>
      <c r="C425" s="7" t="s">
        <v>43</v>
      </c>
      <c r="D425" s="13">
        <v>41518</v>
      </c>
      <c r="E425" s="7">
        <v>9</v>
      </c>
      <c r="F425" s="7" t="s">
        <v>45</v>
      </c>
      <c r="G425" s="7" t="s">
        <v>51</v>
      </c>
      <c r="H425" s="7" t="s">
        <v>53</v>
      </c>
      <c r="I425" s="7" t="s">
        <v>38</v>
      </c>
      <c r="J425" s="15">
        <v>270659.38184999995</v>
      </c>
    </row>
    <row r="426" spans="1:10" ht="14.25" customHeight="1" x14ac:dyDescent="0.2">
      <c r="A426" s="7" t="s">
        <v>32</v>
      </c>
      <c r="B426" s="7" t="s">
        <v>44</v>
      </c>
      <c r="C426" s="7" t="s">
        <v>43</v>
      </c>
      <c r="D426" s="13">
        <v>41548</v>
      </c>
      <c r="E426" s="7">
        <v>10</v>
      </c>
      <c r="F426" s="7" t="s">
        <v>45</v>
      </c>
      <c r="G426" s="7" t="s">
        <v>51</v>
      </c>
      <c r="H426" s="7" t="s">
        <v>53</v>
      </c>
      <c r="I426" s="7" t="s">
        <v>38</v>
      </c>
      <c r="J426" s="15">
        <v>227663.78894999996</v>
      </c>
    </row>
    <row r="427" spans="1:10" ht="14.25" customHeight="1" x14ac:dyDescent="0.2">
      <c r="A427" s="7" t="s">
        <v>32</v>
      </c>
      <c r="B427" s="7" t="s">
        <v>44</v>
      </c>
      <c r="C427" s="7" t="s">
        <v>43</v>
      </c>
      <c r="D427" s="13">
        <v>41579</v>
      </c>
      <c r="E427" s="7">
        <v>11</v>
      </c>
      <c r="F427" s="7" t="s">
        <v>45</v>
      </c>
      <c r="G427" s="7" t="s">
        <v>51</v>
      </c>
      <c r="H427" s="7" t="s">
        <v>53</v>
      </c>
      <c r="I427" s="7" t="s">
        <v>38</v>
      </c>
      <c r="J427" s="15">
        <v>193599.33401250001</v>
      </c>
    </row>
    <row r="428" spans="1:10" ht="14.25" customHeight="1" x14ac:dyDescent="0.2">
      <c r="A428" s="7" t="s">
        <v>32</v>
      </c>
      <c r="B428" s="7" t="s">
        <v>44</v>
      </c>
      <c r="C428" s="7" t="s">
        <v>43</v>
      </c>
      <c r="D428" s="13">
        <v>41609</v>
      </c>
      <c r="E428" s="7">
        <v>12</v>
      </c>
      <c r="F428" s="7" t="s">
        <v>45</v>
      </c>
      <c r="G428" s="7" t="s">
        <v>51</v>
      </c>
      <c r="H428" s="7" t="s">
        <v>53</v>
      </c>
      <c r="I428" s="7" t="s">
        <v>38</v>
      </c>
      <c r="J428" s="15">
        <v>143549.25243750002</v>
      </c>
    </row>
    <row r="429" spans="1:10" ht="14.25" customHeight="1" x14ac:dyDescent="0.2">
      <c r="A429" s="7" t="s">
        <v>32</v>
      </c>
      <c r="B429" s="7" t="s">
        <v>44</v>
      </c>
      <c r="C429" s="7" t="s">
        <v>43</v>
      </c>
      <c r="D429" s="13">
        <v>41640</v>
      </c>
      <c r="E429" s="7">
        <v>1</v>
      </c>
      <c r="F429" s="7" t="s">
        <v>45</v>
      </c>
      <c r="G429" s="7" t="s">
        <v>51</v>
      </c>
      <c r="H429" s="7" t="s">
        <v>53</v>
      </c>
      <c r="I429" s="7" t="s">
        <v>38</v>
      </c>
      <c r="J429" s="15">
        <v>153261.18405000001</v>
      </c>
    </row>
    <row r="430" spans="1:10" ht="14.25" customHeight="1" x14ac:dyDescent="0.2">
      <c r="A430" s="7" t="s">
        <v>32</v>
      </c>
      <c r="B430" s="7" t="s">
        <v>44</v>
      </c>
      <c r="C430" s="7" t="s">
        <v>43</v>
      </c>
      <c r="D430" s="13">
        <v>41671</v>
      </c>
      <c r="E430" s="7">
        <v>2</v>
      </c>
      <c r="F430" s="7" t="s">
        <v>45</v>
      </c>
      <c r="G430" s="7" t="s">
        <v>51</v>
      </c>
      <c r="H430" s="7" t="s">
        <v>53</v>
      </c>
      <c r="I430" s="7" t="s">
        <v>38</v>
      </c>
      <c r="J430" s="15">
        <v>131609.72857499999</v>
      </c>
    </row>
    <row r="431" spans="1:10" ht="14.25" customHeight="1" x14ac:dyDescent="0.2">
      <c r="A431" s="7" t="s">
        <v>32</v>
      </c>
      <c r="B431" s="7" t="s">
        <v>44</v>
      </c>
      <c r="C431" s="7" t="s">
        <v>43</v>
      </c>
      <c r="D431" s="13">
        <v>41699</v>
      </c>
      <c r="E431" s="7">
        <v>3</v>
      </c>
      <c r="F431" s="7" t="s">
        <v>45</v>
      </c>
      <c r="G431" s="7" t="s">
        <v>51</v>
      </c>
      <c r="H431" s="7" t="s">
        <v>53</v>
      </c>
      <c r="I431" s="7" t="s">
        <v>38</v>
      </c>
      <c r="J431" s="15">
        <v>185030.62841250002</v>
      </c>
    </row>
    <row r="432" spans="1:10" ht="14.25" customHeight="1" x14ac:dyDescent="0.2">
      <c r="A432" s="7" t="s">
        <v>32</v>
      </c>
      <c r="B432" s="7" t="s">
        <v>44</v>
      </c>
      <c r="C432" s="7" t="s">
        <v>43</v>
      </c>
      <c r="D432" s="13">
        <v>41730</v>
      </c>
      <c r="E432" s="7">
        <v>4</v>
      </c>
      <c r="F432" s="7" t="s">
        <v>45</v>
      </c>
      <c r="G432" s="7" t="s">
        <v>51</v>
      </c>
      <c r="H432" s="7" t="s">
        <v>53</v>
      </c>
      <c r="I432" s="7" t="s">
        <v>38</v>
      </c>
      <c r="J432" s="15">
        <v>100751.0673</v>
      </c>
    </row>
    <row r="433" spans="1:10" ht="14.25" customHeight="1" x14ac:dyDescent="0.2">
      <c r="A433" s="7" t="s">
        <v>32</v>
      </c>
      <c r="B433" s="7" t="s">
        <v>44</v>
      </c>
      <c r="C433" s="7" t="s">
        <v>43</v>
      </c>
      <c r="D433" s="13">
        <v>41760</v>
      </c>
      <c r="E433" s="7">
        <v>5</v>
      </c>
      <c r="F433" s="7" t="s">
        <v>45</v>
      </c>
      <c r="G433" s="7" t="s">
        <v>51</v>
      </c>
      <c r="H433" s="7" t="s">
        <v>53</v>
      </c>
      <c r="I433" s="7" t="s">
        <v>38</v>
      </c>
      <c r="J433" s="15">
        <v>130099.23614999997</v>
      </c>
    </row>
    <row r="434" spans="1:10" ht="14.25" customHeight="1" x14ac:dyDescent="0.2">
      <c r="A434" s="7" t="s">
        <v>32</v>
      </c>
      <c r="B434" s="7" t="s">
        <v>44</v>
      </c>
      <c r="C434" s="7" t="s">
        <v>43</v>
      </c>
      <c r="D434" s="13">
        <v>41791</v>
      </c>
      <c r="E434" s="7">
        <v>6</v>
      </c>
      <c r="F434" s="7" t="s">
        <v>45</v>
      </c>
      <c r="G434" s="7" t="s">
        <v>51</v>
      </c>
      <c r="H434" s="7" t="s">
        <v>53</v>
      </c>
      <c r="I434" s="7" t="s">
        <v>38</v>
      </c>
      <c r="J434" s="15">
        <v>232123.24346250005</v>
      </c>
    </row>
    <row r="435" spans="1:10" ht="14.25" customHeight="1" x14ac:dyDescent="0.2">
      <c r="A435" s="7" t="s">
        <v>32</v>
      </c>
      <c r="B435" s="7" t="s">
        <v>44</v>
      </c>
      <c r="C435" s="7" t="s">
        <v>43</v>
      </c>
      <c r="D435" s="13">
        <v>41456</v>
      </c>
      <c r="E435" s="7">
        <v>7</v>
      </c>
      <c r="F435" s="7" t="s">
        <v>45</v>
      </c>
      <c r="G435" s="7" t="s">
        <v>51</v>
      </c>
      <c r="H435" s="7" t="s">
        <v>54</v>
      </c>
      <c r="I435" s="7" t="s">
        <v>38</v>
      </c>
      <c r="J435" s="15">
        <v>623296.05943799997</v>
      </c>
    </row>
    <row r="436" spans="1:10" ht="14.25" customHeight="1" x14ac:dyDescent="0.2">
      <c r="A436" s="7" t="s">
        <v>32</v>
      </c>
      <c r="B436" s="7" t="s">
        <v>44</v>
      </c>
      <c r="C436" s="7" t="s">
        <v>43</v>
      </c>
      <c r="D436" s="13">
        <v>41487</v>
      </c>
      <c r="E436" s="7">
        <v>8</v>
      </c>
      <c r="F436" s="7" t="s">
        <v>45</v>
      </c>
      <c r="G436" s="7" t="s">
        <v>51</v>
      </c>
      <c r="H436" s="7" t="s">
        <v>54</v>
      </c>
      <c r="I436" s="7" t="s">
        <v>38</v>
      </c>
      <c r="J436" s="15">
        <v>496562.81095199991</v>
      </c>
    </row>
    <row r="437" spans="1:10" ht="14.25" customHeight="1" x14ac:dyDescent="0.2">
      <c r="A437" s="7" t="s">
        <v>32</v>
      </c>
      <c r="B437" s="7" t="s">
        <v>44</v>
      </c>
      <c r="C437" s="7" t="s">
        <v>43</v>
      </c>
      <c r="D437" s="13">
        <v>41518</v>
      </c>
      <c r="E437" s="7">
        <v>9</v>
      </c>
      <c r="F437" s="7" t="s">
        <v>45</v>
      </c>
      <c r="G437" s="7" t="s">
        <v>51</v>
      </c>
      <c r="H437" s="7" t="s">
        <v>54</v>
      </c>
      <c r="I437" s="7" t="s">
        <v>38</v>
      </c>
      <c r="J437" s="15">
        <v>671235.2669879999</v>
      </c>
    </row>
    <row r="438" spans="1:10" ht="14.25" customHeight="1" x14ac:dyDescent="0.2">
      <c r="A438" s="7" t="s">
        <v>32</v>
      </c>
      <c r="B438" s="7" t="s">
        <v>44</v>
      </c>
      <c r="C438" s="7" t="s">
        <v>43</v>
      </c>
      <c r="D438" s="13">
        <v>41548</v>
      </c>
      <c r="E438" s="7">
        <v>10</v>
      </c>
      <c r="F438" s="7" t="s">
        <v>45</v>
      </c>
      <c r="G438" s="7" t="s">
        <v>51</v>
      </c>
      <c r="H438" s="7" t="s">
        <v>54</v>
      </c>
      <c r="I438" s="7" t="s">
        <v>38</v>
      </c>
      <c r="J438" s="15">
        <v>564606.19659599988</v>
      </c>
    </row>
    <row r="439" spans="1:10" ht="14.25" customHeight="1" x14ac:dyDescent="0.2">
      <c r="A439" s="7" t="s">
        <v>32</v>
      </c>
      <c r="B439" s="7" t="s">
        <v>44</v>
      </c>
      <c r="C439" s="7" t="s">
        <v>43</v>
      </c>
      <c r="D439" s="13">
        <v>41579</v>
      </c>
      <c r="E439" s="7">
        <v>11</v>
      </c>
      <c r="F439" s="7" t="s">
        <v>45</v>
      </c>
      <c r="G439" s="7" t="s">
        <v>51</v>
      </c>
      <c r="H439" s="7" t="s">
        <v>54</v>
      </c>
      <c r="I439" s="7" t="s">
        <v>38</v>
      </c>
      <c r="J439" s="15">
        <v>480126.34835100005</v>
      </c>
    </row>
    <row r="440" spans="1:10" ht="14.25" customHeight="1" x14ac:dyDescent="0.2">
      <c r="A440" s="7" t="s">
        <v>32</v>
      </c>
      <c r="B440" s="7" t="s">
        <v>44</v>
      </c>
      <c r="C440" s="7" t="s">
        <v>43</v>
      </c>
      <c r="D440" s="13">
        <v>41609</v>
      </c>
      <c r="E440" s="7">
        <v>12</v>
      </c>
      <c r="F440" s="7" t="s">
        <v>45</v>
      </c>
      <c r="G440" s="7" t="s">
        <v>51</v>
      </c>
      <c r="H440" s="7" t="s">
        <v>54</v>
      </c>
      <c r="I440" s="7" t="s">
        <v>38</v>
      </c>
      <c r="J440" s="15">
        <v>356002.146045</v>
      </c>
    </row>
    <row r="441" spans="1:10" ht="14.25" customHeight="1" x14ac:dyDescent="0.2">
      <c r="A441" s="7" t="s">
        <v>32</v>
      </c>
      <c r="B441" s="7" t="s">
        <v>44</v>
      </c>
      <c r="C441" s="7" t="s">
        <v>43</v>
      </c>
      <c r="D441" s="13">
        <v>41640</v>
      </c>
      <c r="E441" s="7">
        <v>1</v>
      </c>
      <c r="F441" s="7" t="s">
        <v>45</v>
      </c>
      <c r="G441" s="7" t="s">
        <v>51</v>
      </c>
      <c r="H441" s="7" t="s">
        <v>54</v>
      </c>
      <c r="I441" s="7" t="s">
        <v>38</v>
      </c>
      <c r="J441" s="15">
        <v>380087.73644399998</v>
      </c>
    </row>
    <row r="442" spans="1:10" ht="14.25" customHeight="1" x14ac:dyDescent="0.2">
      <c r="A442" s="7" t="s">
        <v>32</v>
      </c>
      <c r="B442" s="7" t="s">
        <v>44</v>
      </c>
      <c r="C442" s="7" t="s">
        <v>43</v>
      </c>
      <c r="D442" s="13">
        <v>41671</v>
      </c>
      <c r="E442" s="7">
        <v>2</v>
      </c>
      <c r="F442" s="7" t="s">
        <v>45</v>
      </c>
      <c r="G442" s="7" t="s">
        <v>51</v>
      </c>
      <c r="H442" s="7" t="s">
        <v>54</v>
      </c>
      <c r="I442" s="7" t="s">
        <v>38</v>
      </c>
      <c r="J442" s="15">
        <v>326392.12686599995</v>
      </c>
    </row>
    <row r="443" spans="1:10" ht="14.25" customHeight="1" x14ac:dyDescent="0.2">
      <c r="A443" s="7" t="s">
        <v>32</v>
      </c>
      <c r="B443" s="7" t="s">
        <v>44</v>
      </c>
      <c r="C443" s="7" t="s">
        <v>43</v>
      </c>
      <c r="D443" s="13">
        <v>41699</v>
      </c>
      <c r="E443" s="7">
        <v>3</v>
      </c>
      <c r="F443" s="7" t="s">
        <v>45</v>
      </c>
      <c r="G443" s="7" t="s">
        <v>51</v>
      </c>
      <c r="H443" s="7" t="s">
        <v>54</v>
      </c>
      <c r="I443" s="7" t="s">
        <v>38</v>
      </c>
      <c r="J443" s="15">
        <v>458875.95846300002</v>
      </c>
    </row>
    <row r="444" spans="1:10" ht="14.25" customHeight="1" x14ac:dyDescent="0.2">
      <c r="A444" s="7" t="s">
        <v>32</v>
      </c>
      <c r="B444" s="7" t="s">
        <v>44</v>
      </c>
      <c r="C444" s="7" t="s">
        <v>43</v>
      </c>
      <c r="D444" s="13">
        <v>41730</v>
      </c>
      <c r="E444" s="7">
        <v>4</v>
      </c>
      <c r="F444" s="7" t="s">
        <v>45</v>
      </c>
      <c r="G444" s="7" t="s">
        <v>51</v>
      </c>
      <c r="H444" s="7" t="s">
        <v>54</v>
      </c>
      <c r="I444" s="7" t="s">
        <v>38</v>
      </c>
      <c r="J444" s="15">
        <v>249862.64690399999</v>
      </c>
    </row>
    <row r="445" spans="1:10" ht="14.25" customHeight="1" x14ac:dyDescent="0.2">
      <c r="A445" s="7" t="s">
        <v>32</v>
      </c>
      <c r="B445" s="7" t="s">
        <v>44</v>
      </c>
      <c r="C445" s="7" t="s">
        <v>43</v>
      </c>
      <c r="D445" s="13">
        <v>41760</v>
      </c>
      <c r="E445" s="7">
        <v>5</v>
      </c>
      <c r="F445" s="7" t="s">
        <v>45</v>
      </c>
      <c r="G445" s="7" t="s">
        <v>51</v>
      </c>
      <c r="H445" s="7" t="s">
        <v>54</v>
      </c>
      <c r="I445" s="7" t="s">
        <v>38</v>
      </c>
      <c r="J445" s="15">
        <v>322646.10565199988</v>
      </c>
    </row>
    <row r="446" spans="1:10" ht="14.25" customHeight="1" x14ac:dyDescent="0.2">
      <c r="A446" s="7" t="s">
        <v>32</v>
      </c>
      <c r="B446" s="7" t="s">
        <v>44</v>
      </c>
      <c r="C446" s="7" t="s">
        <v>43</v>
      </c>
      <c r="D446" s="13">
        <v>41791</v>
      </c>
      <c r="E446" s="7">
        <v>6</v>
      </c>
      <c r="F446" s="7" t="s">
        <v>45</v>
      </c>
      <c r="G446" s="7" t="s">
        <v>51</v>
      </c>
      <c r="H446" s="7" t="s">
        <v>54</v>
      </c>
      <c r="I446" s="7" t="s">
        <v>38</v>
      </c>
      <c r="J446" s="15">
        <v>575665.6437870001</v>
      </c>
    </row>
    <row r="447" spans="1:10" ht="14.25" customHeight="1" x14ac:dyDescent="0.2">
      <c r="A447" s="7" t="s">
        <v>32</v>
      </c>
      <c r="B447" s="7" t="s">
        <v>44</v>
      </c>
      <c r="C447" s="7" t="s">
        <v>43</v>
      </c>
      <c r="D447" s="13">
        <v>41456</v>
      </c>
      <c r="E447" s="7">
        <v>7</v>
      </c>
      <c r="F447" s="7" t="s">
        <v>45</v>
      </c>
      <c r="G447" s="7" t="s">
        <v>51</v>
      </c>
      <c r="H447" s="7" t="s">
        <v>55</v>
      </c>
      <c r="I447" s="7" t="s">
        <v>38</v>
      </c>
      <c r="J447" s="15">
        <v>211116.407229</v>
      </c>
    </row>
    <row r="448" spans="1:10" ht="14.25" customHeight="1" x14ac:dyDescent="0.2">
      <c r="A448" s="7" t="s">
        <v>32</v>
      </c>
      <c r="B448" s="7" t="s">
        <v>44</v>
      </c>
      <c r="C448" s="7" t="s">
        <v>43</v>
      </c>
      <c r="D448" s="13">
        <v>41487</v>
      </c>
      <c r="E448" s="7">
        <v>8</v>
      </c>
      <c r="F448" s="7" t="s">
        <v>45</v>
      </c>
      <c r="G448" s="7" t="s">
        <v>51</v>
      </c>
      <c r="H448" s="7" t="s">
        <v>55</v>
      </c>
      <c r="I448" s="7" t="s">
        <v>38</v>
      </c>
      <c r="J448" s="15">
        <v>168190.62951599999</v>
      </c>
    </row>
    <row r="449" spans="1:10" ht="14.25" customHeight="1" x14ac:dyDescent="0.2">
      <c r="A449" s="7" t="s">
        <v>32</v>
      </c>
      <c r="B449" s="7" t="s">
        <v>44</v>
      </c>
      <c r="C449" s="7" t="s">
        <v>43</v>
      </c>
      <c r="D449" s="13">
        <v>41518</v>
      </c>
      <c r="E449" s="7">
        <v>9</v>
      </c>
      <c r="F449" s="7" t="s">
        <v>45</v>
      </c>
      <c r="G449" s="7" t="s">
        <v>51</v>
      </c>
      <c r="H449" s="7" t="s">
        <v>55</v>
      </c>
      <c r="I449" s="7" t="s">
        <v>38</v>
      </c>
      <c r="J449" s="15">
        <v>227353.88075399998</v>
      </c>
    </row>
    <row r="450" spans="1:10" ht="14.25" customHeight="1" x14ac:dyDescent="0.2">
      <c r="A450" s="7" t="s">
        <v>32</v>
      </c>
      <c r="B450" s="7" t="s">
        <v>44</v>
      </c>
      <c r="C450" s="7" t="s">
        <v>43</v>
      </c>
      <c r="D450" s="13">
        <v>41548</v>
      </c>
      <c r="E450" s="7">
        <v>10</v>
      </c>
      <c r="F450" s="7" t="s">
        <v>45</v>
      </c>
      <c r="G450" s="7" t="s">
        <v>51</v>
      </c>
      <c r="H450" s="7" t="s">
        <v>55</v>
      </c>
      <c r="I450" s="7" t="s">
        <v>38</v>
      </c>
      <c r="J450" s="15">
        <v>191237.58271799999</v>
      </c>
    </row>
    <row r="451" spans="1:10" ht="14.25" customHeight="1" x14ac:dyDescent="0.2">
      <c r="A451" s="7" t="s">
        <v>32</v>
      </c>
      <c r="B451" s="7" t="s">
        <v>44</v>
      </c>
      <c r="C451" s="7" t="s">
        <v>43</v>
      </c>
      <c r="D451" s="13">
        <v>41579</v>
      </c>
      <c r="E451" s="7">
        <v>11</v>
      </c>
      <c r="F451" s="7" t="s">
        <v>45</v>
      </c>
      <c r="G451" s="7" t="s">
        <v>51</v>
      </c>
      <c r="H451" s="7" t="s">
        <v>55</v>
      </c>
      <c r="I451" s="7" t="s">
        <v>38</v>
      </c>
      <c r="J451" s="15">
        <v>162623.44057050001</v>
      </c>
    </row>
    <row r="452" spans="1:10" ht="14.25" customHeight="1" x14ac:dyDescent="0.2">
      <c r="A452" s="7" t="s">
        <v>32</v>
      </c>
      <c r="B452" s="7" t="s">
        <v>44</v>
      </c>
      <c r="C452" s="7" t="s">
        <v>43</v>
      </c>
      <c r="D452" s="13">
        <v>41609</v>
      </c>
      <c r="E452" s="7">
        <v>12</v>
      </c>
      <c r="F452" s="7" t="s">
        <v>45</v>
      </c>
      <c r="G452" s="7" t="s">
        <v>51</v>
      </c>
      <c r="H452" s="7" t="s">
        <v>55</v>
      </c>
      <c r="I452" s="7" t="s">
        <v>38</v>
      </c>
      <c r="J452" s="15">
        <v>120581.37204750002</v>
      </c>
    </row>
    <row r="453" spans="1:10" ht="14.25" customHeight="1" x14ac:dyDescent="0.2">
      <c r="A453" s="7" t="s">
        <v>32</v>
      </c>
      <c r="B453" s="7" t="s">
        <v>44</v>
      </c>
      <c r="C453" s="7" t="s">
        <v>43</v>
      </c>
      <c r="D453" s="13">
        <v>41640</v>
      </c>
      <c r="E453" s="7">
        <v>1</v>
      </c>
      <c r="F453" s="7" t="s">
        <v>45</v>
      </c>
      <c r="G453" s="7" t="s">
        <v>51</v>
      </c>
      <c r="H453" s="7" t="s">
        <v>55</v>
      </c>
      <c r="I453" s="7" t="s">
        <v>38</v>
      </c>
      <c r="J453" s="15">
        <v>128739.394602</v>
      </c>
    </row>
    <row r="454" spans="1:10" ht="14.25" customHeight="1" x14ac:dyDescent="0.2">
      <c r="A454" s="7" t="s">
        <v>32</v>
      </c>
      <c r="B454" s="7" t="s">
        <v>44</v>
      </c>
      <c r="C454" s="7" t="s">
        <v>43</v>
      </c>
      <c r="D454" s="13">
        <v>41671</v>
      </c>
      <c r="E454" s="7">
        <v>2</v>
      </c>
      <c r="F454" s="7" t="s">
        <v>45</v>
      </c>
      <c r="G454" s="7" t="s">
        <v>51</v>
      </c>
      <c r="H454" s="7" t="s">
        <v>55</v>
      </c>
      <c r="I454" s="7" t="s">
        <v>38</v>
      </c>
      <c r="J454" s="15">
        <v>110552.17200299999</v>
      </c>
    </row>
    <row r="455" spans="1:10" ht="14.25" customHeight="1" x14ac:dyDescent="0.2">
      <c r="A455" s="7" t="s">
        <v>32</v>
      </c>
      <c r="B455" s="7" t="s">
        <v>44</v>
      </c>
      <c r="C455" s="7" t="s">
        <v>43</v>
      </c>
      <c r="D455" s="13">
        <v>41699</v>
      </c>
      <c r="E455" s="7">
        <v>3</v>
      </c>
      <c r="F455" s="7" t="s">
        <v>45</v>
      </c>
      <c r="G455" s="7" t="s">
        <v>51</v>
      </c>
      <c r="H455" s="7" t="s">
        <v>55</v>
      </c>
      <c r="I455" s="7" t="s">
        <v>38</v>
      </c>
      <c r="J455" s="15">
        <v>155425.7278665</v>
      </c>
    </row>
    <row r="456" spans="1:10" ht="14.25" customHeight="1" x14ac:dyDescent="0.2">
      <c r="A456" s="7" t="s">
        <v>32</v>
      </c>
      <c r="B456" s="7" t="s">
        <v>44</v>
      </c>
      <c r="C456" s="7" t="s">
        <v>43</v>
      </c>
      <c r="D456" s="13">
        <v>41730</v>
      </c>
      <c r="E456" s="7">
        <v>4</v>
      </c>
      <c r="F456" s="7" t="s">
        <v>45</v>
      </c>
      <c r="G456" s="7" t="s">
        <v>51</v>
      </c>
      <c r="H456" s="7" t="s">
        <v>55</v>
      </c>
      <c r="I456" s="7" t="s">
        <v>38</v>
      </c>
      <c r="J456" s="15">
        <v>84630.896531999999</v>
      </c>
    </row>
    <row r="457" spans="1:10" ht="14.25" customHeight="1" x14ac:dyDescent="0.2">
      <c r="A457" s="7" t="s">
        <v>32</v>
      </c>
      <c r="B457" s="7" t="s">
        <v>44</v>
      </c>
      <c r="C457" s="7" t="s">
        <v>43</v>
      </c>
      <c r="D457" s="13">
        <v>41760</v>
      </c>
      <c r="E457" s="7">
        <v>5</v>
      </c>
      <c r="F457" s="7" t="s">
        <v>45</v>
      </c>
      <c r="G457" s="7" t="s">
        <v>51</v>
      </c>
      <c r="H457" s="7" t="s">
        <v>55</v>
      </c>
      <c r="I457" s="7" t="s">
        <v>38</v>
      </c>
      <c r="J457" s="15">
        <v>109283.35836599997</v>
      </c>
    </row>
    <row r="458" spans="1:10" ht="14.25" customHeight="1" x14ac:dyDescent="0.2">
      <c r="A458" s="7" t="s">
        <v>32</v>
      </c>
      <c r="B458" s="7" t="s">
        <v>44</v>
      </c>
      <c r="C458" s="7" t="s">
        <v>43</v>
      </c>
      <c r="D458" s="13">
        <v>41791</v>
      </c>
      <c r="E458" s="7">
        <v>6</v>
      </c>
      <c r="F458" s="7" t="s">
        <v>45</v>
      </c>
      <c r="G458" s="7" t="s">
        <v>51</v>
      </c>
      <c r="H458" s="7" t="s">
        <v>55</v>
      </c>
      <c r="I458" s="7" t="s">
        <v>38</v>
      </c>
      <c r="J458" s="15">
        <v>194983.52450850004</v>
      </c>
    </row>
    <row r="459" spans="1:10" ht="14.25" customHeight="1" x14ac:dyDescent="0.2">
      <c r="A459" s="7" t="s">
        <v>32</v>
      </c>
      <c r="B459" s="7" t="s">
        <v>44</v>
      </c>
      <c r="C459" s="7" t="s">
        <v>43</v>
      </c>
      <c r="D459" s="13">
        <v>41456</v>
      </c>
      <c r="E459" s="7">
        <v>7</v>
      </c>
      <c r="F459" s="7" t="s">
        <v>45</v>
      </c>
      <c r="G459" s="7" t="s">
        <v>56</v>
      </c>
      <c r="H459" s="7" t="s">
        <v>57</v>
      </c>
      <c r="I459" s="7" t="s">
        <v>38</v>
      </c>
      <c r="J459" s="15">
        <v>3015948.6746999999</v>
      </c>
    </row>
    <row r="460" spans="1:10" ht="14.25" customHeight="1" x14ac:dyDescent="0.2">
      <c r="A460" s="7" t="s">
        <v>32</v>
      </c>
      <c r="B460" s="7" t="s">
        <v>44</v>
      </c>
      <c r="C460" s="7" t="s">
        <v>43</v>
      </c>
      <c r="D460" s="13">
        <v>41487</v>
      </c>
      <c r="E460" s="7">
        <v>8</v>
      </c>
      <c r="F460" s="7" t="s">
        <v>45</v>
      </c>
      <c r="G460" s="7" t="s">
        <v>56</v>
      </c>
      <c r="H460" s="7" t="s">
        <v>57</v>
      </c>
      <c r="I460" s="7" t="s">
        <v>38</v>
      </c>
      <c r="J460" s="15">
        <v>2402723.2787999995</v>
      </c>
    </row>
    <row r="461" spans="1:10" ht="14.25" customHeight="1" x14ac:dyDescent="0.2">
      <c r="A461" s="7" t="s">
        <v>32</v>
      </c>
      <c r="B461" s="7" t="s">
        <v>44</v>
      </c>
      <c r="C461" s="7" t="s">
        <v>43</v>
      </c>
      <c r="D461" s="13">
        <v>41518</v>
      </c>
      <c r="E461" s="7">
        <v>9</v>
      </c>
      <c r="F461" s="7" t="s">
        <v>45</v>
      </c>
      <c r="G461" s="7" t="s">
        <v>56</v>
      </c>
      <c r="H461" s="7" t="s">
        <v>57</v>
      </c>
      <c r="I461" s="7" t="s">
        <v>38</v>
      </c>
      <c r="J461" s="15">
        <v>3247912.5821999996</v>
      </c>
    </row>
    <row r="462" spans="1:10" ht="14.25" customHeight="1" x14ac:dyDescent="0.2">
      <c r="A462" s="7" t="s">
        <v>32</v>
      </c>
      <c r="B462" s="7" t="s">
        <v>44</v>
      </c>
      <c r="C462" s="7" t="s">
        <v>43</v>
      </c>
      <c r="D462" s="13">
        <v>41548</v>
      </c>
      <c r="E462" s="7">
        <v>10</v>
      </c>
      <c r="F462" s="7" t="s">
        <v>45</v>
      </c>
      <c r="G462" s="7" t="s">
        <v>56</v>
      </c>
      <c r="H462" s="7" t="s">
        <v>57</v>
      </c>
      <c r="I462" s="7" t="s">
        <v>38</v>
      </c>
      <c r="J462" s="15">
        <v>2731965.4673999995</v>
      </c>
    </row>
    <row r="463" spans="1:10" ht="14.25" customHeight="1" x14ac:dyDescent="0.2">
      <c r="A463" s="7" t="s">
        <v>32</v>
      </c>
      <c r="B463" s="7" t="s">
        <v>44</v>
      </c>
      <c r="C463" s="7" t="s">
        <v>43</v>
      </c>
      <c r="D463" s="13">
        <v>41579</v>
      </c>
      <c r="E463" s="7">
        <v>11</v>
      </c>
      <c r="F463" s="7" t="s">
        <v>45</v>
      </c>
      <c r="G463" s="7" t="s">
        <v>56</v>
      </c>
      <c r="H463" s="7" t="s">
        <v>57</v>
      </c>
      <c r="I463" s="7" t="s">
        <v>38</v>
      </c>
      <c r="J463" s="15">
        <v>2323192.0081500001</v>
      </c>
    </row>
    <row r="464" spans="1:10" ht="14.25" customHeight="1" x14ac:dyDescent="0.2">
      <c r="A464" s="7" t="s">
        <v>32</v>
      </c>
      <c r="B464" s="7" t="s">
        <v>44</v>
      </c>
      <c r="C464" s="7" t="s">
        <v>43</v>
      </c>
      <c r="D464" s="13">
        <v>41609</v>
      </c>
      <c r="E464" s="7">
        <v>12</v>
      </c>
      <c r="F464" s="7" t="s">
        <v>45</v>
      </c>
      <c r="G464" s="7" t="s">
        <v>56</v>
      </c>
      <c r="H464" s="7" t="s">
        <v>57</v>
      </c>
      <c r="I464" s="7" t="s">
        <v>38</v>
      </c>
      <c r="J464" s="15">
        <v>1722591.0292499999</v>
      </c>
    </row>
    <row r="465" spans="1:12" ht="14.25" customHeight="1" x14ac:dyDescent="0.2">
      <c r="A465" s="7" t="s">
        <v>32</v>
      </c>
      <c r="B465" s="7" t="s">
        <v>44</v>
      </c>
      <c r="C465" s="7" t="s">
        <v>43</v>
      </c>
      <c r="D465" s="13">
        <v>41640</v>
      </c>
      <c r="E465" s="7">
        <v>1</v>
      </c>
      <c r="F465" s="7" t="s">
        <v>45</v>
      </c>
      <c r="G465" s="7" t="s">
        <v>56</v>
      </c>
      <c r="H465" s="7" t="s">
        <v>57</v>
      </c>
      <c r="I465" s="7" t="s">
        <v>38</v>
      </c>
      <c r="J465" s="15">
        <v>1839134.2085999998</v>
      </c>
    </row>
    <row r="466" spans="1:12" ht="14.25" customHeight="1" x14ac:dyDescent="0.2">
      <c r="A466" s="7" t="s">
        <v>32</v>
      </c>
      <c r="B466" s="7" t="s">
        <v>44</v>
      </c>
      <c r="C466" s="7" t="s">
        <v>43</v>
      </c>
      <c r="D466" s="13">
        <v>41671</v>
      </c>
      <c r="E466" s="7">
        <v>2</v>
      </c>
      <c r="F466" s="7" t="s">
        <v>45</v>
      </c>
      <c r="G466" s="7" t="s">
        <v>56</v>
      </c>
      <c r="H466" s="7" t="s">
        <v>57</v>
      </c>
      <c r="I466" s="7" t="s">
        <v>38</v>
      </c>
      <c r="J466" s="15">
        <v>2579316.7429</v>
      </c>
    </row>
    <row r="467" spans="1:12" ht="14.25" customHeight="1" x14ac:dyDescent="0.2">
      <c r="A467" s="7" t="s">
        <v>32</v>
      </c>
      <c r="B467" s="7" t="s">
        <v>44</v>
      </c>
      <c r="C467" s="7" t="s">
        <v>43</v>
      </c>
      <c r="D467" s="13">
        <v>41699</v>
      </c>
      <c r="E467" s="7">
        <v>3</v>
      </c>
      <c r="F467" s="7" t="s">
        <v>45</v>
      </c>
      <c r="G467" s="7" t="s">
        <v>56</v>
      </c>
      <c r="H467" s="7" t="s">
        <v>57</v>
      </c>
      <c r="I467" s="7" t="s">
        <v>38</v>
      </c>
      <c r="J467" s="15">
        <v>2220367.5409499998</v>
      </c>
    </row>
    <row r="468" spans="1:12" ht="14.25" customHeight="1" x14ac:dyDescent="0.2">
      <c r="A468" s="7" t="s">
        <v>32</v>
      </c>
      <c r="B468" s="7" t="s">
        <v>44</v>
      </c>
      <c r="C468" s="7" t="s">
        <v>43</v>
      </c>
      <c r="D468" s="13">
        <v>41730</v>
      </c>
      <c r="E468" s="7">
        <v>4</v>
      </c>
      <c r="F468" s="7" t="s">
        <v>45</v>
      </c>
      <c r="G468" s="7" t="s">
        <v>56</v>
      </c>
      <c r="H468" s="7" t="s">
        <v>57</v>
      </c>
      <c r="I468" s="7" t="s">
        <v>38</v>
      </c>
      <c r="J468" s="15">
        <v>2209012.8075999999</v>
      </c>
    </row>
    <row r="469" spans="1:12" ht="14.25" customHeight="1" x14ac:dyDescent="0.2">
      <c r="A469" s="7" t="s">
        <v>32</v>
      </c>
      <c r="B469" s="7" t="s">
        <v>44</v>
      </c>
      <c r="C469" s="7" t="s">
        <v>43</v>
      </c>
      <c r="D469" s="13">
        <v>41760</v>
      </c>
      <c r="E469" s="7">
        <v>5</v>
      </c>
      <c r="F469" s="7" t="s">
        <v>45</v>
      </c>
      <c r="G469" s="7" t="s">
        <v>56</v>
      </c>
      <c r="H469" s="7" t="s">
        <v>57</v>
      </c>
      <c r="I469" s="7" t="s">
        <v>38</v>
      </c>
      <c r="J469" s="15">
        <v>2561190.8338000001</v>
      </c>
    </row>
    <row r="470" spans="1:12" ht="14.25" customHeight="1" x14ac:dyDescent="0.2">
      <c r="A470" s="7" t="s">
        <v>32</v>
      </c>
      <c r="B470" s="7" t="s">
        <v>44</v>
      </c>
      <c r="C470" s="7" t="s">
        <v>43</v>
      </c>
      <c r="D470" s="13">
        <v>41791</v>
      </c>
      <c r="E470" s="7">
        <v>6</v>
      </c>
      <c r="F470" s="7" t="s">
        <v>45</v>
      </c>
      <c r="G470" s="7" t="s">
        <v>56</v>
      </c>
      <c r="H470" s="7" t="s">
        <v>57</v>
      </c>
      <c r="I470" s="7" t="s">
        <v>38</v>
      </c>
      <c r="J470" s="15">
        <v>2785478.9215500001</v>
      </c>
    </row>
    <row r="471" spans="1:12" ht="14.25" customHeight="1" x14ac:dyDescent="0.2">
      <c r="A471" s="7" t="s">
        <v>58</v>
      </c>
      <c r="B471" s="7" t="s">
        <v>33</v>
      </c>
      <c r="C471" s="7" t="s">
        <v>34</v>
      </c>
      <c r="D471" s="13">
        <v>41456</v>
      </c>
      <c r="E471" s="14">
        <f t="shared" ref="E471:E725" si="2">MONTH(D471)</f>
        <v>7</v>
      </c>
      <c r="F471" s="14" t="s">
        <v>35</v>
      </c>
      <c r="G471" s="7" t="s">
        <v>36</v>
      </c>
      <c r="H471" s="7" t="s">
        <v>37</v>
      </c>
      <c r="I471" s="7" t="s">
        <v>38</v>
      </c>
      <c r="J471" s="15">
        <v>1393573.1617478998</v>
      </c>
      <c r="K471" s="18"/>
    </row>
    <row r="472" spans="1:12" ht="14.25" customHeight="1" x14ac:dyDescent="0.2">
      <c r="A472" s="7" t="s">
        <v>58</v>
      </c>
      <c r="B472" s="7" t="s">
        <v>33</v>
      </c>
      <c r="C472" s="7" t="s">
        <v>34</v>
      </c>
      <c r="D472" s="13">
        <v>41487</v>
      </c>
      <c r="E472" s="14">
        <f t="shared" si="2"/>
        <v>8</v>
      </c>
      <c r="F472" s="14" t="s">
        <v>35</v>
      </c>
      <c r="G472" s="7" t="s">
        <v>36</v>
      </c>
      <c r="H472" s="7" t="s">
        <v>37</v>
      </c>
      <c r="I472" s="7" t="s">
        <v>38</v>
      </c>
      <c r="J472" s="15">
        <v>1485861.087351725</v>
      </c>
      <c r="K472" s="18"/>
      <c r="L472" s="17"/>
    </row>
    <row r="473" spans="1:12" ht="14.25" customHeight="1" x14ac:dyDescent="0.2">
      <c r="A473" s="7" t="s">
        <v>58</v>
      </c>
      <c r="B473" s="7" t="s">
        <v>33</v>
      </c>
      <c r="C473" s="7" t="s">
        <v>34</v>
      </c>
      <c r="D473" s="13">
        <v>41518</v>
      </c>
      <c r="E473" s="14">
        <f t="shared" si="2"/>
        <v>9</v>
      </c>
      <c r="F473" s="14" t="s">
        <v>35</v>
      </c>
      <c r="G473" s="7" t="s">
        <v>36</v>
      </c>
      <c r="H473" s="7" t="s">
        <v>37</v>
      </c>
      <c r="I473" s="7" t="s">
        <v>38</v>
      </c>
      <c r="J473" s="15">
        <v>1365590.417499</v>
      </c>
      <c r="K473" s="18"/>
      <c r="L473" s="17"/>
    </row>
    <row r="474" spans="1:12" ht="14.25" customHeight="1" x14ac:dyDescent="0.2">
      <c r="A474" s="7" t="s">
        <v>58</v>
      </c>
      <c r="B474" s="7" t="s">
        <v>33</v>
      </c>
      <c r="C474" s="7" t="s">
        <v>34</v>
      </c>
      <c r="D474" s="13">
        <v>41548</v>
      </c>
      <c r="E474" s="14">
        <f t="shared" si="2"/>
        <v>10</v>
      </c>
      <c r="F474" s="14" t="s">
        <v>35</v>
      </c>
      <c r="G474" s="7" t="s">
        <v>36</v>
      </c>
      <c r="H474" s="7" t="s">
        <v>37</v>
      </c>
      <c r="I474" s="7" t="s">
        <v>38</v>
      </c>
      <c r="J474" s="15">
        <v>1190958.0396727999</v>
      </c>
      <c r="K474" s="18"/>
      <c r="L474" s="17"/>
    </row>
    <row r="475" spans="1:12" ht="14.25" customHeight="1" x14ac:dyDescent="0.2">
      <c r="A475" s="7" t="s">
        <v>58</v>
      </c>
      <c r="B475" s="7" t="s">
        <v>33</v>
      </c>
      <c r="C475" s="7" t="s">
        <v>34</v>
      </c>
      <c r="D475" s="13">
        <v>41579</v>
      </c>
      <c r="E475" s="14">
        <f t="shared" si="2"/>
        <v>11</v>
      </c>
      <c r="F475" s="14" t="s">
        <v>35</v>
      </c>
      <c r="G475" s="7" t="s">
        <v>36</v>
      </c>
      <c r="H475" s="7" t="s">
        <v>37</v>
      </c>
      <c r="I475" s="7" t="s">
        <v>38</v>
      </c>
      <c r="J475" s="15">
        <v>1446085.9455937999</v>
      </c>
      <c r="K475" s="18"/>
      <c r="L475" s="17"/>
    </row>
    <row r="476" spans="1:12" ht="14.25" customHeight="1" x14ac:dyDescent="0.2">
      <c r="A476" s="7" t="s">
        <v>58</v>
      </c>
      <c r="B476" s="7" t="s">
        <v>33</v>
      </c>
      <c r="C476" s="7" t="s">
        <v>34</v>
      </c>
      <c r="D476" s="13">
        <v>41609</v>
      </c>
      <c r="E476" s="14">
        <f t="shared" si="2"/>
        <v>12</v>
      </c>
      <c r="F476" s="14" t="s">
        <v>35</v>
      </c>
      <c r="G476" s="7" t="s">
        <v>36</v>
      </c>
      <c r="H476" s="7" t="s">
        <v>37</v>
      </c>
      <c r="I476" s="7" t="s">
        <v>38</v>
      </c>
      <c r="J476" s="15">
        <v>1339684.6011239251</v>
      </c>
      <c r="K476" s="18"/>
      <c r="L476" s="17"/>
    </row>
    <row r="477" spans="1:12" ht="14.25" customHeight="1" x14ac:dyDescent="0.2">
      <c r="A477" s="7" t="s">
        <v>58</v>
      </c>
      <c r="B477" s="7" t="s">
        <v>33</v>
      </c>
      <c r="C477" s="7" t="s">
        <v>34</v>
      </c>
      <c r="D477" s="13">
        <v>41640</v>
      </c>
      <c r="E477" s="14">
        <f t="shared" si="2"/>
        <v>1</v>
      </c>
      <c r="F477" s="14" t="s">
        <v>35</v>
      </c>
      <c r="G477" s="7" t="s">
        <v>36</v>
      </c>
      <c r="H477" s="7" t="s">
        <v>37</v>
      </c>
      <c r="I477" s="7" t="s">
        <v>38</v>
      </c>
      <c r="J477" s="15">
        <v>1936684.0881708246</v>
      </c>
      <c r="K477" s="18"/>
      <c r="L477" s="17"/>
    </row>
    <row r="478" spans="1:12" ht="14.25" customHeight="1" x14ac:dyDescent="0.2">
      <c r="A478" s="7" t="s">
        <v>58</v>
      </c>
      <c r="B478" s="7" t="s">
        <v>33</v>
      </c>
      <c r="C478" s="7" t="s">
        <v>34</v>
      </c>
      <c r="D478" s="13">
        <v>41671</v>
      </c>
      <c r="E478" s="14">
        <f t="shared" si="2"/>
        <v>2</v>
      </c>
      <c r="F478" s="14" t="s">
        <v>35</v>
      </c>
      <c r="G478" s="7" t="s">
        <v>36</v>
      </c>
      <c r="H478" s="7" t="s">
        <v>37</v>
      </c>
      <c r="I478" s="7" t="s">
        <v>38</v>
      </c>
      <c r="J478" s="15">
        <v>1649599.6146714</v>
      </c>
      <c r="K478" s="18"/>
      <c r="L478" s="17"/>
    </row>
    <row r="479" spans="1:12" ht="14.25" customHeight="1" x14ac:dyDescent="0.2">
      <c r="A479" s="7" t="s">
        <v>58</v>
      </c>
      <c r="B479" s="7" t="s">
        <v>33</v>
      </c>
      <c r="C479" s="7" t="s">
        <v>34</v>
      </c>
      <c r="D479" s="13">
        <v>41699</v>
      </c>
      <c r="E479" s="14">
        <f t="shared" si="2"/>
        <v>3</v>
      </c>
      <c r="F479" s="14" t="s">
        <v>35</v>
      </c>
      <c r="G479" s="7" t="s">
        <v>36</v>
      </c>
      <c r="H479" s="7" t="s">
        <v>37</v>
      </c>
      <c r="I479" s="7" t="s">
        <v>38</v>
      </c>
      <c r="J479" s="15">
        <v>1849481.8077553997</v>
      </c>
      <c r="K479" s="18"/>
      <c r="L479" s="17"/>
    </row>
    <row r="480" spans="1:12" ht="14.25" customHeight="1" x14ac:dyDescent="0.2">
      <c r="A480" s="7" t="s">
        <v>58</v>
      </c>
      <c r="B480" s="7" t="s">
        <v>33</v>
      </c>
      <c r="C480" s="7" t="s">
        <v>34</v>
      </c>
      <c r="D480" s="13">
        <v>41730</v>
      </c>
      <c r="E480" s="14">
        <f t="shared" si="2"/>
        <v>4</v>
      </c>
      <c r="F480" s="14" t="s">
        <v>35</v>
      </c>
      <c r="G480" s="7" t="s">
        <v>36</v>
      </c>
      <c r="H480" s="7" t="s">
        <v>37</v>
      </c>
      <c r="I480" s="7" t="s">
        <v>38</v>
      </c>
      <c r="J480" s="15">
        <v>1283332.6260195</v>
      </c>
      <c r="K480" s="18"/>
      <c r="L480" s="17"/>
    </row>
    <row r="481" spans="1:12" ht="14.25" customHeight="1" x14ac:dyDescent="0.2">
      <c r="A481" s="7" t="s">
        <v>58</v>
      </c>
      <c r="B481" s="7" t="s">
        <v>33</v>
      </c>
      <c r="C481" s="7" t="s">
        <v>34</v>
      </c>
      <c r="D481" s="13">
        <v>41760</v>
      </c>
      <c r="E481" s="14">
        <f t="shared" si="2"/>
        <v>5</v>
      </c>
      <c r="F481" s="14" t="s">
        <v>35</v>
      </c>
      <c r="G481" s="7" t="s">
        <v>36</v>
      </c>
      <c r="H481" s="7" t="s">
        <v>37</v>
      </c>
      <c r="I481" s="7" t="s">
        <v>38</v>
      </c>
      <c r="J481" s="15">
        <v>1392102.2684495498</v>
      </c>
      <c r="K481" s="18"/>
      <c r="L481" s="17"/>
    </row>
    <row r="482" spans="1:12" ht="14.25" customHeight="1" x14ac:dyDescent="0.2">
      <c r="A482" s="7" t="s">
        <v>58</v>
      </c>
      <c r="B482" s="7" t="s">
        <v>33</v>
      </c>
      <c r="C482" s="7" t="s">
        <v>34</v>
      </c>
      <c r="D482" s="13">
        <v>41791</v>
      </c>
      <c r="E482" s="14">
        <f t="shared" si="2"/>
        <v>6</v>
      </c>
      <c r="F482" s="14" t="s">
        <v>35</v>
      </c>
      <c r="G482" s="7" t="s">
        <v>36</v>
      </c>
      <c r="H482" s="7" t="s">
        <v>37</v>
      </c>
      <c r="I482" s="7" t="s">
        <v>38</v>
      </c>
      <c r="J482" s="15">
        <v>1411857.9438288501</v>
      </c>
      <c r="K482" s="18"/>
      <c r="L482" s="17"/>
    </row>
    <row r="483" spans="1:12" ht="14.25" customHeight="1" x14ac:dyDescent="0.2">
      <c r="A483" s="7" t="s">
        <v>58</v>
      </c>
      <c r="B483" s="7" t="s">
        <v>33</v>
      </c>
      <c r="C483" s="7" t="s">
        <v>34</v>
      </c>
      <c r="D483" s="13">
        <v>41456</v>
      </c>
      <c r="E483" s="14">
        <f t="shared" si="2"/>
        <v>7</v>
      </c>
      <c r="F483" s="14" t="s">
        <v>35</v>
      </c>
      <c r="G483" s="7" t="s">
        <v>36</v>
      </c>
      <c r="H483" s="7" t="s">
        <v>39</v>
      </c>
      <c r="I483" s="7" t="s">
        <v>38</v>
      </c>
      <c r="J483" s="15">
        <v>1625486.6059647598</v>
      </c>
      <c r="K483" s="18"/>
      <c r="L483" s="17"/>
    </row>
    <row r="484" spans="1:12" ht="14.25" customHeight="1" x14ac:dyDescent="0.2">
      <c r="A484" s="7" t="s">
        <v>58</v>
      </c>
      <c r="B484" s="7" t="s">
        <v>33</v>
      </c>
      <c r="C484" s="7" t="s">
        <v>34</v>
      </c>
      <c r="D484" s="13">
        <v>41487</v>
      </c>
      <c r="E484" s="14">
        <f t="shared" si="2"/>
        <v>8</v>
      </c>
      <c r="F484" s="14" t="s">
        <v>35</v>
      </c>
      <c r="G484" s="7" t="s">
        <v>36</v>
      </c>
      <c r="H484" s="7" t="s">
        <v>39</v>
      </c>
      <c r="I484" s="7" t="s">
        <v>38</v>
      </c>
      <c r="J484" s="15">
        <v>1659895.1751643799</v>
      </c>
      <c r="K484" s="18"/>
      <c r="L484" s="17"/>
    </row>
    <row r="485" spans="1:12" ht="14.25" customHeight="1" x14ac:dyDescent="0.2">
      <c r="A485" s="7" t="s">
        <v>58</v>
      </c>
      <c r="B485" s="7" t="s">
        <v>33</v>
      </c>
      <c r="C485" s="7" t="s">
        <v>34</v>
      </c>
      <c r="D485" s="13">
        <v>41518</v>
      </c>
      <c r="E485" s="14">
        <f t="shared" si="2"/>
        <v>9</v>
      </c>
      <c r="F485" s="14" t="s">
        <v>35</v>
      </c>
      <c r="G485" s="7" t="s">
        <v>36</v>
      </c>
      <c r="H485" s="7" t="s">
        <v>39</v>
      </c>
      <c r="I485" s="7" t="s">
        <v>38</v>
      </c>
      <c r="J485" s="15">
        <v>1444191.4899026998</v>
      </c>
      <c r="K485" s="18"/>
      <c r="L485" s="17"/>
    </row>
    <row r="486" spans="1:12" ht="14.25" customHeight="1" x14ac:dyDescent="0.2">
      <c r="A486" s="7" t="s">
        <v>58</v>
      </c>
      <c r="B486" s="7" t="s">
        <v>33</v>
      </c>
      <c r="C486" s="7" t="s">
        <v>34</v>
      </c>
      <c r="D486" s="13">
        <v>41548</v>
      </c>
      <c r="E486" s="14">
        <f t="shared" si="2"/>
        <v>10</v>
      </c>
      <c r="F486" s="14" t="s">
        <v>35</v>
      </c>
      <c r="G486" s="7" t="s">
        <v>36</v>
      </c>
      <c r="H486" s="7" t="s">
        <v>39</v>
      </c>
      <c r="I486" s="7" t="s">
        <v>38</v>
      </c>
      <c r="J486" s="15">
        <v>1446297.1535751198</v>
      </c>
      <c r="K486" s="18"/>
      <c r="L486" s="17"/>
    </row>
    <row r="487" spans="1:12" ht="14.25" customHeight="1" x14ac:dyDescent="0.2">
      <c r="A487" s="7" t="s">
        <v>58</v>
      </c>
      <c r="B487" s="7" t="s">
        <v>33</v>
      </c>
      <c r="C487" s="7" t="s">
        <v>34</v>
      </c>
      <c r="D487" s="13">
        <v>41579</v>
      </c>
      <c r="E487" s="14">
        <f t="shared" si="2"/>
        <v>11</v>
      </c>
      <c r="F487" s="14" t="s">
        <v>35</v>
      </c>
      <c r="G487" s="7" t="s">
        <v>36</v>
      </c>
      <c r="H487" s="7" t="s">
        <v>39</v>
      </c>
      <c r="I487" s="7" t="s">
        <v>38</v>
      </c>
      <c r="J487" s="15">
        <v>1514832.0416583198</v>
      </c>
      <c r="K487" s="18"/>
      <c r="L487" s="17"/>
    </row>
    <row r="488" spans="1:12" ht="14.25" customHeight="1" x14ac:dyDescent="0.2">
      <c r="A488" s="7" t="s">
        <v>58</v>
      </c>
      <c r="B488" s="7" t="s">
        <v>33</v>
      </c>
      <c r="C488" s="7" t="s">
        <v>34</v>
      </c>
      <c r="D488" s="13">
        <v>41609</v>
      </c>
      <c r="E488" s="14">
        <f t="shared" si="2"/>
        <v>12</v>
      </c>
      <c r="F488" s="14" t="s">
        <v>35</v>
      </c>
      <c r="G488" s="7" t="s">
        <v>36</v>
      </c>
      <c r="H488" s="7" t="s">
        <v>39</v>
      </c>
      <c r="I488" s="7" t="s">
        <v>38</v>
      </c>
      <c r="J488" s="15">
        <v>1583222.1820707603</v>
      </c>
      <c r="K488" s="18"/>
      <c r="L488" s="17"/>
    </row>
    <row r="489" spans="1:12" ht="14.25" customHeight="1" x14ac:dyDescent="0.2">
      <c r="A489" s="7" t="s">
        <v>58</v>
      </c>
      <c r="B489" s="7" t="s">
        <v>33</v>
      </c>
      <c r="C489" s="7" t="s">
        <v>34</v>
      </c>
      <c r="D489" s="13">
        <v>41640</v>
      </c>
      <c r="E489" s="14">
        <f t="shared" si="2"/>
        <v>1</v>
      </c>
      <c r="F489" s="14" t="s">
        <v>35</v>
      </c>
      <c r="G489" s="7" t="s">
        <v>36</v>
      </c>
      <c r="H489" s="7" t="s">
        <v>39</v>
      </c>
      <c r="I489" s="7" t="s">
        <v>38</v>
      </c>
      <c r="J489" s="15">
        <v>2185449.6683400148</v>
      </c>
      <c r="K489" s="18"/>
      <c r="L489" s="17"/>
    </row>
    <row r="490" spans="1:12" ht="14.25" customHeight="1" x14ac:dyDescent="0.2">
      <c r="A490" s="7" t="s">
        <v>58</v>
      </c>
      <c r="B490" s="7" t="s">
        <v>33</v>
      </c>
      <c r="C490" s="7" t="s">
        <v>34</v>
      </c>
      <c r="D490" s="13">
        <v>41671</v>
      </c>
      <c r="E490" s="14">
        <f t="shared" si="2"/>
        <v>2</v>
      </c>
      <c r="F490" s="14" t="s">
        <v>35</v>
      </c>
      <c r="G490" s="7" t="s">
        <v>36</v>
      </c>
      <c r="H490" s="7" t="s">
        <v>39</v>
      </c>
      <c r="I490" s="7" t="s">
        <v>38</v>
      </c>
      <c r="J490" s="15">
        <v>1908874.1661135301</v>
      </c>
      <c r="K490" s="18"/>
      <c r="L490" s="17"/>
    </row>
    <row r="491" spans="1:12" ht="14.25" customHeight="1" x14ac:dyDescent="0.2">
      <c r="A491" s="7" t="s">
        <v>58</v>
      </c>
      <c r="B491" s="7" t="s">
        <v>33</v>
      </c>
      <c r="C491" s="7" t="s">
        <v>34</v>
      </c>
      <c r="D491" s="13">
        <v>41699</v>
      </c>
      <c r="E491" s="14">
        <f t="shared" si="2"/>
        <v>3</v>
      </c>
      <c r="F491" s="14" t="s">
        <v>35</v>
      </c>
      <c r="G491" s="7" t="s">
        <v>36</v>
      </c>
      <c r="H491" s="7" t="s">
        <v>39</v>
      </c>
      <c r="I491" s="7" t="s">
        <v>38</v>
      </c>
      <c r="J491" s="15">
        <v>2172232.0198028446</v>
      </c>
      <c r="K491" s="18"/>
      <c r="L491" s="17"/>
    </row>
    <row r="492" spans="1:12" ht="14.25" customHeight="1" x14ac:dyDescent="0.2">
      <c r="A492" s="7" t="s">
        <v>58</v>
      </c>
      <c r="B492" s="7" t="s">
        <v>33</v>
      </c>
      <c r="C492" s="7" t="s">
        <v>34</v>
      </c>
      <c r="D492" s="13">
        <v>41730</v>
      </c>
      <c r="E492" s="14">
        <f t="shared" si="2"/>
        <v>4</v>
      </c>
      <c r="F492" s="14" t="s">
        <v>35</v>
      </c>
      <c r="G492" s="7" t="s">
        <v>36</v>
      </c>
      <c r="H492" s="7" t="s">
        <v>39</v>
      </c>
      <c r="I492" s="7" t="s">
        <v>38</v>
      </c>
      <c r="J492" s="15">
        <v>1578698.4052564728</v>
      </c>
      <c r="K492" s="18"/>
      <c r="L492" s="17"/>
    </row>
    <row r="493" spans="1:12" ht="14.25" customHeight="1" x14ac:dyDescent="0.2">
      <c r="A493" s="7" t="s">
        <v>58</v>
      </c>
      <c r="B493" s="7" t="s">
        <v>33</v>
      </c>
      <c r="C493" s="7" t="s">
        <v>34</v>
      </c>
      <c r="D493" s="13">
        <v>41760</v>
      </c>
      <c r="E493" s="14">
        <f t="shared" si="2"/>
        <v>5</v>
      </c>
      <c r="F493" s="14" t="s">
        <v>35</v>
      </c>
      <c r="G493" s="7" t="s">
        <v>36</v>
      </c>
      <c r="H493" s="7" t="s">
        <v>39</v>
      </c>
      <c r="I493" s="7" t="s">
        <v>38</v>
      </c>
      <c r="J493" s="15">
        <v>1427519.7588170748</v>
      </c>
      <c r="K493" s="18"/>
      <c r="L493" s="17"/>
    </row>
    <row r="494" spans="1:12" ht="14.25" customHeight="1" x14ac:dyDescent="0.2">
      <c r="A494" s="7" t="s">
        <v>58</v>
      </c>
      <c r="B494" s="7" t="s">
        <v>33</v>
      </c>
      <c r="C494" s="7" t="s">
        <v>34</v>
      </c>
      <c r="D494" s="13">
        <v>41791</v>
      </c>
      <c r="E494" s="14">
        <f t="shared" si="2"/>
        <v>6</v>
      </c>
      <c r="F494" s="14" t="s">
        <v>35</v>
      </c>
      <c r="G494" s="7" t="s">
        <v>36</v>
      </c>
      <c r="H494" s="7" t="s">
        <v>39</v>
      </c>
      <c r="I494" s="7" t="s">
        <v>38</v>
      </c>
      <c r="J494" s="15">
        <v>1514114.6389280451</v>
      </c>
      <c r="K494" s="18"/>
      <c r="L494" s="17"/>
    </row>
    <row r="495" spans="1:12" ht="14.25" customHeight="1" x14ac:dyDescent="0.2">
      <c r="A495" s="7" t="s">
        <v>58</v>
      </c>
      <c r="B495" s="7" t="s">
        <v>33</v>
      </c>
      <c r="C495" s="7" t="s">
        <v>34</v>
      </c>
      <c r="D495" s="13">
        <v>41456</v>
      </c>
      <c r="E495" s="14">
        <f t="shared" si="2"/>
        <v>7</v>
      </c>
      <c r="F495" s="14" t="s">
        <v>35</v>
      </c>
      <c r="G495" s="7" t="s">
        <v>40</v>
      </c>
      <c r="H495" s="7" t="s">
        <v>37</v>
      </c>
      <c r="I495" s="7" t="s">
        <v>38</v>
      </c>
      <c r="J495" s="15">
        <v>572721.43503440253</v>
      </c>
      <c r="K495" s="18"/>
      <c r="L495" s="17"/>
    </row>
    <row r="496" spans="1:12" ht="14.25" customHeight="1" x14ac:dyDescent="0.2">
      <c r="A496" s="7" t="s">
        <v>58</v>
      </c>
      <c r="B496" s="7" t="s">
        <v>33</v>
      </c>
      <c r="C496" s="7" t="s">
        <v>34</v>
      </c>
      <c r="D496" s="13">
        <v>41487</v>
      </c>
      <c r="E496" s="14">
        <f t="shared" si="2"/>
        <v>8</v>
      </c>
      <c r="F496" s="14" t="s">
        <v>35</v>
      </c>
      <c r="G496" s="7" t="s">
        <v>40</v>
      </c>
      <c r="H496" s="7" t="s">
        <v>37</v>
      </c>
      <c r="I496" s="7" t="s">
        <v>38</v>
      </c>
      <c r="J496" s="15">
        <v>553259.36107870308</v>
      </c>
      <c r="K496" s="18"/>
      <c r="L496" s="17"/>
    </row>
    <row r="497" spans="1:12" ht="14.25" customHeight="1" x14ac:dyDescent="0.2">
      <c r="A497" s="7" t="s">
        <v>58</v>
      </c>
      <c r="B497" s="7" t="s">
        <v>33</v>
      </c>
      <c r="C497" s="7" t="s">
        <v>34</v>
      </c>
      <c r="D497" s="13">
        <v>41518</v>
      </c>
      <c r="E497" s="14">
        <f t="shared" si="2"/>
        <v>9</v>
      </c>
      <c r="F497" s="14" t="s">
        <v>35</v>
      </c>
      <c r="G497" s="7" t="s">
        <v>40</v>
      </c>
      <c r="H497" s="7" t="s">
        <v>37</v>
      </c>
      <c r="I497" s="7" t="s">
        <v>38</v>
      </c>
      <c r="J497" s="15">
        <v>488663.53557713993</v>
      </c>
      <c r="K497" s="18"/>
      <c r="L497" s="17"/>
    </row>
    <row r="498" spans="1:12" ht="14.25" customHeight="1" x14ac:dyDescent="0.2">
      <c r="A498" s="7" t="s">
        <v>58</v>
      </c>
      <c r="B498" s="7" t="s">
        <v>33</v>
      </c>
      <c r="C498" s="7" t="s">
        <v>34</v>
      </c>
      <c r="D498" s="13">
        <v>41548</v>
      </c>
      <c r="E498" s="14">
        <f t="shared" si="2"/>
        <v>10</v>
      </c>
      <c r="F498" s="14" t="s">
        <v>35</v>
      </c>
      <c r="G498" s="7" t="s">
        <v>40</v>
      </c>
      <c r="H498" s="7" t="s">
        <v>37</v>
      </c>
      <c r="I498" s="7" t="s">
        <v>38</v>
      </c>
      <c r="J498" s="15">
        <v>489975.02124432393</v>
      </c>
      <c r="K498" s="18"/>
      <c r="L498" s="17"/>
    </row>
    <row r="499" spans="1:12" ht="14.25" customHeight="1" x14ac:dyDescent="0.2">
      <c r="A499" s="7" t="s">
        <v>58</v>
      </c>
      <c r="B499" s="7" t="s">
        <v>33</v>
      </c>
      <c r="C499" s="7" t="s">
        <v>34</v>
      </c>
      <c r="D499" s="13">
        <v>41579</v>
      </c>
      <c r="E499" s="14">
        <f t="shared" si="2"/>
        <v>11</v>
      </c>
      <c r="F499" s="14" t="s">
        <v>35</v>
      </c>
      <c r="G499" s="7" t="s">
        <v>40</v>
      </c>
      <c r="H499" s="7" t="s">
        <v>37</v>
      </c>
      <c r="I499" s="7" t="s">
        <v>38</v>
      </c>
      <c r="J499" s="15">
        <v>529133.37097590195</v>
      </c>
      <c r="K499" s="18"/>
      <c r="L499" s="17"/>
    </row>
    <row r="500" spans="1:12" ht="14.25" customHeight="1" x14ac:dyDescent="0.2">
      <c r="A500" s="7" t="s">
        <v>58</v>
      </c>
      <c r="B500" s="7" t="s">
        <v>33</v>
      </c>
      <c r="C500" s="7" t="s">
        <v>34</v>
      </c>
      <c r="D500" s="13">
        <v>41609</v>
      </c>
      <c r="E500" s="14">
        <f t="shared" si="2"/>
        <v>12</v>
      </c>
      <c r="F500" s="14" t="s">
        <v>35</v>
      </c>
      <c r="G500" s="7" t="s">
        <v>40</v>
      </c>
      <c r="H500" s="7" t="s">
        <v>37</v>
      </c>
      <c r="I500" s="7" t="s">
        <v>38</v>
      </c>
      <c r="J500" s="15">
        <v>548346.99718814401</v>
      </c>
      <c r="K500" s="18"/>
      <c r="L500" s="17"/>
    </row>
    <row r="501" spans="1:12" ht="14.25" customHeight="1" x14ac:dyDescent="0.2">
      <c r="A501" s="7" t="s">
        <v>58</v>
      </c>
      <c r="B501" s="7" t="s">
        <v>33</v>
      </c>
      <c r="C501" s="7" t="s">
        <v>34</v>
      </c>
      <c r="D501" s="13">
        <v>41640</v>
      </c>
      <c r="E501" s="14">
        <f t="shared" si="2"/>
        <v>1</v>
      </c>
      <c r="F501" s="14" t="s">
        <v>35</v>
      </c>
      <c r="G501" s="7" t="s">
        <v>40</v>
      </c>
      <c r="H501" s="7" t="s">
        <v>37</v>
      </c>
      <c r="I501" s="7" t="s">
        <v>38</v>
      </c>
      <c r="J501" s="15">
        <v>708180.8798732165</v>
      </c>
      <c r="K501" s="18"/>
      <c r="L501" s="17"/>
    </row>
    <row r="502" spans="1:12" ht="14.25" customHeight="1" x14ac:dyDescent="0.2">
      <c r="A502" s="7" t="s">
        <v>58</v>
      </c>
      <c r="B502" s="7" t="s">
        <v>33</v>
      </c>
      <c r="C502" s="7" t="s">
        <v>34</v>
      </c>
      <c r="D502" s="13">
        <v>41671</v>
      </c>
      <c r="E502" s="14">
        <f t="shared" si="2"/>
        <v>2</v>
      </c>
      <c r="F502" s="14" t="s">
        <v>35</v>
      </c>
      <c r="G502" s="7" t="s">
        <v>40</v>
      </c>
      <c r="H502" s="7" t="s">
        <v>37</v>
      </c>
      <c r="I502" s="7" t="s">
        <v>38</v>
      </c>
      <c r="J502" s="15">
        <v>640010.83732324198</v>
      </c>
      <c r="K502" s="18"/>
      <c r="L502" s="17"/>
    </row>
    <row r="503" spans="1:12" ht="14.25" customHeight="1" x14ac:dyDescent="0.2">
      <c r="A503" s="7" t="s">
        <v>58</v>
      </c>
      <c r="B503" s="7" t="s">
        <v>33</v>
      </c>
      <c r="C503" s="7" t="s">
        <v>34</v>
      </c>
      <c r="D503" s="13">
        <v>41699</v>
      </c>
      <c r="E503" s="14">
        <f t="shared" si="2"/>
        <v>3</v>
      </c>
      <c r="F503" s="14" t="s">
        <v>35</v>
      </c>
      <c r="G503" s="7" t="s">
        <v>40</v>
      </c>
      <c r="H503" s="7" t="s">
        <v>37</v>
      </c>
      <c r="I503" s="7" t="s">
        <v>38</v>
      </c>
      <c r="J503" s="15">
        <v>667459.8386969011</v>
      </c>
      <c r="K503" s="18"/>
      <c r="L503" s="17"/>
    </row>
    <row r="504" spans="1:12" ht="14.25" customHeight="1" x14ac:dyDescent="0.2">
      <c r="A504" s="7" t="s">
        <v>58</v>
      </c>
      <c r="B504" s="7" t="s">
        <v>33</v>
      </c>
      <c r="C504" s="7" t="s">
        <v>34</v>
      </c>
      <c r="D504" s="13">
        <v>41730</v>
      </c>
      <c r="E504" s="14">
        <f t="shared" si="2"/>
        <v>4</v>
      </c>
      <c r="F504" s="14" t="s">
        <v>35</v>
      </c>
      <c r="G504" s="7" t="s">
        <v>40</v>
      </c>
      <c r="H504" s="7" t="s">
        <v>37</v>
      </c>
      <c r="I504" s="7" t="s">
        <v>38</v>
      </c>
      <c r="J504" s="15">
        <v>522776.70462318265</v>
      </c>
      <c r="K504" s="18"/>
      <c r="L504" s="17"/>
    </row>
    <row r="505" spans="1:12" ht="14.25" customHeight="1" x14ac:dyDescent="0.2">
      <c r="A505" s="7" t="s">
        <v>58</v>
      </c>
      <c r="B505" s="7" t="s">
        <v>33</v>
      </c>
      <c r="C505" s="7" t="s">
        <v>34</v>
      </c>
      <c r="D505" s="13">
        <v>41760</v>
      </c>
      <c r="E505" s="14">
        <f t="shared" si="2"/>
        <v>5</v>
      </c>
      <c r="F505" s="14" t="s">
        <v>35</v>
      </c>
      <c r="G505" s="7" t="s">
        <v>40</v>
      </c>
      <c r="H505" s="7" t="s">
        <v>37</v>
      </c>
      <c r="I505" s="7" t="s">
        <v>38</v>
      </c>
      <c r="J505" s="15">
        <v>512724.28996642696</v>
      </c>
      <c r="K505" s="18"/>
      <c r="L505" s="17"/>
    </row>
    <row r="506" spans="1:12" ht="14.25" customHeight="1" x14ac:dyDescent="0.2">
      <c r="A506" s="7" t="s">
        <v>58</v>
      </c>
      <c r="B506" s="7" t="s">
        <v>33</v>
      </c>
      <c r="C506" s="7" t="s">
        <v>34</v>
      </c>
      <c r="D506" s="13">
        <v>41791</v>
      </c>
      <c r="E506" s="14">
        <f t="shared" si="2"/>
        <v>6</v>
      </c>
      <c r="F506" s="14" t="s">
        <v>35</v>
      </c>
      <c r="G506" s="7" t="s">
        <v>40</v>
      </c>
      <c r="H506" s="7" t="s">
        <v>37</v>
      </c>
      <c r="I506" s="7" t="s">
        <v>38</v>
      </c>
      <c r="J506" s="15">
        <v>505076.6478049407</v>
      </c>
      <c r="K506" s="18"/>
      <c r="L506" s="17"/>
    </row>
    <row r="507" spans="1:12" ht="14.25" customHeight="1" x14ac:dyDescent="0.2">
      <c r="A507" s="7" t="s">
        <v>58</v>
      </c>
      <c r="B507" s="7" t="s">
        <v>33</v>
      </c>
      <c r="C507" s="7" t="s">
        <v>34</v>
      </c>
      <c r="D507" s="13">
        <v>41456</v>
      </c>
      <c r="E507" s="14">
        <f t="shared" si="2"/>
        <v>7</v>
      </c>
      <c r="F507" s="14" t="s">
        <v>35</v>
      </c>
      <c r="G507" s="7" t="s">
        <v>40</v>
      </c>
      <c r="H507" s="7" t="s">
        <v>39</v>
      </c>
      <c r="I507" s="7" t="s">
        <v>38</v>
      </c>
      <c r="J507" s="15">
        <v>951843.45208066003</v>
      </c>
      <c r="K507" s="18"/>
      <c r="L507" s="17"/>
    </row>
    <row r="508" spans="1:12" ht="14.25" customHeight="1" x14ac:dyDescent="0.2">
      <c r="A508" s="7" t="s">
        <v>58</v>
      </c>
      <c r="B508" s="7" t="s">
        <v>33</v>
      </c>
      <c r="C508" s="7" t="s">
        <v>34</v>
      </c>
      <c r="D508" s="13">
        <v>41487</v>
      </c>
      <c r="E508" s="14">
        <f t="shared" si="2"/>
        <v>8</v>
      </c>
      <c r="F508" s="14" t="s">
        <v>35</v>
      </c>
      <c r="G508" s="7" t="s">
        <v>40</v>
      </c>
      <c r="H508" s="7" t="s">
        <v>39</v>
      </c>
      <c r="I508" s="7" t="s">
        <v>38</v>
      </c>
      <c r="J508" s="15">
        <v>948078.62865493121</v>
      </c>
      <c r="K508" s="18"/>
      <c r="L508" s="17"/>
    </row>
    <row r="509" spans="1:12" ht="14.25" customHeight="1" x14ac:dyDescent="0.2">
      <c r="A509" s="7" t="s">
        <v>58</v>
      </c>
      <c r="B509" s="7" t="s">
        <v>33</v>
      </c>
      <c r="C509" s="7" t="s">
        <v>34</v>
      </c>
      <c r="D509" s="13">
        <v>41518</v>
      </c>
      <c r="E509" s="14">
        <f t="shared" si="2"/>
        <v>9</v>
      </c>
      <c r="F509" s="14" t="s">
        <v>35</v>
      </c>
      <c r="G509" s="7" t="s">
        <v>40</v>
      </c>
      <c r="H509" s="7" t="s">
        <v>39</v>
      </c>
      <c r="I509" s="7" t="s">
        <v>38</v>
      </c>
      <c r="J509" s="15">
        <v>839638.14718028437</v>
      </c>
      <c r="K509" s="18"/>
      <c r="L509" s="17"/>
    </row>
    <row r="510" spans="1:12" ht="14.25" customHeight="1" x14ac:dyDescent="0.2">
      <c r="A510" s="7" t="s">
        <v>58</v>
      </c>
      <c r="B510" s="7" t="s">
        <v>33</v>
      </c>
      <c r="C510" s="7" t="s">
        <v>34</v>
      </c>
      <c r="D510" s="13">
        <v>41548</v>
      </c>
      <c r="E510" s="14">
        <f t="shared" si="2"/>
        <v>10</v>
      </c>
      <c r="F510" s="14" t="s">
        <v>35</v>
      </c>
      <c r="G510" s="7" t="s">
        <v>40</v>
      </c>
      <c r="H510" s="7" t="s">
        <v>39</v>
      </c>
      <c r="I510" s="7" t="s">
        <v>38</v>
      </c>
      <c r="J510" s="15">
        <v>837761.61547412642</v>
      </c>
      <c r="K510" s="18"/>
      <c r="L510" s="17"/>
    </row>
    <row r="511" spans="1:12" ht="14.25" customHeight="1" x14ac:dyDescent="0.2">
      <c r="A511" s="7" t="s">
        <v>58</v>
      </c>
      <c r="B511" s="7" t="s">
        <v>33</v>
      </c>
      <c r="C511" s="7" t="s">
        <v>34</v>
      </c>
      <c r="D511" s="13">
        <v>41579</v>
      </c>
      <c r="E511" s="14">
        <f t="shared" si="2"/>
        <v>11</v>
      </c>
      <c r="F511" s="14" t="s">
        <v>35</v>
      </c>
      <c r="G511" s="7" t="s">
        <v>40</v>
      </c>
      <c r="H511" s="7" t="s">
        <v>39</v>
      </c>
      <c r="I511" s="7" t="s">
        <v>38</v>
      </c>
      <c r="J511" s="15">
        <v>825905.84054225881</v>
      </c>
      <c r="K511" s="18"/>
      <c r="L511" s="17"/>
    </row>
    <row r="512" spans="1:12" ht="14.25" customHeight="1" x14ac:dyDescent="0.2">
      <c r="A512" s="7" t="s">
        <v>58</v>
      </c>
      <c r="B512" s="7" t="s">
        <v>33</v>
      </c>
      <c r="C512" s="7" t="s">
        <v>34</v>
      </c>
      <c r="D512" s="13">
        <v>41609</v>
      </c>
      <c r="E512" s="14">
        <f t="shared" si="2"/>
        <v>12</v>
      </c>
      <c r="F512" s="14" t="s">
        <v>35</v>
      </c>
      <c r="G512" s="7" t="s">
        <v>40</v>
      </c>
      <c r="H512" s="7" t="s">
        <v>39</v>
      </c>
      <c r="I512" s="7" t="s">
        <v>38</v>
      </c>
      <c r="J512" s="15">
        <v>862303.26656136638</v>
      </c>
      <c r="K512" s="18"/>
      <c r="L512" s="17"/>
    </row>
    <row r="513" spans="1:12" ht="14.25" customHeight="1" x14ac:dyDescent="0.2">
      <c r="A513" s="7" t="s">
        <v>58</v>
      </c>
      <c r="B513" s="7" t="s">
        <v>33</v>
      </c>
      <c r="C513" s="7" t="s">
        <v>34</v>
      </c>
      <c r="D513" s="13">
        <v>41640</v>
      </c>
      <c r="E513" s="14">
        <f t="shared" si="2"/>
        <v>1</v>
      </c>
      <c r="F513" s="14" t="s">
        <v>35</v>
      </c>
      <c r="G513" s="7" t="s">
        <v>40</v>
      </c>
      <c r="H513" s="7" t="s">
        <v>39</v>
      </c>
      <c r="I513" s="7" t="s">
        <v>38</v>
      </c>
      <c r="J513" s="15">
        <v>1253846.7036352013</v>
      </c>
      <c r="K513" s="18"/>
      <c r="L513" s="17"/>
    </row>
    <row r="514" spans="1:12" ht="14.25" customHeight="1" x14ac:dyDescent="0.2">
      <c r="A514" s="7" t="s">
        <v>58</v>
      </c>
      <c r="B514" s="7" t="s">
        <v>33</v>
      </c>
      <c r="C514" s="7" t="s">
        <v>34</v>
      </c>
      <c r="D514" s="13">
        <v>41671</v>
      </c>
      <c r="E514" s="14">
        <f t="shared" si="2"/>
        <v>2</v>
      </c>
      <c r="F514" s="14" t="s">
        <v>35</v>
      </c>
      <c r="G514" s="7" t="s">
        <v>40</v>
      </c>
      <c r="H514" s="7" t="s">
        <v>39</v>
      </c>
      <c r="I514" s="7" t="s">
        <v>38</v>
      </c>
      <c r="J514" s="15">
        <v>1118819.7752297593</v>
      </c>
      <c r="K514" s="18"/>
      <c r="L514" s="17"/>
    </row>
    <row r="515" spans="1:12" ht="14.25" customHeight="1" x14ac:dyDescent="0.2">
      <c r="A515" s="7" t="s">
        <v>58</v>
      </c>
      <c r="B515" s="7" t="s">
        <v>33</v>
      </c>
      <c r="C515" s="7" t="s">
        <v>34</v>
      </c>
      <c r="D515" s="13">
        <v>41699</v>
      </c>
      <c r="E515" s="14">
        <f t="shared" si="2"/>
        <v>3</v>
      </c>
      <c r="F515" s="14" t="s">
        <v>35</v>
      </c>
      <c r="G515" s="7" t="s">
        <v>40</v>
      </c>
      <c r="H515" s="7" t="s">
        <v>39</v>
      </c>
      <c r="I515" s="7" t="s">
        <v>38</v>
      </c>
      <c r="J515" s="15">
        <v>1243211.3255661349</v>
      </c>
      <c r="K515" s="18"/>
      <c r="L515" s="17"/>
    </row>
    <row r="516" spans="1:12" ht="14.25" customHeight="1" x14ac:dyDescent="0.2">
      <c r="A516" s="7" t="s">
        <v>58</v>
      </c>
      <c r="B516" s="7" t="s">
        <v>33</v>
      </c>
      <c r="C516" s="7" t="s">
        <v>34</v>
      </c>
      <c r="D516" s="13">
        <v>41730</v>
      </c>
      <c r="E516" s="14">
        <f t="shared" si="2"/>
        <v>4</v>
      </c>
      <c r="F516" s="14" t="s">
        <v>35</v>
      </c>
      <c r="G516" s="7" t="s">
        <v>40</v>
      </c>
      <c r="H516" s="7" t="s">
        <v>39</v>
      </c>
      <c r="I516" s="7" t="s">
        <v>38</v>
      </c>
      <c r="J516" s="15">
        <v>873553.17312709882</v>
      </c>
      <c r="K516" s="18"/>
      <c r="L516" s="17"/>
    </row>
    <row r="517" spans="1:12" ht="14.25" customHeight="1" x14ac:dyDescent="0.2">
      <c r="A517" s="7" t="s">
        <v>58</v>
      </c>
      <c r="B517" s="7" t="s">
        <v>33</v>
      </c>
      <c r="C517" s="7" t="s">
        <v>34</v>
      </c>
      <c r="D517" s="13">
        <v>41760</v>
      </c>
      <c r="E517" s="14">
        <f t="shared" si="2"/>
        <v>5</v>
      </c>
      <c r="F517" s="14" t="s">
        <v>35</v>
      </c>
      <c r="G517" s="7" t="s">
        <v>40</v>
      </c>
      <c r="H517" s="7" t="s">
        <v>39</v>
      </c>
      <c r="I517" s="7" t="s">
        <v>38</v>
      </c>
      <c r="J517" s="15">
        <v>904225.09532840759</v>
      </c>
      <c r="K517" s="18"/>
      <c r="L517" s="17"/>
    </row>
    <row r="518" spans="1:12" ht="14.25" customHeight="1" x14ac:dyDescent="0.2">
      <c r="A518" s="7" t="s">
        <v>58</v>
      </c>
      <c r="B518" s="7" t="s">
        <v>33</v>
      </c>
      <c r="C518" s="7" t="s">
        <v>34</v>
      </c>
      <c r="D518" s="13">
        <v>41791</v>
      </c>
      <c r="E518" s="14">
        <f t="shared" si="2"/>
        <v>6</v>
      </c>
      <c r="F518" s="14" t="s">
        <v>35</v>
      </c>
      <c r="G518" s="7" t="s">
        <v>40</v>
      </c>
      <c r="H518" s="7" t="s">
        <v>39</v>
      </c>
      <c r="I518" s="7" t="s">
        <v>38</v>
      </c>
      <c r="J518" s="15">
        <v>871415.10053497902</v>
      </c>
      <c r="K518" s="18"/>
      <c r="L518" s="17"/>
    </row>
    <row r="519" spans="1:12" ht="14.25" customHeight="1" x14ac:dyDescent="0.2">
      <c r="A519" s="7" t="s">
        <v>58</v>
      </c>
      <c r="B519" s="7" t="s">
        <v>33</v>
      </c>
      <c r="C519" s="7" t="s">
        <v>34</v>
      </c>
      <c r="D519" s="13">
        <v>41456</v>
      </c>
      <c r="E519" s="14">
        <f t="shared" si="2"/>
        <v>7</v>
      </c>
      <c r="F519" s="14" t="s">
        <v>35</v>
      </c>
      <c r="G519" s="7" t="s">
        <v>41</v>
      </c>
      <c r="H519" s="7" t="s">
        <v>37</v>
      </c>
      <c r="I519" s="7" t="s">
        <v>38</v>
      </c>
      <c r="J519" s="15">
        <v>1297406.74054068</v>
      </c>
      <c r="K519" s="18"/>
      <c r="L519" s="17"/>
    </row>
    <row r="520" spans="1:12" ht="14.25" customHeight="1" x14ac:dyDescent="0.2">
      <c r="A520" s="7" t="s">
        <v>58</v>
      </c>
      <c r="B520" s="7" t="s">
        <v>33</v>
      </c>
      <c r="C520" s="7" t="s">
        <v>34</v>
      </c>
      <c r="D520" s="13">
        <v>41487</v>
      </c>
      <c r="E520" s="14">
        <f t="shared" si="2"/>
        <v>8</v>
      </c>
      <c r="F520" s="14" t="s">
        <v>35</v>
      </c>
      <c r="G520" s="7" t="s">
        <v>41</v>
      </c>
      <c r="H520" s="7" t="s">
        <v>37</v>
      </c>
      <c r="I520" s="7" t="s">
        <v>38</v>
      </c>
      <c r="J520" s="15">
        <v>1246732.403197204</v>
      </c>
      <c r="K520" s="18"/>
      <c r="L520" s="17"/>
    </row>
    <row r="521" spans="1:12" ht="14.25" customHeight="1" x14ac:dyDescent="0.2">
      <c r="A521" s="7" t="s">
        <v>58</v>
      </c>
      <c r="B521" s="7" t="s">
        <v>33</v>
      </c>
      <c r="C521" s="7" t="s">
        <v>34</v>
      </c>
      <c r="D521" s="13">
        <v>41518</v>
      </c>
      <c r="E521" s="14">
        <f t="shared" si="2"/>
        <v>9</v>
      </c>
      <c r="F521" s="14" t="s">
        <v>35</v>
      </c>
      <c r="G521" s="7" t="s">
        <v>41</v>
      </c>
      <c r="H521" s="7" t="s">
        <v>37</v>
      </c>
      <c r="I521" s="7" t="s">
        <v>38</v>
      </c>
      <c r="J521" s="15">
        <v>1261003.9380338399</v>
      </c>
      <c r="K521" s="18"/>
      <c r="L521" s="17"/>
    </row>
    <row r="522" spans="1:12" ht="14.25" customHeight="1" x14ac:dyDescent="0.2">
      <c r="A522" s="7" t="s">
        <v>58</v>
      </c>
      <c r="B522" s="7" t="s">
        <v>33</v>
      </c>
      <c r="C522" s="7" t="s">
        <v>34</v>
      </c>
      <c r="D522" s="13">
        <v>41548</v>
      </c>
      <c r="E522" s="14">
        <f t="shared" si="2"/>
        <v>10</v>
      </c>
      <c r="F522" s="14" t="s">
        <v>35</v>
      </c>
      <c r="G522" s="7" t="s">
        <v>41</v>
      </c>
      <c r="H522" s="7" t="s">
        <v>37</v>
      </c>
      <c r="I522" s="7" t="s">
        <v>38</v>
      </c>
      <c r="J522" s="15">
        <v>1179821.26796688</v>
      </c>
      <c r="K522" s="18"/>
      <c r="L522" s="17"/>
    </row>
    <row r="523" spans="1:12" ht="14.25" customHeight="1" x14ac:dyDescent="0.2">
      <c r="A523" s="7" t="s">
        <v>58</v>
      </c>
      <c r="B523" s="7" t="s">
        <v>33</v>
      </c>
      <c r="C523" s="7" t="s">
        <v>34</v>
      </c>
      <c r="D523" s="13">
        <v>41579</v>
      </c>
      <c r="E523" s="14">
        <f t="shared" si="2"/>
        <v>11</v>
      </c>
      <c r="F523" s="14" t="s">
        <v>35</v>
      </c>
      <c r="G523" s="7" t="s">
        <v>41</v>
      </c>
      <c r="H523" s="7" t="s">
        <v>37</v>
      </c>
      <c r="I523" s="7" t="s">
        <v>38</v>
      </c>
      <c r="J523" s="15">
        <v>1225043.3422285519</v>
      </c>
      <c r="K523" s="18"/>
      <c r="L523" s="17"/>
    </row>
    <row r="524" spans="1:12" ht="14.25" customHeight="1" x14ac:dyDescent="0.2">
      <c r="A524" s="7" t="s">
        <v>58</v>
      </c>
      <c r="B524" s="7" t="s">
        <v>33</v>
      </c>
      <c r="C524" s="7" t="s">
        <v>34</v>
      </c>
      <c r="D524" s="13">
        <v>41609</v>
      </c>
      <c r="E524" s="14">
        <f t="shared" si="2"/>
        <v>12</v>
      </c>
      <c r="F524" s="14" t="s">
        <v>35</v>
      </c>
      <c r="G524" s="7" t="s">
        <v>41</v>
      </c>
      <c r="H524" s="7" t="s">
        <v>37</v>
      </c>
      <c r="I524" s="7" t="s">
        <v>38</v>
      </c>
      <c r="J524" s="15">
        <v>1129962.8956686843</v>
      </c>
      <c r="K524" s="18"/>
      <c r="L524" s="17"/>
    </row>
    <row r="525" spans="1:12" ht="14.25" customHeight="1" x14ac:dyDescent="0.2">
      <c r="A525" s="7" t="s">
        <v>58</v>
      </c>
      <c r="B525" s="7" t="s">
        <v>33</v>
      </c>
      <c r="C525" s="7" t="s">
        <v>34</v>
      </c>
      <c r="D525" s="13">
        <v>41640</v>
      </c>
      <c r="E525" s="14">
        <f t="shared" si="2"/>
        <v>1</v>
      </c>
      <c r="F525" s="14" t="s">
        <v>35</v>
      </c>
      <c r="G525" s="7" t="s">
        <v>41</v>
      </c>
      <c r="H525" s="7" t="s">
        <v>37</v>
      </c>
      <c r="I525" s="7" t="s">
        <v>38</v>
      </c>
      <c r="J525" s="15">
        <v>1834971.6304940018</v>
      </c>
      <c r="K525" s="18"/>
      <c r="L525" s="17"/>
    </row>
    <row r="526" spans="1:12" ht="14.25" customHeight="1" x14ac:dyDescent="0.2">
      <c r="A526" s="7" t="s">
        <v>58</v>
      </c>
      <c r="B526" s="7" t="s">
        <v>33</v>
      </c>
      <c r="C526" s="7" t="s">
        <v>34</v>
      </c>
      <c r="D526" s="13">
        <v>41671</v>
      </c>
      <c r="E526" s="14">
        <f t="shared" si="2"/>
        <v>2</v>
      </c>
      <c r="F526" s="14" t="s">
        <v>35</v>
      </c>
      <c r="G526" s="7" t="s">
        <v>41</v>
      </c>
      <c r="H526" s="7" t="s">
        <v>37</v>
      </c>
      <c r="I526" s="7" t="s">
        <v>38</v>
      </c>
      <c r="J526" s="15">
        <v>1482921.3921540482</v>
      </c>
      <c r="K526" s="18"/>
      <c r="L526" s="17"/>
    </row>
    <row r="527" spans="1:12" ht="14.25" customHeight="1" x14ac:dyDescent="0.2">
      <c r="A527" s="7" t="s">
        <v>58</v>
      </c>
      <c r="B527" s="7" t="s">
        <v>33</v>
      </c>
      <c r="C527" s="7" t="s">
        <v>34</v>
      </c>
      <c r="D527" s="13">
        <v>41699</v>
      </c>
      <c r="E527" s="14">
        <f t="shared" si="2"/>
        <v>3</v>
      </c>
      <c r="F527" s="14" t="s">
        <v>35</v>
      </c>
      <c r="G527" s="7" t="s">
        <v>41</v>
      </c>
      <c r="H527" s="7" t="s">
        <v>37</v>
      </c>
      <c r="I527" s="7" t="s">
        <v>38</v>
      </c>
      <c r="J527" s="15">
        <v>1660344.4743205321</v>
      </c>
      <c r="K527" s="18"/>
      <c r="L527" s="17"/>
    </row>
    <row r="528" spans="1:12" ht="14.25" customHeight="1" x14ac:dyDescent="0.2">
      <c r="A528" s="7" t="s">
        <v>58</v>
      </c>
      <c r="B528" s="7" t="s">
        <v>33</v>
      </c>
      <c r="C528" s="7" t="s">
        <v>34</v>
      </c>
      <c r="D528" s="13">
        <v>41730</v>
      </c>
      <c r="E528" s="14">
        <f t="shared" si="2"/>
        <v>4</v>
      </c>
      <c r="F528" s="14" t="s">
        <v>35</v>
      </c>
      <c r="G528" s="7" t="s">
        <v>41</v>
      </c>
      <c r="H528" s="7" t="s">
        <v>37</v>
      </c>
      <c r="I528" s="7" t="s">
        <v>38</v>
      </c>
      <c r="J528" s="15">
        <v>1113082.4783076462</v>
      </c>
      <c r="K528" s="18"/>
      <c r="L528" s="17"/>
    </row>
    <row r="529" spans="1:12" ht="14.25" customHeight="1" x14ac:dyDescent="0.2">
      <c r="A529" s="7" t="s">
        <v>58</v>
      </c>
      <c r="B529" s="7" t="s">
        <v>33</v>
      </c>
      <c r="C529" s="7" t="s">
        <v>34</v>
      </c>
      <c r="D529" s="13">
        <v>41760</v>
      </c>
      <c r="E529" s="14">
        <f t="shared" si="2"/>
        <v>5</v>
      </c>
      <c r="F529" s="14" t="s">
        <v>35</v>
      </c>
      <c r="G529" s="7" t="s">
        <v>41</v>
      </c>
      <c r="H529" s="7" t="s">
        <v>37</v>
      </c>
      <c r="I529" s="7" t="s">
        <v>38</v>
      </c>
      <c r="J529" s="15">
        <v>1161768.9546225839</v>
      </c>
      <c r="K529" s="18"/>
      <c r="L529" s="17"/>
    </row>
    <row r="530" spans="1:12" ht="14.25" customHeight="1" x14ac:dyDescent="0.2">
      <c r="A530" s="7" t="s">
        <v>58</v>
      </c>
      <c r="B530" s="7" t="s">
        <v>33</v>
      </c>
      <c r="C530" s="7" t="s">
        <v>34</v>
      </c>
      <c r="D530" s="13">
        <v>41791</v>
      </c>
      <c r="E530" s="14">
        <f t="shared" si="2"/>
        <v>6</v>
      </c>
      <c r="F530" s="14" t="s">
        <v>35</v>
      </c>
      <c r="G530" s="7" t="s">
        <v>41</v>
      </c>
      <c r="H530" s="7" t="s">
        <v>37</v>
      </c>
      <c r="I530" s="7" t="s">
        <v>38</v>
      </c>
      <c r="J530" s="15">
        <v>1224249.1339697081</v>
      </c>
      <c r="K530" s="18"/>
      <c r="L530" s="17"/>
    </row>
    <row r="531" spans="1:12" ht="14.25" customHeight="1" x14ac:dyDescent="0.2">
      <c r="A531" s="7" t="s">
        <v>58</v>
      </c>
      <c r="B531" s="7" t="s">
        <v>33</v>
      </c>
      <c r="C531" s="7" t="s">
        <v>42</v>
      </c>
      <c r="D531" s="13">
        <v>41456</v>
      </c>
      <c r="E531" s="14">
        <f t="shared" si="2"/>
        <v>7</v>
      </c>
      <c r="F531" s="14" t="s">
        <v>35</v>
      </c>
      <c r="G531" s="7" t="s">
        <v>36</v>
      </c>
      <c r="H531" s="7" t="s">
        <v>37</v>
      </c>
      <c r="I531" s="7" t="s">
        <v>38</v>
      </c>
      <c r="J531" s="15">
        <v>2439885.8439482502</v>
      </c>
      <c r="K531" s="18"/>
      <c r="L531" s="17"/>
    </row>
    <row r="532" spans="1:12" ht="14.25" customHeight="1" x14ac:dyDescent="0.2">
      <c r="A532" s="7" t="s">
        <v>58</v>
      </c>
      <c r="B532" s="7" t="s">
        <v>33</v>
      </c>
      <c r="C532" s="7" t="s">
        <v>42</v>
      </c>
      <c r="D532" s="13">
        <v>41487</v>
      </c>
      <c r="E532" s="14">
        <f t="shared" si="2"/>
        <v>8</v>
      </c>
      <c r="F532" s="14" t="s">
        <v>35</v>
      </c>
      <c r="G532" s="7" t="s">
        <v>36</v>
      </c>
      <c r="H532" s="7" t="s">
        <v>37</v>
      </c>
      <c r="I532" s="7" t="s">
        <v>38</v>
      </c>
      <c r="J532" s="15">
        <v>2069958.7336024998</v>
      </c>
      <c r="K532" s="18"/>
      <c r="L532" s="17"/>
    </row>
    <row r="533" spans="1:12" ht="14.25" customHeight="1" x14ac:dyDescent="0.2">
      <c r="A533" s="7" t="s">
        <v>58</v>
      </c>
      <c r="B533" s="7" t="s">
        <v>33</v>
      </c>
      <c r="C533" s="7" t="s">
        <v>42</v>
      </c>
      <c r="D533" s="13">
        <v>41518</v>
      </c>
      <c r="E533" s="14">
        <f t="shared" si="2"/>
        <v>9</v>
      </c>
      <c r="F533" s="14" t="s">
        <v>35</v>
      </c>
      <c r="G533" s="7" t="s">
        <v>36</v>
      </c>
      <c r="H533" s="7" t="s">
        <v>37</v>
      </c>
      <c r="I533" s="7" t="s">
        <v>38</v>
      </c>
      <c r="J533" s="15">
        <v>2209497.7676836252</v>
      </c>
      <c r="K533" s="18"/>
      <c r="L533" s="17"/>
    </row>
    <row r="534" spans="1:12" ht="14.25" customHeight="1" x14ac:dyDescent="0.2">
      <c r="A534" s="7" t="s">
        <v>58</v>
      </c>
      <c r="B534" s="7" t="s">
        <v>33</v>
      </c>
      <c r="C534" s="7" t="s">
        <v>42</v>
      </c>
      <c r="D534" s="13">
        <v>41548</v>
      </c>
      <c r="E534" s="14">
        <f t="shared" si="2"/>
        <v>10</v>
      </c>
      <c r="F534" s="14" t="s">
        <v>35</v>
      </c>
      <c r="G534" s="7" t="s">
        <v>36</v>
      </c>
      <c r="H534" s="7" t="s">
        <v>37</v>
      </c>
      <c r="I534" s="7" t="s">
        <v>38</v>
      </c>
      <c r="J534" s="15">
        <v>2131961.0649809996</v>
      </c>
      <c r="K534" s="18"/>
      <c r="L534" s="17"/>
    </row>
    <row r="535" spans="1:12" ht="14.25" customHeight="1" x14ac:dyDescent="0.2">
      <c r="A535" s="7" t="s">
        <v>58</v>
      </c>
      <c r="B535" s="7" t="s">
        <v>33</v>
      </c>
      <c r="C535" s="7" t="s">
        <v>42</v>
      </c>
      <c r="D535" s="13">
        <v>41579</v>
      </c>
      <c r="E535" s="14">
        <f t="shared" si="2"/>
        <v>11</v>
      </c>
      <c r="F535" s="14" t="s">
        <v>35</v>
      </c>
      <c r="G535" s="7" t="s">
        <v>36</v>
      </c>
      <c r="H535" s="7" t="s">
        <v>37</v>
      </c>
      <c r="I535" s="7" t="s">
        <v>38</v>
      </c>
      <c r="J535" s="15">
        <v>1933724.25794625</v>
      </c>
      <c r="K535" s="18"/>
      <c r="L535" s="17"/>
    </row>
    <row r="536" spans="1:12" ht="14.25" customHeight="1" x14ac:dyDescent="0.2">
      <c r="A536" s="7" t="s">
        <v>58</v>
      </c>
      <c r="B536" s="7" t="s">
        <v>33</v>
      </c>
      <c r="C536" s="7" t="s">
        <v>42</v>
      </c>
      <c r="D536" s="13">
        <v>41609</v>
      </c>
      <c r="E536" s="14">
        <f t="shared" si="2"/>
        <v>12</v>
      </c>
      <c r="F536" s="14" t="s">
        <v>35</v>
      </c>
      <c r="G536" s="7" t="s">
        <v>36</v>
      </c>
      <c r="H536" s="7" t="s">
        <v>37</v>
      </c>
      <c r="I536" s="7" t="s">
        <v>38</v>
      </c>
      <c r="J536" s="15">
        <v>2147472.275895</v>
      </c>
      <c r="K536" s="18"/>
      <c r="L536" s="17"/>
    </row>
    <row r="537" spans="1:12" ht="14.25" customHeight="1" x14ac:dyDescent="0.2">
      <c r="A537" s="7" t="s">
        <v>58</v>
      </c>
      <c r="B537" s="7" t="s">
        <v>33</v>
      </c>
      <c r="C537" s="7" t="s">
        <v>42</v>
      </c>
      <c r="D537" s="13">
        <v>41640</v>
      </c>
      <c r="E537" s="14">
        <f t="shared" si="2"/>
        <v>1</v>
      </c>
      <c r="F537" s="14" t="s">
        <v>35</v>
      </c>
      <c r="G537" s="7" t="s">
        <v>36</v>
      </c>
      <c r="H537" s="7" t="s">
        <v>37</v>
      </c>
      <c r="I537" s="7" t="s">
        <v>38</v>
      </c>
      <c r="J537" s="15">
        <v>2981782.90809</v>
      </c>
      <c r="K537" s="18"/>
      <c r="L537" s="17"/>
    </row>
    <row r="538" spans="1:12" ht="14.25" customHeight="1" x14ac:dyDescent="0.2">
      <c r="A538" s="7" t="s">
        <v>58</v>
      </c>
      <c r="B538" s="7" t="s">
        <v>33</v>
      </c>
      <c r="C538" s="7" t="s">
        <v>42</v>
      </c>
      <c r="D538" s="13">
        <v>41671</v>
      </c>
      <c r="E538" s="14">
        <f t="shared" si="2"/>
        <v>2</v>
      </c>
      <c r="F538" s="14" t="s">
        <v>35</v>
      </c>
      <c r="G538" s="7" t="s">
        <v>36</v>
      </c>
      <c r="H538" s="7" t="s">
        <v>37</v>
      </c>
      <c r="I538" s="7" t="s">
        <v>38</v>
      </c>
      <c r="J538" s="15">
        <v>2090550.4084649999</v>
      </c>
      <c r="K538" s="18"/>
      <c r="L538" s="17"/>
    </row>
    <row r="539" spans="1:12" ht="14.25" customHeight="1" x14ac:dyDescent="0.2">
      <c r="A539" s="7" t="s">
        <v>58</v>
      </c>
      <c r="B539" s="7" t="s">
        <v>33</v>
      </c>
      <c r="C539" s="7" t="s">
        <v>42</v>
      </c>
      <c r="D539" s="13">
        <v>41699</v>
      </c>
      <c r="E539" s="14">
        <f t="shared" si="2"/>
        <v>3</v>
      </c>
      <c r="F539" s="14" t="s">
        <v>35</v>
      </c>
      <c r="G539" s="7" t="s">
        <v>36</v>
      </c>
      <c r="H539" s="7" t="s">
        <v>37</v>
      </c>
      <c r="I539" s="7" t="s">
        <v>38</v>
      </c>
      <c r="J539" s="15">
        <v>2633205.7530198749</v>
      </c>
      <c r="K539" s="18"/>
      <c r="L539" s="17"/>
    </row>
    <row r="540" spans="1:12" ht="14.25" customHeight="1" x14ac:dyDescent="0.2">
      <c r="A540" s="7" t="s">
        <v>58</v>
      </c>
      <c r="B540" s="7" t="s">
        <v>33</v>
      </c>
      <c r="C540" s="7" t="s">
        <v>42</v>
      </c>
      <c r="D540" s="13">
        <v>41730</v>
      </c>
      <c r="E540" s="14">
        <f t="shared" si="2"/>
        <v>4</v>
      </c>
      <c r="F540" s="14" t="s">
        <v>35</v>
      </c>
      <c r="G540" s="7" t="s">
        <v>36</v>
      </c>
      <c r="H540" s="7" t="s">
        <v>37</v>
      </c>
      <c r="I540" s="7" t="s">
        <v>38</v>
      </c>
      <c r="J540" s="15">
        <v>2356889.5272892499</v>
      </c>
      <c r="K540" s="18"/>
      <c r="L540" s="17"/>
    </row>
    <row r="541" spans="1:12" ht="14.25" customHeight="1" x14ac:dyDescent="0.2">
      <c r="A541" s="7" t="s">
        <v>58</v>
      </c>
      <c r="B541" s="7" t="s">
        <v>33</v>
      </c>
      <c r="C541" s="7" t="s">
        <v>42</v>
      </c>
      <c r="D541" s="13">
        <v>41760</v>
      </c>
      <c r="E541" s="14">
        <f t="shared" si="2"/>
        <v>5</v>
      </c>
      <c r="F541" s="14" t="s">
        <v>35</v>
      </c>
      <c r="G541" s="7" t="s">
        <v>36</v>
      </c>
      <c r="H541" s="7" t="s">
        <v>37</v>
      </c>
      <c r="I541" s="7" t="s">
        <v>38</v>
      </c>
      <c r="J541" s="15">
        <v>2084390.0351099998</v>
      </c>
      <c r="K541" s="18"/>
      <c r="L541" s="17"/>
    </row>
    <row r="542" spans="1:12" ht="14.25" customHeight="1" x14ac:dyDescent="0.2">
      <c r="A542" s="7" t="s">
        <v>58</v>
      </c>
      <c r="B542" s="7" t="s">
        <v>33</v>
      </c>
      <c r="C542" s="7" t="s">
        <v>42</v>
      </c>
      <c r="D542" s="13">
        <v>41791</v>
      </c>
      <c r="E542" s="14">
        <f t="shared" si="2"/>
        <v>6</v>
      </c>
      <c r="F542" s="14" t="s">
        <v>35</v>
      </c>
      <c r="G542" s="7" t="s">
        <v>36</v>
      </c>
      <c r="H542" s="7" t="s">
        <v>37</v>
      </c>
      <c r="I542" s="7" t="s">
        <v>38</v>
      </c>
      <c r="J542" s="15">
        <v>2138384.6289562499</v>
      </c>
      <c r="K542" s="18"/>
      <c r="L542" s="17"/>
    </row>
    <row r="543" spans="1:12" ht="14.25" customHeight="1" x14ac:dyDescent="0.2">
      <c r="A543" s="7" t="s">
        <v>58</v>
      </c>
      <c r="B543" s="7" t="s">
        <v>33</v>
      </c>
      <c r="C543" s="7" t="s">
        <v>42</v>
      </c>
      <c r="D543" s="13">
        <v>41456</v>
      </c>
      <c r="E543" s="14">
        <f t="shared" si="2"/>
        <v>7</v>
      </c>
      <c r="F543" s="14" t="s">
        <v>35</v>
      </c>
      <c r="G543" s="7" t="s">
        <v>36</v>
      </c>
      <c r="H543" s="7" t="s">
        <v>39</v>
      </c>
      <c r="I543" s="7" t="s">
        <v>38</v>
      </c>
      <c r="J543" s="15">
        <v>5139211.1177422497</v>
      </c>
      <c r="K543" s="18"/>
      <c r="L543" s="17"/>
    </row>
    <row r="544" spans="1:12" ht="14.25" customHeight="1" x14ac:dyDescent="0.2">
      <c r="A544" s="7" t="s">
        <v>58</v>
      </c>
      <c r="B544" s="7" t="s">
        <v>33</v>
      </c>
      <c r="C544" s="7" t="s">
        <v>42</v>
      </c>
      <c r="D544" s="13">
        <v>41487</v>
      </c>
      <c r="E544" s="14">
        <f t="shared" si="2"/>
        <v>8</v>
      </c>
      <c r="F544" s="14" t="s">
        <v>35</v>
      </c>
      <c r="G544" s="7" t="s">
        <v>36</v>
      </c>
      <c r="H544" s="7" t="s">
        <v>39</v>
      </c>
      <c r="I544" s="7" t="s">
        <v>38</v>
      </c>
      <c r="J544" s="15">
        <v>3946004.6255270001</v>
      </c>
      <c r="K544" s="18"/>
      <c r="L544" s="17"/>
    </row>
    <row r="545" spans="1:12" ht="14.25" customHeight="1" x14ac:dyDescent="0.2">
      <c r="A545" s="7" t="s">
        <v>58</v>
      </c>
      <c r="B545" s="7" t="s">
        <v>33</v>
      </c>
      <c r="C545" s="7" t="s">
        <v>42</v>
      </c>
      <c r="D545" s="13">
        <v>41518</v>
      </c>
      <c r="E545" s="14">
        <f t="shared" si="2"/>
        <v>9</v>
      </c>
      <c r="F545" s="14" t="s">
        <v>35</v>
      </c>
      <c r="G545" s="7" t="s">
        <v>36</v>
      </c>
      <c r="H545" s="7" t="s">
        <v>39</v>
      </c>
      <c r="I545" s="7" t="s">
        <v>38</v>
      </c>
      <c r="J545" s="15">
        <v>4346383.9848317504</v>
      </c>
      <c r="K545" s="18"/>
      <c r="L545" s="17"/>
    </row>
    <row r="546" spans="1:12" ht="14.25" customHeight="1" x14ac:dyDescent="0.2">
      <c r="A546" s="7" t="s">
        <v>58</v>
      </c>
      <c r="B546" s="7" t="s">
        <v>33</v>
      </c>
      <c r="C546" s="7" t="s">
        <v>42</v>
      </c>
      <c r="D546" s="13">
        <v>41548</v>
      </c>
      <c r="E546" s="14">
        <f t="shared" si="2"/>
        <v>10</v>
      </c>
      <c r="F546" s="14" t="s">
        <v>35</v>
      </c>
      <c r="G546" s="7" t="s">
        <v>36</v>
      </c>
      <c r="H546" s="7" t="s">
        <v>39</v>
      </c>
      <c r="I546" s="7" t="s">
        <v>38</v>
      </c>
      <c r="J546" s="15">
        <v>4282440.7928499999</v>
      </c>
      <c r="K546" s="18"/>
      <c r="L546" s="17"/>
    </row>
    <row r="547" spans="1:12" ht="14.25" customHeight="1" x14ac:dyDescent="0.2">
      <c r="A547" s="7" t="s">
        <v>58</v>
      </c>
      <c r="B547" s="7" t="s">
        <v>33</v>
      </c>
      <c r="C547" s="7" t="s">
        <v>42</v>
      </c>
      <c r="D547" s="13">
        <v>41579</v>
      </c>
      <c r="E547" s="14">
        <f t="shared" si="2"/>
        <v>11</v>
      </c>
      <c r="F547" s="14" t="s">
        <v>35</v>
      </c>
      <c r="G547" s="7" t="s">
        <v>36</v>
      </c>
      <c r="H547" s="7" t="s">
        <v>39</v>
      </c>
      <c r="I547" s="7" t="s">
        <v>38</v>
      </c>
      <c r="J547" s="15">
        <v>4041128.2704065</v>
      </c>
      <c r="K547" s="18"/>
      <c r="L547" s="17"/>
    </row>
    <row r="548" spans="1:12" ht="14.25" customHeight="1" x14ac:dyDescent="0.2">
      <c r="A548" s="7" t="s">
        <v>58</v>
      </c>
      <c r="B548" s="7" t="s">
        <v>33</v>
      </c>
      <c r="C548" s="7" t="s">
        <v>42</v>
      </c>
      <c r="D548" s="13">
        <v>41609</v>
      </c>
      <c r="E548" s="14">
        <f t="shared" si="2"/>
        <v>12</v>
      </c>
      <c r="F548" s="14" t="s">
        <v>35</v>
      </c>
      <c r="G548" s="7" t="s">
        <v>36</v>
      </c>
      <c r="H548" s="7" t="s">
        <v>39</v>
      </c>
      <c r="I548" s="7" t="s">
        <v>38</v>
      </c>
      <c r="J548" s="15">
        <v>4489049.242656</v>
      </c>
      <c r="K548" s="18"/>
      <c r="L548" s="17"/>
    </row>
    <row r="549" spans="1:12" ht="14.25" customHeight="1" x14ac:dyDescent="0.2">
      <c r="A549" s="7" t="s">
        <v>58</v>
      </c>
      <c r="B549" s="7" t="s">
        <v>33</v>
      </c>
      <c r="C549" s="7" t="s">
        <v>42</v>
      </c>
      <c r="D549" s="13">
        <v>41640</v>
      </c>
      <c r="E549" s="14">
        <f t="shared" si="2"/>
        <v>1</v>
      </c>
      <c r="F549" s="14" t="s">
        <v>35</v>
      </c>
      <c r="G549" s="7" t="s">
        <v>36</v>
      </c>
      <c r="H549" s="7" t="s">
        <v>39</v>
      </c>
      <c r="I549" s="7" t="s">
        <v>38</v>
      </c>
      <c r="J549" s="15">
        <v>6198904.3672349993</v>
      </c>
      <c r="K549" s="18"/>
      <c r="L549" s="17"/>
    </row>
    <row r="550" spans="1:12" ht="14.25" customHeight="1" x14ac:dyDescent="0.2">
      <c r="A550" s="7" t="s">
        <v>58</v>
      </c>
      <c r="B550" s="7" t="s">
        <v>33</v>
      </c>
      <c r="C550" s="7" t="s">
        <v>42</v>
      </c>
      <c r="D550" s="13">
        <v>41671</v>
      </c>
      <c r="E550" s="14">
        <f t="shared" si="2"/>
        <v>2</v>
      </c>
      <c r="F550" s="14" t="s">
        <v>35</v>
      </c>
      <c r="G550" s="7" t="s">
        <v>36</v>
      </c>
      <c r="H550" s="7" t="s">
        <v>39</v>
      </c>
      <c r="I550" s="7" t="s">
        <v>38</v>
      </c>
      <c r="J550" s="15">
        <v>4648888.2965024998</v>
      </c>
      <c r="K550" s="18"/>
      <c r="L550" s="17"/>
    </row>
    <row r="551" spans="1:12" ht="14.25" customHeight="1" x14ac:dyDescent="0.2">
      <c r="A551" s="7" t="s">
        <v>58</v>
      </c>
      <c r="B551" s="7" t="s">
        <v>33</v>
      </c>
      <c r="C551" s="7" t="s">
        <v>42</v>
      </c>
      <c r="D551" s="13">
        <v>41699</v>
      </c>
      <c r="E551" s="14">
        <f t="shared" si="2"/>
        <v>3</v>
      </c>
      <c r="F551" s="14" t="s">
        <v>35</v>
      </c>
      <c r="G551" s="7" t="s">
        <v>36</v>
      </c>
      <c r="H551" s="7" t="s">
        <v>39</v>
      </c>
      <c r="I551" s="7" t="s">
        <v>38</v>
      </c>
      <c r="J551" s="15">
        <v>5898315.4044952495</v>
      </c>
      <c r="K551" s="18"/>
      <c r="L551" s="17"/>
    </row>
    <row r="552" spans="1:12" ht="14.25" customHeight="1" x14ac:dyDescent="0.2">
      <c r="A552" s="7" t="s">
        <v>58</v>
      </c>
      <c r="B552" s="7" t="s">
        <v>33</v>
      </c>
      <c r="C552" s="7" t="s">
        <v>42</v>
      </c>
      <c r="D552" s="13">
        <v>41730</v>
      </c>
      <c r="E552" s="14">
        <f t="shared" si="2"/>
        <v>4</v>
      </c>
      <c r="F552" s="14" t="s">
        <v>35</v>
      </c>
      <c r="G552" s="7" t="s">
        <v>36</v>
      </c>
      <c r="H552" s="7" t="s">
        <v>39</v>
      </c>
      <c r="I552" s="7" t="s">
        <v>38</v>
      </c>
      <c r="J552" s="15">
        <v>4664521.8484669998</v>
      </c>
      <c r="K552" s="18"/>
      <c r="L552" s="17"/>
    </row>
    <row r="553" spans="1:12" ht="14.25" customHeight="1" x14ac:dyDescent="0.2">
      <c r="A553" s="7" t="s">
        <v>58</v>
      </c>
      <c r="B553" s="7" t="s">
        <v>33</v>
      </c>
      <c r="C553" s="7" t="s">
        <v>42</v>
      </c>
      <c r="D553" s="13">
        <v>41760</v>
      </c>
      <c r="E553" s="14">
        <f t="shared" si="2"/>
        <v>5</v>
      </c>
      <c r="F553" s="14" t="s">
        <v>35</v>
      </c>
      <c r="G553" s="7" t="s">
        <v>36</v>
      </c>
      <c r="H553" s="7" t="s">
        <v>39</v>
      </c>
      <c r="I553" s="7" t="s">
        <v>38</v>
      </c>
      <c r="J553" s="15">
        <v>4250449.1534670005</v>
      </c>
      <c r="K553" s="18"/>
      <c r="L553" s="17"/>
    </row>
    <row r="554" spans="1:12" ht="14.25" customHeight="1" x14ac:dyDescent="0.2">
      <c r="A554" s="7" t="s">
        <v>58</v>
      </c>
      <c r="B554" s="7" t="s">
        <v>33</v>
      </c>
      <c r="C554" s="7" t="s">
        <v>42</v>
      </c>
      <c r="D554" s="13">
        <v>41791</v>
      </c>
      <c r="E554" s="14">
        <f t="shared" si="2"/>
        <v>6</v>
      </c>
      <c r="F554" s="14" t="s">
        <v>35</v>
      </c>
      <c r="G554" s="7" t="s">
        <v>36</v>
      </c>
      <c r="H554" s="7" t="s">
        <v>39</v>
      </c>
      <c r="I554" s="7" t="s">
        <v>38</v>
      </c>
      <c r="J554" s="15">
        <v>4197744.4401284996</v>
      </c>
      <c r="K554" s="18"/>
      <c r="L554" s="17"/>
    </row>
    <row r="555" spans="1:12" ht="14.25" customHeight="1" x14ac:dyDescent="0.2">
      <c r="A555" s="7" t="s">
        <v>58</v>
      </c>
      <c r="B555" s="7" t="s">
        <v>33</v>
      </c>
      <c r="C555" s="7" t="s">
        <v>42</v>
      </c>
      <c r="D555" s="13">
        <v>41456</v>
      </c>
      <c r="E555" s="14">
        <f t="shared" si="2"/>
        <v>7</v>
      </c>
      <c r="F555" s="14" t="s">
        <v>35</v>
      </c>
      <c r="G555" s="7" t="s">
        <v>40</v>
      </c>
      <c r="H555" s="7" t="s">
        <v>37</v>
      </c>
      <c r="I555" s="7" t="s">
        <v>38</v>
      </c>
      <c r="J555" s="15">
        <v>2126344.3882868001</v>
      </c>
      <c r="K555" s="18"/>
      <c r="L555" s="17"/>
    </row>
    <row r="556" spans="1:12" ht="14.25" customHeight="1" x14ac:dyDescent="0.2">
      <c r="A556" s="7" t="s">
        <v>58</v>
      </c>
      <c r="B556" s="7" t="s">
        <v>33</v>
      </c>
      <c r="C556" s="7" t="s">
        <v>42</v>
      </c>
      <c r="D556" s="13">
        <v>41487</v>
      </c>
      <c r="E556" s="14">
        <f t="shared" si="2"/>
        <v>8</v>
      </c>
      <c r="F556" s="14" t="s">
        <v>35</v>
      </c>
      <c r="G556" s="7" t="s">
        <v>40</v>
      </c>
      <c r="H556" s="7" t="s">
        <v>37</v>
      </c>
      <c r="I556" s="7" t="s">
        <v>38</v>
      </c>
      <c r="J556" s="15">
        <v>1830310.04721576</v>
      </c>
      <c r="K556" s="18"/>
      <c r="L556" s="17"/>
    </row>
    <row r="557" spans="1:12" ht="14.25" customHeight="1" x14ac:dyDescent="0.2">
      <c r="A557" s="7" t="s">
        <v>58</v>
      </c>
      <c r="B557" s="7" t="s">
        <v>33</v>
      </c>
      <c r="C557" s="7" t="s">
        <v>42</v>
      </c>
      <c r="D557" s="13">
        <v>41518</v>
      </c>
      <c r="E557" s="14">
        <f t="shared" si="2"/>
        <v>9</v>
      </c>
      <c r="F557" s="14" t="s">
        <v>35</v>
      </c>
      <c r="G557" s="7" t="s">
        <v>40</v>
      </c>
      <c r="H557" s="7" t="s">
        <v>37</v>
      </c>
      <c r="I557" s="7" t="s">
        <v>38</v>
      </c>
      <c r="J557" s="15">
        <v>1932722.2586980001</v>
      </c>
      <c r="K557" s="18"/>
      <c r="L557" s="17"/>
    </row>
    <row r="558" spans="1:12" ht="14.25" customHeight="1" x14ac:dyDescent="0.2">
      <c r="A558" s="7" t="s">
        <v>58</v>
      </c>
      <c r="B558" s="7" t="s">
        <v>33</v>
      </c>
      <c r="C558" s="7" t="s">
        <v>42</v>
      </c>
      <c r="D558" s="13">
        <v>41548</v>
      </c>
      <c r="E558" s="14">
        <f t="shared" si="2"/>
        <v>10</v>
      </c>
      <c r="F558" s="14" t="s">
        <v>35</v>
      </c>
      <c r="G558" s="7" t="s">
        <v>40</v>
      </c>
      <c r="H558" s="7" t="s">
        <v>37</v>
      </c>
      <c r="I558" s="7" t="s">
        <v>38</v>
      </c>
      <c r="J558" s="15">
        <v>1863347.8597905599</v>
      </c>
      <c r="K558" s="18"/>
      <c r="L558" s="17"/>
    </row>
    <row r="559" spans="1:12" ht="14.25" customHeight="1" x14ac:dyDescent="0.2">
      <c r="A559" s="7" t="s">
        <v>58</v>
      </c>
      <c r="B559" s="7" t="s">
        <v>33</v>
      </c>
      <c r="C559" s="7" t="s">
        <v>42</v>
      </c>
      <c r="D559" s="13">
        <v>41579</v>
      </c>
      <c r="E559" s="14">
        <f t="shared" si="2"/>
        <v>11</v>
      </c>
      <c r="F559" s="14" t="s">
        <v>35</v>
      </c>
      <c r="G559" s="7" t="s">
        <v>40</v>
      </c>
      <c r="H559" s="7" t="s">
        <v>37</v>
      </c>
      <c r="I559" s="7" t="s">
        <v>38</v>
      </c>
      <c r="J559" s="15">
        <v>1772855.3065638801</v>
      </c>
      <c r="K559" s="18"/>
      <c r="L559" s="17"/>
    </row>
    <row r="560" spans="1:12" ht="14.25" customHeight="1" x14ac:dyDescent="0.2">
      <c r="A560" s="7" t="s">
        <v>58</v>
      </c>
      <c r="B560" s="7" t="s">
        <v>33</v>
      </c>
      <c r="C560" s="7" t="s">
        <v>42</v>
      </c>
      <c r="D560" s="13">
        <v>41609</v>
      </c>
      <c r="E560" s="14">
        <f t="shared" si="2"/>
        <v>12</v>
      </c>
      <c r="F560" s="14" t="s">
        <v>35</v>
      </c>
      <c r="G560" s="7" t="s">
        <v>40</v>
      </c>
      <c r="H560" s="7" t="s">
        <v>37</v>
      </c>
      <c r="I560" s="7" t="s">
        <v>38</v>
      </c>
      <c r="J560" s="15">
        <v>1900808.01194328</v>
      </c>
      <c r="K560" s="18"/>
      <c r="L560" s="17"/>
    </row>
    <row r="561" spans="1:12" ht="14.25" customHeight="1" x14ac:dyDescent="0.2">
      <c r="A561" s="7" t="s">
        <v>58</v>
      </c>
      <c r="B561" s="7" t="s">
        <v>33</v>
      </c>
      <c r="C561" s="7" t="s">
        <v>42</v>
      </c>
      <c r="D561" s="13">
        <v>41640</v>
      </c>
      <c r="E561" s="14">
        <f t="shared" si="2"/>
        <v>1</v>
      </c>
      <c r="F561" s="14" t="s">
        <v>35</v>
      </c>
      <c r="G561" s="7" t="s">
        <v>40</v>
      </c>
      <c r="H561" s="7" t="s">
        <v>37</v>
      </c>
      <c r="I561" s="7" t="s">
        <v>38</v>
      </c>
      <c r="J561" s="15">
        <v>2656208.4777756003</v>
      </c>
      <c r="K561" s="18"/>
      <c r="L561" s="17"/>
    </row>
    <row r="562" spans="1:12" ht="14.25" customHeight="1" x14ac:dyDescent="0.2">
      <c r="A562" s="7" t="s">
        <v>58</v>
      </c>
      <c r="B562" s="7" t="s">
        <v>33</v>
      </c>
      <c r="C562" s="7" t="s">
        <v>42</v>
      </c>
      <c r="D562" s="13">
        <v>41671</v>
      </c>
      <c r="E562" s="14">
        <f t="shared" si="2"/>
        <v>2</v>
      </c>
      <c r="F562" s="14" t="s">
        <v>35</v>
      </c>
      <c r="G562" s="7" t="s">
        <v>40</v>
      </c>
      <c r="H562" s="7" t="s">
        <v>37</v>
      </c>
      <c r="I562" s="7" t="s">
        <v>38</v>
      </c>
      <c r="J562" s="15">
        <v>2616107.4378318004</v>
      </c>
      <c r="K562" s="18"/>
      <c r="L562" s="17"/>
    </row>
    <row r="563" spans="1:12" ht="14.25" customHeight="1" x14ac:dyDescent="0.2">
      <c r="A563" s="7" t="s">
        <v>58</v>
      </c>
      <c r="B563" s="7" t="s">
        <v>33</v>
      </c>
      <c r="C563" s="7" t="s">
        <v>42</v>
      </c>
      <c r="D563" s="13">
        <v>41699</v>
      </c>
      <c r="E563" s="14">
        <f t="shared" si="2"/>
        <v>3</v>
      </c>
      <c r="F563" s="14" t="s">
        <v>35</v>
      </c>
      <c r="G563" s="7" t="s">
        <v>40</v>
      </c>
      <c r="H563" s="7" t="s">
        <v>37</v>
      </c>
      <c r="I563" s="7" t="s">
        <v>38</v>
      </c>
      <c r="J563" s="15">
        <v>2497537.4048039801</v>
      </c>
      <c r="K563" s="18"/>
      <c r="L563" s="17"/>
    </row>
    <row r="564" spans="1:12" ht="14.25" customHeight="1" x14ac:dyDescent="0.2">
      <c r="A564" s="7" t="s">
        <v>58</v>
      </c>
      <c r="B564" s="7" t="s">
        <v>33</v>
      </c>
      <c r="C564" s="7" t="s">
        <v>42</v>
      </c>
      <c r="D564" s="13">
        <v>41730</v>
      </c>
      <c r="E564" s="14">
        <f t="shared" si="2"/>
        <v>4</v>
      </c>
      <c r="F564" s="14" t="s">
        <v>35</v>
      </c>
      <c r="G564" s="7" t="s">
        <v>40</v>
      </c>
      <c r="H564" s="7" t="s">
        <v>37</v>
      </c>
      <c r="I564" s="7" t="s">
        <v>38</v>
      </c>
      <c r="J564" s="15">
        <v>1880594.9392397199</v>
      </c>
      <c r="K564" s="18"/>
      <c r="L564" s="17"/>
    </row>
    <row r="565" spans="1:12" ht="14.25" customHeight="1" x14ac:dyDescent="0.2">
      <c r="A565" s="7" t="s">
        <v>58</v>
      </c>
      <c r="B565" s="7" t="s">
        <v>33</v>
      </c>
      <c r="C565" s="7" t="s">
        <v>42</v>
      </c>
      <c r="D565" s="13">
        <v>41760</v>
      </c>
      <c r="E565" s="14">
        <f t="shared" si="2"/>
        <v>5</v>
      </c>
      <c r="F565" s="14" t="s">
        <v>35</v>
      </c>
      <c r="G565" s="7" t="s">
        <v>40</v>
      </c>
      <c r="H565" s="7" t="s">
        <v>37</v>
      </c>
      <c r="I565" s="7" t="s">
        <v>38</v>
      </c>
      <c r="J565" s="15">
        <v>1799580.2809168801</v>
      </c>
      <c r="K565" s="18"/>
      <c r="L565" s="17"/>
    </row>
    <row r="566" spans="1:12" ht="14.25" customHeight="1" x14ac:dyDescent="0.2">
      <c r="A566" s="7" t="s">
        <v>58</v>
      </c>
      <c r="B566" s="7" t="s">
        <v>33</v>
      </c>
      <c r="C566" s="7" t="s">
        <v>42</v>
      </c>
      <c r="D566" s="13">
        <v>41791</v>
      </c>
      <c r="E566" s="14">
        <f t="shared" si="2"/>
        <v>6</v>
      </c>
      <c r="F566" s="14" t="s">
        <v>35</v>
      </c>
      <c r="G566" s="7" t="s">
        <v>40</v>
      </c>
      <c r="H566" s="7" t="s">
        <v>37</v>
      </c>
      <c r="I566" s="7" t="s">
        <v>38</v>
      </c>
      <c r="J566" s="15">
        <v>1962186.22557672</v>
      </c>
      <c r="K566" s="18"/>
      <c r="L566" s="17"/>
    </row>
    <row r="567" spans="1:12" ht="14.25" customHeight="1" x14ac:dyDescent="0.2">
      <c r="A567" s="7" t="s">
        <v>58</v>
      </c>
      <c r="B567" s="7" t="s">
        <v>33</v>
      </c>
      <c r="C567" s="7" t="s">
        <v>42</v>
      </c>
      <c r="D567" s="13">
        <v>41456</v>
      </c>
      <c r="E567" s="14">
        <f t="shared" si="2"/>
        <v>7</v>
      </c>
      <c r="F567" s="14" t="s">
        <v>35</v>
      </c>
      <c r="G567" s="7" t="s">
        <v>40</v>
      </c>
      <c r="H567" s="7" t="s">
        <v>39</v>
      </c>
      <c r="I567" s="7" t="s">
        <v>38</v>
      </c>
      <c r="J567" s="15">
        <v>3873782.0619640001</v>
      </c>
      <c r="K567" s="18"/>
      <c r="L567" s="17"/>
    </row>
    <row r="568" spans="1:12" ht="14.25" customHeight="1" x14ac:dyDescent="0.2">
      <c r="A568" s="7" t="s">
        <v>58</v>
      </c>
      <c r="B568" s="7" t="s">
        <v>33</v>
      </c>
      <c r="C568" s="7" t="s">
        <v>42</v>
      </c>
      <c r="D568" s="13">
        <v>41487</v>
      </c>
      <c r="E568" s="14">
        <f t="shared" si="2"/>
        <v>8</v>
      </c>
      <c r="F568" s="14" t="s">
        <v>35</v>
      </c>
      <c r="G568" s="7" t="s">
        <v>40</v>
      </c>
      <c r="H568" s="7" t="s">
        <v>39</v>
      </c>
      <c r="I568" s="7" t="s">
        <v>38</v>
      </c>
      <c r="J568" s="15">
        <v>3236640.6193384002</v>
      </c>
      <c r="K568" s="18"/>
      <c r="L568" s="17"/>
    </row>
    <row r="569" spans="1:12" ht="14.25" customHeight="1" x14ac:dyDescent="0.2">
      <c r="A569" s="7" t="s">
        <v>58</v>
      </c>
      <c r="B569" s="7" t="s">
        <v>33</v>
      </c>
      <c r="C569" s="7" t="s">
        <v>42</v>
      </c>
      <c r="D569" s="13">
        <v>41518</v>
      </c>
      <c r="E569" s="14">
        <f t="shared" si="2"/>
        <v>9</v>
      </c>
      <c r="F569" s="14" t="s">
        <v>35</v>
      </c>
      <c r="G569" s="7" t="s">
        <v>40</v>
      </c>
      <c r="H569" s="7" t="s">
        <v>39</v>
      </c>
      <c r="I569" s="7" t="s">
        <v>38</v>
      </c>
      <c r="J569" s="15">
        <v>3452365.4743496003</v>
      </c>
      <c r="K569" s="18"/>
      <c r="L569" s="17"/>
    </row>
    <row r="570" spans="1:12" ht="14.25" customHeight="1" x14ac:dyDescent="0.2">
      <c r="A570" s="7" t="s">
        <v>58</v>
      </c>
      <c r="B570" s="7" t="s">
        <v>33</v>
      </c>
      <c r="C570" s="7" t="s">
        <v>42</v>
      </c>
      <c r="D570" s="13">
        <v>41548</v>
      </c>
      <c r="E570" s="14">
        <f t="shared" si="2"/>
        <v>10</v>
      </c>
      <c r="F570" s="14" t="s">
        <v>35</v>
      </c>
      <c r="G570" s="7" t="s">
        <v>40</v>
      </c>
      <c r="H570" s="7" t="s">
        <v>39</v>
      </c>
      <c r="I570" s="7" t="s">
        <v>38</v>
      </c>
      <c r="J570" s="15">
        <v>3356591.8241904001</v>
      </c>
      <c r="K570" s="18"/>
      <c r="L570" s="17"/>
    </row>
    <row r="571" spans="1:12" ht="14.25" customHeight="1" x14ac:dyDescent="0.2">
      <c r="A571" s="7" t="s">
        <v>58</v>
      </c>
      <c r="B571" s="7" t="s">
        <v>33</v>
      </c>
      <c r="C571" s="7" t="s">
        <v>42</v>
      </c>
      <c r="D571" s="13">
        <v>41579</v>
      </c>
      <c r="E571" s="14">
        <f t="shared" si="2"/>
        <v>11</v>
      </c>
      <c r="F571" s="14" t="s">
        <v>35</v>
      </c>
      <c r="G571" s="7" t="s">
        <v>40</v>
      </c>
      <c r="H571" s="7" t="s">
        <v>39</v>
      </c>
      <c r="I571" s="7" t="s">
        <v>38</v>
      </c>
      <c r="J571" s="15">
        <v>3011576.2034932002</v>
      </c>
      <c r="K571" s="18"/>
      <c r="L571" s="17"/>
    </row>
    <row r="572" spans="1:12" ht="14.25" customHeight="1" x14ac:dyDescent="0.2">
      <c r="A572" s="7" t="s">
        <v>58</v>
      </c>
      <c r="B572" s="7" t="s">
        <v>33</v>
      </c>
      <c r="C572" s="7" t="s">
        <v>42</v>
      </c>
      <c r="D572" s="13">
        <v>41609</v>
      </c>
      <c r="E572" s="14">
        <f t="shared" si="2"/>
        <v>12</v>
      </c>
      <c r="F572" s="14" t="s">
        <v>35</v>
      </c>
      <c r="G572" s="7" t="s">
        <v>40</v>
      </c>
      <c r="H572" s="7" t="s">
        <v>39</v>
      </c>
      <c r="I572" s="7" t="s">
        <v>38</v>
      </c>
      <c r="J572" s="15">
        <v>3605073.1360128</v>
      </c>
      <c r="K572" s="18"/>
      <c r="L572" s="17"/>
    </row>
    <row r="573" spans="1:12" ht="14.25" customHeight="1" x14ac:dyDescent="0.2">
      <c r="A573" s="7" t="s">
        <v>58</v>
      </c>
      <c r="B573" s="7" t="s">
        <v>33</v>
      </c>
      <c r="C573" s="7" t="s">
        <v>42</v>
      </c>
      <c r="D573" s="13">
        <v>41640</v>
      </c>
      <c r="E573" s="14">
        <f t="shared" si="2"/>
        <v>1</v>
      </c>
      <c r="F573" s="14" t="s">
        <v>35</v>
      </c>
      <c r="G573" s="7" t="s">
        <v>40</v>
      </c>
      <c r="H573" s="7" t="s">
        <v>39</v>
      </c>
      <c r="I573" s="7" t="s">
        <v>38</v>
      </c>
      <c r="J573" s="15">
        <v>5213462.9938199995</v>
      </c>
      <c r="K573" s="18"/>
      <c r="L573" s="17"/>
    </row>
    <row r="574" spans="1:12" ht="14.25" customHeight="1" x14ac:dyDescent="0.2">
      <c r="A574" s="7" t="s">
        <v>58</v>
      </c>
      <c r="B574" s="7" t="s">
        <v>33</v>
      </c>
      <c r="C574" s="7" t="s">
        <v>42</v>
      </c>
      <c r="D574" s="13">
        <v>41671</v>
      </c>
      <c r="E574" s="14">
        <f t="shared" si="2"/>
        <v>2</v>
      </c>
      <c r="F574" s="14" t="s">
        <v>35</v>
      </c>
      <c r="G574" s="7" t="s">
        <v>40</v>
      </c>
      <c r="H574" s="7" t="s">
        <v>39</v>
      </c>
      <c r="I574" s="7" t="s">
        <v>38</v>
      </c>
      <c r="J574" s="15">
        <v>4601973.0645340011</v>
      </c>
      <c r="K574" s="18"/>
      <c r="L574" s="17"/>
    </row>
    <row r="575" spans="1:12" ht="14.25" customHeight="1" x14ac:dyDescent="0.2">
      <c r="A575" s="7" t="s">
        <v>58</v>
      </c>
      <c r="B575" s="7" t="s">
        <v>33</v>
      </c>
      <c r="C575" s="7" t="s">
        <v>42</v>
      </c>
      <c r="D575" s="13">
        <v>41699</v>
      </c>
      <c r="E575" s="14">
        <f t="shared" si="2"/>
        <v>3</v>
      </c>
      <c r="F575" s="14" t="s">
        <v>35</v>
      </c>
      <c r="G575" s="7" t="s">
        <v>40</v>
      </c>
      <c r="H575" s="7" t="s">
        <v>39</v>
      </c>
      <c r="I575" s="7" t="s">
        <v>38</v>
      </c>
      <c r="J575" s="15">
        <v>4341474.4526009997</v>
      </c>
      <c r="K575" s="18"/>
      <c r="L575" s="17"/>
    </row>
    <row r="576" spans="1:12" ht="14.25" customHeight="1" x14ac:dyDescent="0.2">
      <c r="A576" s="7" t="s">
        <v>58</v>
      </c>
      <c r="B576" s="7" t="s">
        <v>33</v>
      </c>
      <c r="C576" s="7" t="s">
        <v>42</v>
      </c>
      <c r="D576" s="13">
        <v>41730</v>
      </c>
      <c r="E576" s="14">
        <f t="shared" si="2"/>
        <v>4</v>
      </c>
      <c r="F576" s="14" t="s">
        <v>35</v>
      </c>
      <c r="G576" s="7" t="s">
        <v>40</v>
      </c>
      <c r="H576" s="7" t="s">
        <v>39</v>
      </c>
      <c r="I576" s="7" t="s">
        <v>38</v>
      </c>
      <c r="J576" s="15">
        <v>4348448.7778535997</v>
      </c>
      <c r="K576" s="18"/>
      <c r="L576" s="17"/>
    </row>
    <row r="577" spans="1:12" ht="14.25" customHeight="1" x14ac:dyDescent="0.2">
      <c r="A577" s="7" t="s">
        <v>58</v>
      </c>
      <c r="B577" s="7" t="s">
        <v>33</v>
      </c>
      <c r="C577" s="7" t="s">
        <v>42</v>
      </c>
      <c r="D577" s="13">
        <v>41760</v>
      </c>
      <c r="E577" s="14">
        <f t="shared" si="2"/>
        <v>5</v>
      </c>
      <c r="F577" s="14" t="s">
        <v>35</v>
      </c>
      <c r="G577" s="7" t="s">
        <v>40</v>
      </c>
      <c r="H577" s="7" t="s">
        <v>39</v>
      </c>
      <c r="I577" s="7" t="s">
        <v>38</v>
      </c>
      <c r="J577" s="15">
        <v>3249860.6738448003</v>
      </c>
      <c r="K577" s="18"/>
      <c r="L577" s="17"/>
    </row>
    <row r="578" spans="1:12" ht="14.25" customHeight="1" x14ac:dyDescent="0.2">
      <c r="A578" s="7" t="s">
        <v>58</v>
      </c>
      <c r="B578" s="7" t="s">
        <v>33</v>
      </c>
      <c r="C578" s="7" t="s">
        <v>42</v>
      </c>
      <c r="D578" s="13">
        <v>41791</v>
      </c>
      <c r="E578" s="14">
        <f t="shared" si="2"/>
        <v>6</v>
      </c>
      <c r="F578" s="14" t="s">
        <v>35</v>
      </c>
      <c r="G578" s="7" t="s">
        <v>40</v>
      </c>
      <c r="H578" s="7" t="s">
        <v>39</v>
      </c>
      <c r="I578" s="7" t="s">
        <v>38</v>
      </c>
      <c r="J578" s="15">
        <v>3447637.2776856003</v>
      </c>
      <c r="K578" s="18"/>
      <c r="L578" s="17"/>
    </row>
    <row r="579" spans="1:12" ht="14.25" customHeight="1" x14ac:dyDescent="0.2">
      <c r="A579" s="7" t="s">
        <v>58</v>
      </c>
      <c r="B579" s="7" t="s">
        <v>33</v>
      </c>
      <c r="C579" s="7" t="s">
        <v>42</v>
      </c>
      <c r="D579" s="13">
        <v>41456</v>
      </c>
      <c r="E579" s="14">
        <f t="shared" si="2"/>
        <v>7</v>
      </c>
      <c r="F579" s="14" t="s">
        <v>35</v>
      </c>
      <c r="G579" s="7" t="s">
        <v>41</v>
      </c>
      <c r="H579" s="7" t="s">
        <v>37</v>
      </c>
      <c r="I579" s="7" t="s">
        <v>38</v>
      </c>
      <c r="J579" s="15">
        <v>4205710.5050467979</v>
      </c>
      <c r="K579" s="18"/>
      <c r="L579" s="17"/>
    </row>
    <row r="580" spans="1:12" ht="14.25" customHeight="1" x14ac:dyDescent="0.2">
      <c r="A580" s="7" t="s">
        <v>58</v>
      </c>
      <c r="B580" s="7" t="s">
        <v>33</v>
      </c>
      <c r="C580" s="7" t="s">
        <v>42</v>
      </c>
      <c r="D580" s="13">
        <v>41487</v>
      </c>
      <c r="E580" s="14">
        <f t="shared" si="2"/>
        <v>8</v>
      </c>
      <c r="F580" s="14" t="s">
        <v>35</v>
      </c>
      <c r="G580" s="7" t="s">
        <v>41</v>
      </c>
      <c r="H580" s="7" t="s">
        <v>37</v>
      </c>
      <c r="I580" s="7" t="s">
        <v>38</v>
      </c>
      <c r="J580" s="15">
        <v>3388330.7652803189</v>
      </c>
      <c r="K580" s="18"/>
      <c r="L580" s="17"/>
    </row>
    <row r="581" spans="1:12" ht="14.25" customHeight="1" x14ac:dyDescent="0.2">
      <c r="A581" s="7" t="s">
        <v>58</v>
      </c>
      <c r="B581" s="7" t="s">
        <v>33</v>
      </c>
      <c r="C581" s="7" t="s">
        <v>42</v>
      </c>
      <c r="D581" s="13">
        <v>41518</v>
      </c>
      <c r="E581" s="14">
        <f t="shared" si="2"/>
        <v>9</v>
      </c>
      <c r="F581" s="14" t="s">
        <v>35</v>
      </c>
      <c r="G581" s="7" t="s">
        <v>41</v>
      </c>
      <c r="H581" s="7" t="s">
        <v>37</v>
      </c>
      <c r="I581" s="7" t="s">
        <v>38</v>
      </c>
      <c r="J581" s="15">
        <v>4067080.518160814</v>
      </c>
      <c r="K581" s="18"/>
      <c r="L581" s="17"/>
    </row>
    <row r="582" spans="1:12" ht="14.25" customHeight="1" x14ac:dyDescent="0.2">
      <c r="A582" s="7" t="s">
        <v>58</v>
      </c>
      <c r="B582" s="7" t="s">
        <v>33</v>
      </c>
      <c r="C582" s="7" t="s">
        <v>42</v>
      </c>
      <c r="D582" s="13">
        <v>41548</v>
      </c>
      <c r="E582" s="14">
        <f t="shared" si="2"/>
        <v>10</v>
      </c>
      <c r="F582" s="14" t="s">
        <v>35</v>
      </c>
      <c r="G582" s="7" t="s">
        <v>41</v>
      </c>
      <c r="H582" s="7" t="s">
        <v>37</v>
      </c>
      <c r="I582" s="7" t="s">
        <v>38</v>
      </c>
      <c r="J582" s="15">
        <v>3744069.5923996787</v>
      </c>
      <c r="K582" s="18"/>
      <c r="L582" s="17"/>
    </row>
    <row r="583" spans="1:12" ht="14.25" customHeight="1" x14ac:dyDescent="0.2">
      <c r="A583" s="7" t="s">
        <v>58</v>
      </c>
      <c r="B583" s="7" t="s">
        <v>33</v>
      </c>
      <c r="C583" s="7" t="s">
        <v>42</v>
      </c>
      <c r="D583" s="13">
        <v>41579</v>
      </c>
      <c r="E583" s="14">
        <f t="shared" si="2"/>
        <v>11</v>
      </c>
      <c r="F583" s="14" t="s">
        <v>35</v>
      </c>
      <c r="G583" s="7" t="s">
        <v>41</v>
      </c>
      <c r="H583" s="7" t="s">
        <v>37</v>
      </c>
      <c r="I583" s="7" t="s">
        <v>38</v>
      </c>
      <c r="J583" s="15">
        <v>3462813.1125993291</v>
      </c>
      <c r="K583" s="18"/>
      <c r="L583" s="17"/>
    </row>
    <row r="584" spans="1:12" ht="14.25" customHeight="1" x14ac:dyDescent="0.2">
      <c r="A584" s="7" t="s">
        <v>58</v>
      </c>
      <c r="B584" s="7" t="s">
        <v>33</v>
      </c>
      <c r="C584" s="7" t="s">
        <v>42</v>
      </c>
      <c r="D584" s="13">
        <v>41609</v>
      </c>
      <c r="E584" s="14">
        <f t="shared" si="2"/>
        <v>12</v>
      </c>
      <c r="F584" s="14" t="s">
        <v>35</v>
      </c>
      <c r="G584" s="7" t="s">
        <v>41</v>
      </c>
      <c r="H584" s="7" t="s">
        <v>37</v>
      </c>
      <c r="I584" s="7" t="s">
        <v>38</v>
      </c>
      <c r="J584" s="15">
        <v>3568361.8434775192</v>
      </c>
      <c r="K584" s="18"/>
      <c r="L584" s="17"/>
    </row>
    <row r="585" spans="1:12" ht="14.25" customHeight="1" x14ac:dyDescent="0.2">
      <c r="A585" s="7" t="s">
        <v>58</v>
      </c>
      <c r="B585" s="7" t="s">
        <v>33</v>
      </c>
      <c r="C585" s="7" t="s">
        <v>42</v>
      </c>
      <c r="D585" s="13">
        <v>41640</v>
      </c>
      <c r="E585" s="14">
        <f t="shared" si="2"/>
        <v>1</v>
      </c>
      <c r="F585" s="14" t="s">
        <v>35</v>
      </c>
      <c r="G585" s="7" t="s">
        <v>41</v>
      </c>
      <c r="H585" s="7" t="s">
        <v>37</v>
      </c>
      <c r="I585" s="7" t="s">
        <v>38</v>
      </c>
      <c r="J585" s="15">
        <v>5471503.3322801981</v>
      </c>
      <c r="K585" s="18"/>
      <c r="L585" s="17"/>
    </row>
    <row r="586" spans="1:12" ht="14.25" customHeight="1" x14ac:dyDescent="0.2">
      <c r="A586" s="7" t="s">
        <v>58</v>
      </c>
      <c r="B586" s="7" t="s">
        <v>33</v>
      </c>
      <c r="C586" s="7" t="s">
        <v>42</v>
      </c>
      <c r="D586" s="13">
        <v>41671</v>
      </c>
      <c r="E586" s="14">
        <f t="shared" si="2"/>
        <v>2</v>
      </c>
      <c r="F586" s="14" t="s">
        <v>35</v>
      </c>
      <c r="G586" s="7" t="s">
        <v>41</v>
      </c>
      <c r="H586" s="7" t="s">
        <v>37</v>
      </c>
      <c r="I586" s="7" t="s">
        <v>38</v>
      </c>
      <c r="J586" s="15">
        <v>5059522.5801976481</v>
      </c>
      <c r="K586" s="18"/>
      <c r="L586" s="17"/>
    </row>
    <row r="587" spans="1:12" ht="14.25" customHeight="1" x14ac:dyDescent="0.2">
      <c r="A587" s="7" t="s">
        <v>58</v>
      </c>
      <c r="B587" s="7" t="s">
        <v>33</v>
      </c>
      <c r="C587" s="7" t="s">
        <v>42</v>
      </c>
      <c r="D587" s="13">
        <v>41699</v>
      </c>
      <c r="E587" s="14">
        <f t="shared" si="2"/>
        <v>3</v>
      </c>
      <c r="F587" s="14" t="s">
        <v>35</v>
      </c>
      <c r="G587" s="7" t="s">
        <v>41</v>
      </c>
      <c r="H587" s="7" t="s">
        <v>37</v>
      </c>
      <c r="I587" s="7" t="s">
        <v>38</v>
      </c>
      <c r="J587" s="15">
        <v>4550701.2166301943</v>
      </c>
      <c r="K587" s="18"/>
      <c r="L587" s="17"/>
    </row>
    <row r="588" spans="1:12" ht="14.25" customHeight="1" x14ac:dyDescent="0.2">
      <c r="A588" s="7" t="s">
        <v>58</v>
      </c>
      <c r="B588" s="7" t="s">
        <v>33</v>
      </c>
      <c r="C588" s="7" t="s">
        <v>42</v>
      </c>
      <c r="D588" s="13">
        <v>41730</v>
      </c>
      <c r="E588" s="14">
        <f t="shared" si="2"/>
        <v>4</v>
      </c>
      <c r="F588" s="14" t="s">
        <v>35</v>
      </c>
      <c r="G588" s="7" t="s">
        <v>41</v>
      </c>
      <c r="H588" s="7" t="s">
        <v>37</v>
      </c>
      <c r="I588" s="7" t="s">
        <v>38</v>
      </c>
      <c r="J588" s="15">
        <v>4783246.4214486899</v>
      </c>
      <c r="K588" s="18"/>
      <c r="L588" s="17"/>
    </row>
    <row r="589" spans="1:12" ht="14.25" customHeight="1" x14ac:dyDescent="0.2">
      <c r="A589" s="7" t="s">
        <v>58</v>
      </c>
      <c r="B589" s="7" t="s">
        <v>33</v>
      </c>
      <c r="C589" s="7" t="s">
        <v>42</v>
      </c>
      <c r="D589" s="13">
        <v>41760</v>
      </c>
      <c r="E589" s="14">
        <f t="shared" si="2"/>
        <v>5</v>
      </c>
      <c r="F589" s="14" t="s">
        <v>35</v>
      </c>
      <c r="G589" s="7" t="s">
        <v>41</v>
      </c>
      <c r="H589" s="7" t="s">
        <v>37</v>
      </c>
      <c r="I589" s="7" t="s">
        <v>38</v>
      </c>
      <c r="J589" s="15">
        <v>3615900.6923301592</v>
      </c>
      <c r="K589" s="18"/>
      <c r="L589" s="17"/>
    </row>
    <row r="590" spans="1:12" ht="14.25" customHeight="1" x14ac:dyDescent="0.2">
      <c r="A590" s="7" t="s">
        <v>58</v>
      </c>
      <c r="B590" s="7" t="s">
        <v>33</v>
      </c>
      <c r="C590" s="7" t="s">
        <v>42</v>
      </c>
      <c r="D590" s="13">
        <v>41791</v>
      </c>
      <c r="E590" s="14">
        <f t="shared" si="2"/>
        <v>6</v>
      </c>
      <c r="F590" s="14" t="s">
        <v>35</v>
      </c>
      <c r="G590" s="7" t="s">
        <v>41</v>
      </c>
      <c r="H590" s="7" t="s">
        <v>37</v>
      </c>
      <c r="I590" s="7" t="s">
        <v>38</v>
      </c>
      <c r="J590" s="15">
        <v>3879202.5837155385</v>
      </c>
      <c r="K590" s="18"/>
      <c r="L590" s="17"/>
    </row>
    <row r="591" spans="1:12" ht="14.25" customHeight="1" x14ac:dyDescent="0.2">
      <c r="A591" s="7" t="s">
        <v>58</v>
      </c>
      <c r="B591" s="7" t="s">
        <v>33</v>
      </c>
      <c r="C591" s="7" t="s">
        <v>43</v>
      </c>
      <c r="D591" s="13">
        <v>41456</v>
      </c>
      <c r="E591" s="14">
        <f t="shared" si="2"/>
        <v>7</v>
      </c>
      <c r="F591" s="14" t="s">
        <v>35</v>
      </c>
      <c r="G591" s="7" t="s">
        <v>36</v>
      </c>
      <c r="H591" s="7" t="s">
        <v>37</v>
      </c>
      <c r="I591" s="7" t="s">
        <v>38</v>
      </c>
      <c r="J591" s="15">
        <v>1689221.1490034999</v>
      </c>
      <c r="K591" s="18"/>
      <c r="L591" s="17"/>
    </row>
    <row r="592" spans="1:12" ht="14.25" customHeight="1" x14ac:dyDescent="0.2">
      <c r="A592" s="7" t="s">
        <v>58</v>
      </c>
      <c r="B592" s="7" t="s">
        <v>33</v>
      </c>
      <c r="C592" s="7" t="s">
        <v>43</v>
      </c>
      <c r="D592" s="13">
        <v>41487</v>
      </c>
      <c r="E592" s="14">
        <f t="shared" si="2"/>
        <v>8</v>
      </c>
      <c r="F592" s="14" t="s">
        <v>35</v>
      </c>
      <c r="G592" s="7" t="s">
        <v>36</v>
      </c>
      <c r="H592" s="7" t="s">
        <v>37</v>
      </c>
      <c r="I592" s="7" t="s">
        <v>38</v>
      </c>
      <c r="J592" s="15">
        <v>2059921.8667754997</v>
      </c>
      <c r="K592" s="18"/>
      <c r="L592" s="17"/>
    </row>
    <row r="593" spans="1:12" ht="14.25" customHeight="1" x14ac:dyDescent="0.2">
      <c r="A593" s="7" t="s">
        <v>58</v>
      </c>
      <c r="B593" s="7" t="s">
        <v>33</v>
      </c>
      <c r="C593" s="7" t="s">
        <v>43</v>
      </c>
      <c r="D593" s="13">
        <v>41518</v>
      </c>
      <c r="E593" s="14">
        <f t="shared" si="2"/>
        <v>9</v>
      </c>
      <c r="F593" s="14" t="s">
        <v>35</v>
      </c>
      <c r="G593" s="7" t="s">
        <v>36</v>
      </c>
      <c r="H593" s="7" t="s">
        <v>37</v>
      </c>
      <c r="I593" s="7" t="s">
        <v>38</v>
      </c>
      <c r="J593" s="15">
        <v>1793176.531129</v>
      </c>
      <c r="K593" s="18"/>
      <c r="L593" s="17"/>
    </row>
    <row r="594" spans="1:12" ht="14.25" customHeight="1" x14ac:dyDescent="0.2">
      <c r="A594" s="7" t="s">
        <v>58</v>
      </c>
      <c r="B594" s="7" t="s">
        <v>33</v>
      </c>
      <c r="C594" s="7" t="s">
        <v>43</v>
      </c>
      <c r="D594" s="13">
        <v>41548</v>
      </c>
      <c r="E594" s="14">
        <f t="shared" si="2"/>
        <v>10</v>
      </c>
      <c r="F594" s="14" t="s">
        <v>35</v>
      </c>
      <c r="G594" s="7" t="s">
        <v>36</v>
      </c>
      <c r="H594" s="7" t="s">
        <v>37</v>
      </c>
      <c r="I594" s="7" t="s">
        <v>38</v>
      </c>
      <c r="J594" s="15">
        <v>1547855.7555440001</v>
      </c>
      <c r="K594" s="18"/>
      <c r="L594" s="17"/>
    </row>
    <row r="595" spans="1:12" ht="14.25" customHeight="1" x14ac:dyDescent="0.2">
      <c r="A595" s="7" t="s">
        <v>58</v>
      </c>
      <c r="B595" s="7" t="s">
        <v>33</v>
      </c>
      <c r="C595" s="7" t="s">
        <v>43</v>
      </c>
      <c r="D595" s="13">
        <v>41579</v>
      </c>
      <c r="E595" s="14">
        <f t="shared" si="2"/>
        <v>11</v>
      </c>
      <c r="F595" s="14" t="s">
        <v>35</v>
      </c>
      <c r="G595" s="7" t="s">
        <v>36</v>
      </c>
      <c r="H595" s="7" t="s">
        <v>37</v>
      </c>
      <c r="I595" s="7" t="s">
        <v>38</v>
      </c>
      <c r="J595" s="15">
        <v>1621360.3148906252</v>
      </c>
      <c r="K595" s="18"/>
      <c r="L595" s="17"/>
    </row>
    <row r="596" spans="1:12" ht="14.25" customHeight="1" x14ac:dyDescent="0.2">
      <c r="A596" s="7" t="s">
        <v>58</v>
      </c>
      <c r="B596" s="7" t="s">
        <v>33</v>
      </c>
      <c r="C596" s="7" t="s">
        <v>43</v>
      </c>
      <c r="D596" s="13">
        <v>41609</v>
      </c>
      <c r="E596" s="14">
        <f t="shared" si="2"/>
        <v>12</v>
      </c>
      <c r="F596" s="14" t="s">
        <v>35</v>
      </c>
      <c r="G596" s="7" t="s">
        <v>36</v>
      </c>
      <c r="H596" s="7" t="s">
        <v>37</v>
      </c>
      <c r="I596" s="7" t="s">
        <v>38</v>
      </c>
      <c r="J596" s="15">
        <v>1330451.9418015</v>
      </c>
      <c r="K596" s="18"/>
      <c r="L596" s="17"/>
    </row>
    <row r="597" spans="1:12" ht="14.25" customHeight="1" x14ac:dyDescent="0.2">
      <c r="A597" s="7" t="s">
        <v>58</v>
      </c>
      <c r="B597" s="7" t="s">
        <v>33</v>
      </c>
      <c r="C597" s="7" t="s">
        <v>43</v>
      </c>
      <c r="D597" s="13">
        <v>41640</v>
      </c>
      <c r="E597" s="14">
        <f t="shared" si="2"/>
        <v>1</v>
      </c>
      <c r="F597" s="14" t="s">
        <v>35</v>
      </c>
      <c r="G597" s="7" t="s">
        <v>36</v>
      </c>
      <c r="H597" s="7" t="s">
        <v>37</v>
      </c>
      <c r="I597" s="7" t="s">
        <v>38</v>
      </c>
      <c r="J597" s="15">
        <v>2228780.4880005</v>
      </c>
      <c r="K597" s="18"/>
      <c r="L597" s="17"/>
    </row>
    <row r="598" spans="1:12" ht="14.25" customHeight="1" x14ac:dyDescent="0.2">
      <c r="A598" s="7" t="s">
        <v>58</v>
      </c>
      <c r="B598" s="7" t="s">
        <v>33</v>
      </c>
      <c r="C598" s="7" t="s">
        <v>43</v>
      </c>
      <c r="D598" s="13">
        <v>41671</v>
      </c>
      <c r="E598" s="14">
        <f t="shared" si="2"/>
        <v>2</v>
      </c>
      <c r="F598" s="14" t="s">
        <v>35</v>
      </c>
      <c r="G598" s="7" t="s">
        <v>36</v>
      </c>
      <c r="H598" s="7" t="s">
        <v>37</v>
      </c>
      <c r="I598" s="7" t="s">
        <v>38</v>
      </c>
      <c r="J598" s="15">
        <v>2185969.2785069998</v>
      </c>
      <c r="K598" s="18"/>
      <c r="L598" s="17"/>
    </row>
    <row r="599" spans="1:12" ht="14.25" customHeight="1" x14ac:dyDescent="0.2">
      <c r="A599" s="7" t="s">
        <v>58</v>
      </c>
      <c r="B599" s="7" t="s">
        <v>33</v>
      </c>
      <c r="C599" s="7" t="s">
        <v>43</v>
      </c>
      <c r="D599" s="13">
        <v>41699</v>
      </c>
      <c r="E599" s="14">
        <f t="shared" si="2"/>
        <v>3</v>
      </c>
      <c r="F599" s="14" t="s">
        <v>35</v>
      </c>
      <c r="G599" s="7" t="s">
        <v>36</v>
      </c>
      <c r="H599" s="7" t="s">
        <v>37</v>
      </c>
      <c r="I599" s="7" t="s">
        <v>38</v>
      </c>
      <c r="J599" s="15">
        <v>1950392.0613048752</v>
      </c>
      <c r="K599" s="18"/>
      <c r="L599" s="17"/>
    </row>
    <row r="600" spans="1:12" ht="14.25" customHeight="1" x14ac:dyDescent="0.2">
      <c r="A600" s="7" t="s">
        <v>58</v>
      </c>
      <c r="B600" s="7" t="s">
        <v>33</v>
      </c>
      <c r="C600" s="7" t="s">
        <v>43</v>
      </c>
      <c r="D600" s="13">
        <v>41730</v>
      </c>
      <c r="E600" s="14">
        <f t="shared" si="2"/>
        <v>4</v>
      </c>
      <c r="F600" s="14" t="s">
        <v>35</v>
      </c>
      <c r="G600" s="7" t="s">
        <v>36</v>
      </c>
      <c r="H600" s="7" t="s">
        <v>37</v>
      </c>
      <c r="I600" s="7" t="s">
        <v>38</v>
      </c>
      <c r="J600" s="15">
        <v>1986295.0526719999</v>
      </c>
      <c r="K600" s="18"/>
      <c r="L600" s="17"/>
    </row>
    <row r="601" spans="1:12" ht="14.25" customHeight="1" x14ac:dyDescent="0.2">
      <c r="A601" s="7" t="s">
        <v>58</v>
      </c>
      <c r="B601" s="7" t="s">
        <v>33</v>
      </c>
      <c r="C601" s="7" t="s">
        <v>43</v>
      </c>
      <c r="D601" s="13">
        <v>41760</v>
      </c>
      <c r="E601" s="14">
        <f t="shared" si="2"/>
        <v>5</v>
      </c>
      <c r="F601" s="14" t="s">
        <v>35</v>
      </c>
      <c r="G601" s="7" t="s">
        <v>36</v>
      </c>
      <c r="H601" s="7" t="s">
        <v>37</v>
      </c>
      <c r="I601" s="7" t="s">
        <v>38</v>
      </c>
      <c r="J601" s="15">
        <v>2071155.7982568748</v>
      </c>
      <c r="K601" s="18"/>
      <c r="L601" s="17"/>
    </row>
    <row r="602" spans="1:12" ht="14.25" customHeight="1" x14ac:dyDescent="0.2">
      <c r="A602" s="7" t="s">
        <v>58</v>
      </c>
      <c r="B602" s="7" t="s">
        <v>33</v>
      </c>
      <c r="C602" s="7" t="s">
        <v>43</v>
      </c>
      <c r="D602" s="13">
        <v>41791</v>
      </c>
      <c r="E602" s="14">
        <f t="shared" si="2"/>
        <v>6</v>
      </c>
      <c r="F602" s="14" t="s">
        <v>35</v>
      </c>
      <c r="G602" s="7" t="s">
        <v>36</v>
      </c>
      <c r="H602" s="7" t="s">
        <v>37</v>
      </c>
      <c r="I602" s="7" t="s">
        <v>38</v>
      </c>
      <c r="J602" s="15">
        <v>2273512.0860041254</v>
      </c>
      <c r="K602" s="18"/>
      <c r="L602" s="17"/>
    </row>
    <row r="603" spans="1:12" ht="14.25" customHeight="1" x14ac:dyDescent="0.2">
      <c r="A603" s="7" t="s">
        <v>58</v>
      </c>
      <c r="B603" s="7" t="s">
        <v>33</v>
      </c>
      <c r="C603" s="7" t="s">
        <v>43</v>
      </c>
      <c r="D603" s="13">
        <v>41456</v>
      </c>
      <c r="E603" s="14">
        <f t="shared" si="2"/>
        <v>7</v>
      </c>
      <c r="F603" s="14" t="s">
        <v>35</v>
      </c>
      <c r="G603" s="7" t="s">
        <v>36</v>
      </c>
      <c r="H603" s="7" t="s">
        <v>39</v>
      </c>
      <c r="I603" s="7" t="s">
        <v>38</v>
      </c>
      <c r="J603" s="15">
        <v>3229019.3481892501</v>
      </c>
      <c r="K603" s="18"/>
      <c r="L603" s="17"/>
    </row>
    <row r="604" spans="1:12" ht="14.25" customHeight="1" x14ac:dyDescent="0.2">
      <c r="A604" s="7" t="s">
        <v>58</v>
      </c>
      <c r="B604" s="7" t="s">
        <v>33</v>
      </c>
      <c r="C604" s="7" t="s">
        <v>43</v>
      </c>
      <c r="D604" s="13">
        <v>41487</v>
      </c>
      <c r="E604" s="14">
        <f t="shared" si="2"/>
        <v>8</v>
      </c>
      <c r="F604" s="14" t="s">
        <v>35</v>
      </c>
      <c r="G604" s="7" t="s">
        <v>36</v>
      </c>
      <c r="H604" s="7" t="s">
        <v>39</v>
      </c>
      <c r="I604" s="7" t="s">
        <v>38</v>
      </c>
      <c r="J604" s="15">
        <v>3998074.953249</v>
      </c>
      <c r="K604" s="18"/>
      <c r="L604" s="17"/>
    </row>
    <row r="605" spans="1:12" ht="14.25" customHeight="1" x14ac:dyDescent="0.2">
      <c r="A605" s="7" t="s">
        <v>58</v>
      </c>
      <c r="B605" s="7" t="s">
        <v>33</v>
      </c>
      <c r="C605" s="7" t="s">
        <v>43</v>
      </c>
      <c r="D605" s="13">
        <v>41518</v>
      </c>
      <c r="E605" s="14">
        <f t="shared" si="2"/>
        <v>9</v>
      </c>
      <c r="F605" s="14" t="s">
        <v>35</v>
      </c>
      <c r="G605" s="7" t="s">
        <v>36</v>
      </c>
      <c r="H605" s="7" t="s">
        <v>39</v>
      </c>
      <c r="I605" s="7" t="s">
        <v>38</v>
      </c>
      <c r="J605" s="15">
        <v>3458560.3451040001</v>
      </c>
      <c r="K605" s="18"/>
      <c r="L605" s="17"/>
    </row>
    <row r="606" spans="1:12" ht="14.25" customHeight="1" x14ac:dyDescent="0.2">
      <c r="A606" s="7" t="s">
        <v>58</v>
      </c>
      <c r="B606" s="7" t="s">
        <v>33</v>
      </c>
      <c r="C606" s="7" t="s">
        <v>43</v>
      </c>
      <c r="D606" s="13">
        <v>41548</v>
      </c>
      <c r="E606" s="14">
        <f t="shared" si="2"/>
        <v>10</v>
      </c>
      <c r="F606" s="14" t="s">
        <v>35</v>
      </c>
      <c r="G606" s="7" t="s">
        <v>36</v>
      </c>
      <c r="H606" s="7" t="s">
        <v>39</v>
      </c>
      <c r="I606" s="7" t="s">
        <v>38</v>
      </c>
      <c r="J606" s="15">
        <v>2863773.4980290001</v>
      </c>
      <c r="K606" s="18"/>
      <c r="L606" s="17"/>
    </row>
    <row r="607" spans="1:12" ht="14.25" customHeight="1" x14ac:dyDescent="0.2">
      <c r="A607" s="7" t="s">
        <v>58</v>
      </c>
      <c r="B607" s="7" t="s">
        <v>33</v>
      </c>
      <c r="C607" s="7" t="s">
        <v>43</v>
      </c>
      <c r="D607" s="13">
        <v>41579</v>
      </c>
      <c r="E607" s="14">
        <f t="shared" si="2"/>
        <v>11</v>
      </c>
      <c r="F607" s="14" t="s">
        <v>35</v>
      </c>
      <c r="G607" s="7" t="s">
        <v>36</v>
      </c>
      <c r="H607" s="7" t="s">
        <v>39</v>
      </c>
      <c r="I607" s="7" t="s">
        <v>38</v>
      </c>
      <c r="J607" s="15">
        <v>3126213.72064</v>
      </c>
      <c r="K607" s="18"/>
      <c r="L607" s="17"/>
    </row>
    <row r="608" spans="1:12" ht="14.25" customHeight="1" x14ac:dyDescent="0.2">
      <c r="A608" s="7" t="s">
        <v>58</v>
      </c>
      <c r="B608" s="7" t="s">
        <v>33</v>
      </c>
      <c r="C608" s="7" t="s">
        <v>43</v>
      </c>
      <c r="D608" s="13">
        <v>41609</v>
      </c>
      <c r="E608" s="14">
        <f t="shared" si="2"/>
        <v>12</v>
      </c>
      <c r="F608" s="14" t="s">
        <v>35</v>
      </c>
      <c r="G608" s="7" t="s">
        <v>36</v>
      </c>
      <c r="H608" s="7" t="s">
        <v>39</v>
      </c>
      <c r="I608" s="7" t="s">
        <v>38</v>
      </c>
      <c r="J608" s="15">
        <v>2691566.5882560001</v>
      </c>
      <c r="K608" s="18"/>
      <c r="L608" s="17"/>
    </row>
    <row r="609" spans="1:12" ht="14.25" customHeight="1" x14ac:dyDescent="0.2">
      <c r="A609" s="7" t="s">
        <v>58</v>
      </c>
      <c r="B609" s="7" t="s">
        <v>33</v>
      </c>
      <c r="C609" s="7" t="s">
        <v>43</v>
      </c>
      <c r="D609" s="13">
        <v>41640</v>
      </c>
      <c r="E609" s="14">
        <f t="shared" si="2"/>
        <v>1</v>
      </c>
      <c r="F609" s="14" t="s">
        <v>35</v>
      </c>
      <c r="G609" s="7" t="s">
        <v>36</v>
      </c>
      <c r="H609" s="7" t="s">
        <v>39</v>
      </c>
      <c r="I609" s="7" t="s">
        <v>38</v>
      </c>
      <c r="J609" s="15">
        <v>4009179.999363</v>
      </c>
      <c r="K609" s="18"/>
      <c r="L609" s="17"/>
    </row>
    <row r="610" spans="1:12" ht="14.25" customHeight="1" x14ac:dyDescent="0.2">
      <c r="A610" s="7" t="s">
        <v>58</v>
      </c>
      <c r="B610" s="7" t="s">
        <v>33</v>
      </c>
      <c r="C610" s="7" t="s">
        <v>43</v>
      </c>
      <c r="D610" s="13">
        <v>41671</v>
      </c>
      <c r="E610" s="14">
        <f t="shared" si="2"/>
        <v>2</v>
      </c>
      <c r="F610" s="14" t="s">
        <v>35</v>
      </c>
      <c r="G610" s="7" t="s">
        <v>36</v>
      </c>
      <c r="H610" s="7" t="s">
        <v>39</v>
      </c>
      <c r="I610" s="7" t="s">
        <v>38</v>
      </c>
      <c r="J610" s="15">
        <v>4249229.7763439994</v>
      </c>
      <c r="K610" s="18"/>
      <c r="L610" s="17"/>
    </row>
    <row r="611" spans="1:12" ht="14.25" customHeight="1" x14ac:dyDescent="0.2">
      <c r="A611" s="7" t="s">
        <v>58</v>
      </c>
      <c r="B611" s="7" t="s">
        <v>33</v>
      </c>
      <c r="C611" s="7" t="s">
        <v>43</v>
      </c>
      <c r="D611" s="13">
        <v>41699</v>
      </c>
      <c r="E611" s="14">
        <f t="shared" si="2"/>
        <v>3</v>
      </c>
      <c r="F611" s="14" t="s">
        <v>35</v>
      </c>
      <c r="G611" s="7" t="s">
        <v>36</v>
      </c>
      <c r="H611" s="7" t="s">
        <v>39</v>
      </c>
      <c r="I611" s="7" t="s">
        <v>38</v>
      </c>
      <c r="J611" s="15">
        <v>3887025.4362960001</v>
      </c>
      <c r="K611" s="18"/>
      <c r="L611" s="17"/>
    </row>
    <row r="612" spans="1:12" ht="14.25" customHeight="1" x14ac:dyDescent="0.2">
      <c r="A612" s="7" t="s">
        <v>58</v>
      </c>
      <c r="B612" s="7" t="s">
        <v>33</v>
      </c>
      <c r="C612" s="7" t="s">
        <v>43</v>
      </c>
      <c r="D612" s="13">
        <v>41730</v>
      </c>
      <c r="E612" s="14">
        <f t="shared" si="2"/>
        <v>4</v>
      </c>
      <c r="F612" s="14" t="s">
        <v>35</v>
      </c>
      <c r="G612" s="7" t="s">
        <v>36</v>
      </c>
      <c r="H612" s="7" t="s">
        <v>39</v>
      </c>
      <c r="I612" s="7" t="s">
        <v>38</v>
      </c>
      <c r="J612" s="15">
        <v>4377062.9091839995</v>
      </c>
      <c r="K612" s="18"/>
      <c r="L612" s="17"/>
    </row>
    <row r="613" spans="1:12" ht="14.25" customHeight="1" x14ac:dyDescent="0.2">
      <c r="A613" s="7" t="s">
        <v>58</v>
      </c>
      <c r="B613" s="7" t="s">
        <v>33</v>
      </c>
      <c r="C613" s="7" t="s">
        <v>43</v>
      </c>
      <c r="D613" s="13">
        <v>41760</v>
      </c>
      <c r="E613" s="14">
        <f t="shared" si="2"/>
        <v>5</v>
      </c>
      <c r="F613" s="14" t="s">
        <v>35</v>
      </c>
      <c r="G613" s="7" t="s">
        <v>36</v>
      </c>
      <c r="H613" s="7" t="s">
        <v>39</v>
      </c>
      <c r="I613" s="7" t="s">
        <v>38</v>
      </c>
      <c r="J613" s="15">
        <v>4388344.7790930001</v>
      </c>
      <c r="K613" s="18"/>
      <c r="L613" s="17"/>
    </row>
    <row r="614" spans="1:12" ht="14.25" customHeight="1" x14ac:dyDescent="0.2">
      <c r="A614" s="7" t="s">
        <v>58</v>
      </c>
      <c r="B614" s="7" t="s">
        <v>33</v>
      </c>
      <c r="C614" s="7" t="s">
        <v>43</v>
      </c>
      <c r="D614" s="13">
        <v>41791</v>
      </c>
      <c r="E614" s="14">
        <f t="shared" si="2"/>
        <v>6</v>
      </c>
      <c r="F614" s="14" t="s">
        <v>35</v>
      </c>
      <c r="G614" s="7" t="s">
        <v>36</v>
      </c>
      <c r="H614" s="7" t="s">
        <v>39</v>
      </c>
      <c r="I614" s="7" t="s">
        <v>38</v>
      </c>
      <c r="J614" s="15">
        <v>4431008.4784342507</v>
      </c>
      <c r="K614" s="18"/>
      <c r="L614" s="17"/>
    </row>
    <row r="615" spans="1:12" ht="14.25" customHeight="1" x14ac:dyDescent="0.2">
      <c r="A615" s="7" t="s">
        <v>58</v>
      </c>
      <c r="B615" s="7" t="s">
        <v>33</v>
      </c>
      <c r="C615" s="7" t="s">
        <v>43</v>
      </c>
      <c r="D615" s="13">
        <v>41456</v>
      </c>
      <c r="E615" s="14">
        <f t="shared" si="2"/>
        <v>7</v>
      </c>
      <c r="F615" s="14" t="s">
        <v>35</v>
      </c>
      <c r="G615" s="7" t="s">
        <v>40</v>
      </c>
      <c r="H615" s="7" t="s">
        <v>37</v>
      </c>
      <c r="I615" s="7" t="s">
        <v>38</v>
      </c>
      <c r="J615" s="15">
        <v>1665101.5295861098</v>
      </c>
      <c r="K615" s="18"/>
      <c r="L615" s="17"/>
    </row>
    <row r="616" spans="1:12" ht="14.25" customHeight="1" x14ac:dyDescent="0.2">
      <c r="A616" s="7" t="s">
        <v>58</v>
      </c>
      <c r="B616" s="7" t="s">
        <v>33</v>
      </c>
      <c r="C616" s="7" t="s">
        <v>43</v>
      </c>
      <c r="D616" s="13">
        <v>41487</v>
      </c>
      <c r="E616" s="14">
        <f t="shared" si="2"/>
        <v>8</v>
      </c>
      <c r="F616" s="14" t="s">
        <v>35</v>
      </c>
      <c r="G616" s="7" t="s">
        <v>40</v>
      </c>
      <c r="H616" s="7" t="s">
        <v>37</v>
      </c>
      <c r="I616" s="7" t="s">
        <v>38</v>
      </c>
      <c r="J616" s="15">
        <v>1847076.2833604398</v>
      </c>
      <c r="K616" s="18"/>
      <c r="L616" s="17"/>
    </row>
    <row r="617" spans="1:12" ht="14.25" customHeight="1" x14ac:dyDescent="0.2">
      <c r="A617" s="7" t="s">
        <v>58</v>
      </c>
      <c r="B617" s="7" t="s">
        <v>33</v>
      </c>
      <c r="C617" s="7" t="s">
        <v>43</v>
      </c>
      <c r="D617" s="13">
        <v>41518</v>
      </c>
      <c r="E617" s="14">
        <f t="shared" si="2"/>
        <v>9</v>
      </c>
      <c r="F617" s="14" t="s">
        <v>35</v>
      </c>
      <c r="G617" s="7" t="s">
        <v>40</v>
      </c>
      <c r="H617" s="7" t="s">
        <v>37</v>
      </c>
      <c r="I617" s="7" t="s">
        <v>38</v>
      </c>
      <c r="J617" s="15">
        <v>1443255.6006155098</v>
      </c>
      <c r="K617" s="18"/>
      <c r="L617" s="17"/>
    </row>
    <row r="618" spans="1:12" ht="14.25" customHeight="1" x14ac:dyDescent="0.2">
      <c r="A618" s="7" t="s">
        <v>58</v>
      </c>
      <c r="B618" s="7" t="s">
        <v>33</v>
      </c>
      <c r="C618" s="7" t="s">
        <v>43</v>
      </c>
      <c r="D618" s="13">
        <v>41548</v>
      </c>
      <c r="E618" s="14">
        <f t="shared" si="2"/>
        <v>10</v>
      </c>
      <c r="F618" s="14" t="s">
        <v>35</v>
      </c>
      <c r="G618" s="7" t="s">
        <v>40</v>
      </c>
      <c r="H618" s="7" t="s">
        <v>37</v>
      </c>
      <c r="I618" s="7" t="s">
        <v>38</v>
      </c>
      <c r="J618" s="15">
        <v>1340433.4702902001</v>
      </c>
      <c r="K618" s="18"/>
      <c r="L618" s="17"/>
    </row>
    <row r="619" spans="1:12" ht="14.25" customHeight="1" x14ac:dyDescent="0.2">
      <c r="A619" s="7" t="s">
        <v>58</v>
      </c>
      <c r="B619" s="7" t="s">
        <v>33</v>
      </c>
      <c r="C619" s="7" t="s">
        <v>43</v>
      </c>
      <c r="D619" s="13">
        <v>41579</v>
      </c>
      <c r="E619" s="14">
        <f t="shared" si="2"/>
        <v>11</v>
      </c>
      <c r="F619" s="14" t="s">
        <v>35</v>
      </c>
      <c r="G619" s="7" t="s">
        <v>40</v>
      </c>
      <c r="H619" s="7" t="s">
        <v>37</v>
      </c>
      <c r="I619" s="7" t="s">
        <v>38</v>
      </c>
      <c r="J619" s="15">
        <v>1484304.6234175498</v>
      </c>
      <c r="K619" s="18"/>
      <c r="L619" s="17"/>
    </row>
    <row r="620" spans="1:12" ht="14.25" customHeight="1" x14ac:dyDescent="0.2">
      <c r="A620" s="7" t="s">
        <v>58</v>
      </c>
      <c r="B620" s="7" t="s">
        <v>33</v>
      </c>
      <c r="C620" s="7" t="s">
        <v>43</v>
      </c>
      <c r="D620" s="13">
        <v>41609</v>
      </c>
      <c r="E620" s="14">
        <f t="shared" si="2"/>
        <v>12</v>
      </c>
      <c r="F620" s="14" t="s">
        <v>35</v>
      </c>
      <c r="G620" s="7" t="s">
        <v>40</v>
      </c>
      <c r="H620" s="7" t="s">
        <v>37</v>
      </c>
      <c r="I620" s="7" t="s">
        <v>38</v>
      </c>
      <c r="J620" s="15">
        <v>1288013.6333248802</v>
      </c>
      <c r="K620" s="18"/>
      <c r="L620" s="17"/>
    </row>
    <row r="621" spans="1:12" ht="14.25" customHeight="1" x14ac:dyDescent="0.2">
      <c r="A621" s="7" t="s">
        <v>58</v>
      </c>
      <c r="B621" s="7" t="s">
        <v>33</v>
      </c>
      <c r="C621" s="7" t="s">
        <v>43</v>
      </c>
      <c r="D621" s="13">
        <v>41640</v>
      </c>
      <c r="E621" s="14">
        <f t="shared" si="2"/>
        <v>1</v>
      </c>
      <c r="F621" s="14" t="s">
        <v>35</v>
      </c>
      <c r="G621" s="7" t="s">
        <v>40</v>
      </c>
      <c r="H621" s="7" t="s">
        <v>37</v>
      </c>
      <c r="I621" s="7" t="s">
        <v>38</v>
      </c>
      <c r="J621" s="15">
        <v>1934441.18316372</v>
      </c>
      <c r="K621" s="18"/>
      <c r="L621" s="17"/>
    </row>
    <row r="622" spans="1:12" ht="14.25" customHeight="1" x14ac:dyDescent="0.2">
      <c r="A622" s="7" t="s">
        <v>58</v>
      </c>
      <c r="B622" s="7" t="s">
        <v>33</v>
      </c>
      <c r="C622" s="7" t="s">
        <v>43</v>
      </c>
      <c r="D622" s="13">
        <v>41671</v>
      </c>
      <c r="E622" s="14">
        <f t="shared" si="2"/>
        <v>2</v>
      </c>
      <c r="F622" s="14" t="s">
        <v>35</v>
      </c>
      <c r="G622" s="7" t="s">
        <v>40</v>
      </c>
      <c r="H622" s="7" t="s">
        <v>37</v>
      </c>
      <c r="I622" s="7" t="s">
        <v>38</v>
      </c>
      <c r="J622" s="15">
        <v>1867732.8207522598</v>
      </c>
      <c r="K622" s="18"/>
      <c r="L622" s="17"/>
    </row>
    <row r="623" spans="1:12" ht="14.25" customHeight="1" x14ac:dyDescent="0.2">
      <c r="A623" s="7" t="s">
        <v>58</v>
      </c>
      <c r="B623" s="7" t="s">
        <v>33</v>
      </c>
      <c r="C623" s="7" t="s">
        <v>43</v>
      </c>
      <c r="D623" s="13">
        <v>41699</v>
      </c>
      <c r="E623" s="14">
        <f t="shared" si="2"/>
        <v>3</v>
      </c>
      <c r="F623" s="14" t="s">
        <v>35</v>
      </c>
      <c r="G623" s="7" t="s">
        <v>40</v>
      </c>
      <c r="H623" s="7" t="s">
        <v>37</v>
      </c>
      <c r="I623" s="7" t="s">
        <v>38</v>
      </c>
      <c r="J623" s="15">
        <v>1632975.2369934299</v>
      </c>
      <c r="K623" s="18"/>
      <c r="L623" s="17"/>
    </row>
    <row r="624" spans="1:12" ht="14.25" customHeight="1" x14ac:dyDescent="0.2">
      <c r="A624" s="7" t="s">
        <v>58</v>
      </c>
      <c r="B624" s="7" t="s">
        <v>33</v>
      </c>
      <c r="C624" s="7" t="s">
        <v>43</v>
      </c>
      <c r="D624" s="13">
        <v>41730</v>
      </c>
      <c r="E624" s="14">
        <f t="shared" si="2"/>
        <v>4</v>
      </c>
      <c r="F624" s="14" t="s">
        <v>35</v>
      </c>
      <c r="G624" s="7" t="s">
        <v>40</v>
      </c>
      <c r="H624" s="7" t="s">
        <v>37</v>
      </c>
      <c r="I624" s="7" t="s">
        <v>38</v>
      </c>
      <c r="J624" s="15">
        <v>1699686.4578355199</v>
      </c>
      <c r="K624" s="18"/>
      <c r="L624" s="17"/>
    </row>
    <row r="625" spans="1:12" ht="14.25" customHeight="1" x14ac:dyDescent="0.2">
      <c r="A625" s="7" t="s">
        <v>58</v>
      </c>
      <c r="B625" s="7" t="s">
        <v>33</v>
      </c>
      <c r="C625" s="7" t="s">
        <v>43</v>
      </c>
      <c r="D625" s="13">
        <v>41760</v>
      </c>
      <c r="E625" s="14">
        <f t="shared" si="2"/>
        <v>5</v>
      </c>
      <c r="F625" s="14" t="s">
        <v>35</v>
      </c>
      <c r="G625" s="7" t="s">
        <v>40</v>
      </c>
      <c r="H625" s="7" t="s">
        <v>37</v>
      </c>
      <c r="I625" s="7" t="s">
        <v>38</v>
      </c>
      <c r="J625" s="15">
        <v>1838520.95026149</v>
      </c>
      <c r="K625" s="18"/>
      <c r="L625" s="17"/>
    </row>
    <row r="626" spans="1:12" ht="14.25" customHeight="1" x14ac:dyDescent="0.2">
      <c r="A626" s="7" t="s">
        <v>58</v>
      </c>
      <c r="B626" s="7" t="s">
        <v>33</v>
      </c>
      <c r="C626" s="7" t="s">
        <v>43</v>
      </c>
      <c r="D626" s="13">
        <v>41791</v>
      </c>
      <c r="E626" s="14">
        <f t="shared" si="2"/>
        <v>6</v>
      </c>
      <c r="F626" s="14" t="s">
        <v>35</v>
      </c>
      <c r="G626" s="7" t="s">
        <v>40</v>
      </c>
      <c r="H626" s="7" t="s">
        <v>37</v>
      </c>
      <c r="I626" s="7" t="s">
        <v>38</v>
      </c>
      <c r="J626" s="15">
        <v>1919092.9312032503</v>
      </c>
      <c r="K626" s="18"/>
      <c r="L626" s="17"/>
    </row>
    <row r="627" spans="1:12" ht="14.25" customHeight="1" x14ac:dyDescent="0.2">
      <c r="A627" s="7" t="s">
        <v>58</v>
      </c>
      <c r="B627" s="7" t="s">
        <v>33</v>
      </c>
      <c r="C627" s="7" t="s">
        <v>43</v>
      </c>
      <c r="D627" s="13">
        <v>41456</v>
      </c>
      <c r="E627" s="14">
        <f t="shared" si="2"/>
        <v>7</v>
      </c>
      <c r="F627" s="14" t="s">
        <v>35</v>
      </c>
      <c r="G627" s="7" t="s">
        <v>40</v>
      </c>
      <c r="H627" s="7" t="s">
        <v>39</v>
      </c>
      <c r="I627" s="7" t="s">
        <v>38</v>
      </c>
      <c r="J627" s="15">
        <v>2886159.0288201999</v>
      </c>
      <c r="K627" s="18"/>
      <c r="L627" s="17"/>
    </row>
    <row r="628" spans="1:12" ht="14.25" customHeight="1" x14ac:dyDescent="0.2">
      <c r="A628" s="7" t="s">
        <v>58</v>
      </c>
      <c r="B628" s="7" t="s">
        <v>33</v>
      </c>
      <c r="C628" s="7" t="s">
        <v>43</v>
      </c>
      <c r="D628" s="13">
        <v>41487</v>
      </c>
      <c r="E628" s="14">
        <f t="shared" si="2"/>
        <v>8</v>
      </c>
      <c r="F628" s="14" t="s">
        <v>35</v>
      </c>
      <c r="G628" s="7" t="s">
        <v>40</v>
      </c>
      <c r="H628" s="7" t="s">
        <v>39</v>
      </c>
      <c r="I628" s="7" t="s">
        <v>38</v>
      </c>
      <c r="J628" s="15">
        <v>2138617.9464186002</v>
      </c>
      <c r="K628" s="18"/>
      <c r="L628" s="17"/>
    </row>
    <row r="629" spans="1:12" ht="14.25" customHeight="1" x14ac:dyDescent="0.2">
      <c r="A629" s="7" t="s">
        <v>58</v>
      </c>
      <c r="B629" s="7" t="s">
        <v>33</v>
      </c>
      <c r="C629" s="7" t="s">
        <v>43</v>
      </c>
      <c r="D629" s="13">
        <v>41518</v>
      </c>
      <c r="E629" s="14">
        <f t="shared" si="2"/>
        <v>9</v>
      </c>
      <c r="F629" s="14" t="s">
        <v>35</v>
      </c>
      <c r="G629" s="7" t="s">
        <v>40</v>
      </c>
      <c r="H629" s="7" t="s">
        <v>39</v>
      </c>
      <c r="I629" s="7" t="s">
        <v>38</v>
      </c>
      <c r="J629" s="15">
        <v>3947712.1118929996</v>
      </c>
      <c r="K629" s="18"/>
      <c r="L629" s="17"/>
    </row>
    <row r="630" spans="1:12" ht="14.25" customHeight="1" x14ac:dyDescent="0.2">
      <c r="A630" s="7" t="s">
        <v>58</v>
      </c>
      <c r="B630" s="7" t="s">
        <v>33</v>
      </c>
      <c r="C630" s="7" t="s">
        <v>43</v>
      </c>
      <c r="D630" s="13">
        <v>41548</v>
      </c>
      <c r="E630" s="14">
        <f t="shared" si="2"/>
        <v>10</v>
      </c>
      <c r="F630" s="14" t="s">
        <v>35</v>
      </c>
      <c r="G630" s="7" t="s">
        <v>40</v>
      </c>
      <c r="H630" s="7" t="s">
        <v>39</v>
      </c>
      <c r="I630" s="7" t="s">
        <v>38</v>
      </c>
      <c r="J630" s="15">
        <v>3336453.7222977998</v>
      </c>
      <c r="K630" s="18"/>
      <c r="L630" s="17"/>
    </row>
    <row r="631" spans="1:12" ht="14.25" customHeight="1" x14ac:dyDescent="0.2">
      <c r="A631" s="7" t="s">
        <v>58</v>
      </c>
      <c r="B631" s="7" t="s">
        <v>33</v>
      </c>
      <c r="C631" s="7" t="s">
        <v>43</v>
      </c>
      <c r="D631" s="13">
        <v>41579</v>
      </c>
      <c r="E631" s="14">
        <f t="shared" si="2"/>
        <v>11</v>
      </c>
      <c r="F631" s="14" t="s">
        <v>35</v>
      </c>
      <c r="G631" s="7" t="s">
        <v>40</v>
      </c>
      <c r="H631" s="7" t="s">
        <v>39</v>
      </c>
      <c r="I631" s="7" t="s">
        <v>38</v>
      </c>
      <c r="J631" s="15">
        <v>2581238.6260960004</v>
      </c>
      <c r="K631" s="18"/>
      <c r="L631" s="17"/>
    </row>
    <row r="632" spans="1:12" ht="14.25" customHeight="1" x14ac:dyDescent="0.2">
      <c r="A632" s="7" t="s">
        <v>58</v>
      </c>
      <c r="B632" s="7" t="s">
        <v>33</v>
      </c>
      <c r="C632" s="7" t="s">
        <v>43</v>
      </c>
      <c r="D632" s="13">
        <v>41609</v>
      </c>
      <c r="E632" s="14">
        <f t="shared" si="2"/>
        <v>12</v>
      </c>
      <c r="F632" s="14" t="s">
        <v>35</v>
      </c>
      <c r="G632" s="7" t="s">
        <v>40</v>
      </c>
      <c r="H632" s="7" t="s">
        <v>39</v>
      </c>
      <c r="I632" s="7" t="s">
        <v>38</v>
      </c>
      <c r="J632" s="15">
        <v>3389594.0119008003</v>
      </c>
      <c r="K632" s="18"/>
      <c r="L632" s="17"/>
    </row>
    <row r="633" spans="1:12" ht="14.25" customHeight="1" x14ac:dyDescent="0.2">
      <c r="A633" s="7" t="s">
        <v>58</v>
      </c>
      <c r="B633" s="7" t="s">
        <v>33</v>
      </c>
      <c r="C633" s="7" t="s">
        <v>43</v>
      </c>
      <c r="D633" s="13">
        <v>41640</v>
      </c>
      <c r="E633" s="14">
        <f t="shared" si="2"/>
        <v>1</v>
      </c>
      <c r="F633" s="14" t="s">
        <v>35</v>
      </c>
      <c r="G633" s="7" t="s">
        <v>40</v>
      </c>
      <c r="H633" s="7" t="s">
        <v>39</v>
      </c>
      <c r="I633" s="7" t="s">
        <v>38</v>
      </c>
      <c r="J633" s="15">
        <v>3641782.9956648001</v>
      </c>
      <c r="K633" s="18"/>
      <c r="L633" s="17"/>
    </row>
    <row r="634" spans="1:12" ht="14.25" customHeight="1" x14ac:dyDescent="0.2">
      <c r="A634" s="7" t="s">
        <v>58</v>
      </c>
      <c r="B634" s="7" t="s">
        <v>33</v>
      </c>
      <c r="C634" s="7" t="s">
        <v>43</v>
      </c>
      <c r="D634" s="13">
        <v>41671</v>
      </c>
      <c r="E634" s="14">
        <f t="shared" si="2"/>
        <v>2</v>
      </c>
      <c r="F634" s="14" t="s">
        <v>35</v>
      </c>
      <c r="G634" s="7" t="s">
        <v>40</v>
      </c>
      <c r="H634" s="7" t="s">
        <v>39</v>
      </c>
      <c r="I634" s="7" t="s">
        <v>38</v>
      </c>
      <c r="J634" s="15">
        <v>3637088.2590588001</v>
      </c>
      <c r="K634" s="18"/>
      <c r="L634" s="17"/>
    </row>
    <row r="635" spans="1:12" ht="14.25" customHeight="1" x14ac:dyDescent="0.2">
      <c r="A635" s="7" t="s">
        <v>58</v>
      </c>
      <c r="B635" s="7" t="s">
        <v>33</v>
      </c>
      <c r="C635" s="7" t="s">
        <v>43</v>
      </c>
      <c r="D635" s="13">
        <v>41699</v>
      </c>
      <c r="E635" s="14">
        <f t="shared" si="2"/>
        <v>3</v>
      </c>
      <c r="F635" s="14" t="s">
        <v>35</v>
      </c>
      <c r="G635" s="7" t="s">
        <v>40</v>
      </c>
      <c r="H635" s="7" t="s">
        <v>39</v>
      </c>
      <c r="I635" s="7" t="s">
        <v>38</v>
      </c>
      <c r="J635" s="15">
        <v>2891368.2735684002</v>
      </c>
      <c r="K635" s="18"/>
      <c r="L635" s="17"/>
    </row>
    <row r="636" spans="1:12" ht="14.25" customHeight="1" x14ac:dyDescent="0.2">
      <c r="A636" s="7" t="s">
        <v>58</v>
      </c>
      <c r="B636" s="7" t="s">
        <v>33</v>
      </c>
      <c r="C636" s="7" t="s">
        <v>43</v>
      </c>
      <c r="D636" s="13">
        <v>41730</v>
      </c>
      <c r="E636" s="14">
        <f t="shared" si="2"/>
        <v>4</v>
      </c>
      <c r="F636" s="14" t="s">
        <v>35</v>
      </c>
      <c r="G636" s="7" t="s">
        <v>40</v>
      </c>
      <c r="H636" s="7" t="s">
        <v>39</v>
      </c>
      <c r="I636" s="7" t="s">
        <v>38</v>
      </c>
      <c r="J636" s="15">
        <v>3090339.0142464004</v>
      </c>
      <c r="K636" s="18"/>
      <c r="L636" s="17"/>
    </row>
    <row r="637" spans="1:12" ht="14.25" customHeight="1" x14ac:dyDescent="0.2">
      <c r="A637" s="7" t="s">
        <v>58</v>
      </c>
      <c r="B637" s="7" t="s">
        <v>33</v>
      </c>
      <c r="C637" s="7" t="s">
        <v>43</v>
      </c>
      <c r="D637" s="13">
        <v>41760</v>
      </c>
      <c r="E637" s="14">
        <f t="shared" si="2"/>
        <v>5</v>
      </c>
      <c r="F637" s="14" t="s">
        <v>35</v>
      </c>
      <c r="G637" s="7" t="s">
        <v>40</v>
      </c>
      <c r="H637" s="7" t="s">
        <v>39</v>
      </c>
      <c r="I637" s="7" t="s">
        <v>38</v>
      </c>
      <c r="J637" s="15">
        <v>3395668.6594643998</v>
      </c>
      <c r="K637" s="18"/>
      <c r="L637" s="17"/>
    </row>
    <row r="638" spans="1:12" ht="14.25" customHeight="1" x14ac:dyDescent="0.2">
      <c r="A638" s="7" t="s">
        <v>58</v>
      </c>
      <c r="B638" s="7" t="s">
        <v>33</v>
      </c>
      <c r="C638" s="7" t="s">
        <v>43</v>
      </c>
      <c r="D638" s="13">
        <v>41791</v>
      </c>
      <c r="E638" s="14">
        <f t="shared" si="2"/>
        <v>6</v>
      </c>
      <c r="F638" s="14" t="s">
        <v>35</v>
      </c>
      <c r="G638" s="7" t="s">
        <v>40</v>
      </c>
      <c r="H638" s="7" t="s">
        <v>39</v>
      </c>
      <c r="I638" s="7" t="s">
        <v>38</v>
      </c>
      <c r="J638" s="15">
        <v>3379572.3100814</v>
      </c>
      <c r="K638" s="18"/>
      <c r="L638" s="17"/>
    </row>
    <row r="639" spans="1:12" ht="14.25" customHeight="1" x14ac:dyDescent="0.2">
      <c r="A639" s="7" t="s">
        <v>58</v>
      </c>
      <c r="B639" s="7" t="s">
        <v>33</v>
      </c>
      <c r="C639" s="7" t="s">
        <v>43</v>
      </c>
      <c r="D639" s="13">
        <v>41456</v>
      </c>
      <c r="E639" s="14">
        <f t="shared" si="2"/>
        <v>7</v>
      </c>
      <c r="F639" s="14" t="s">
        <v>35</v>
      </c>
      <c r="G639" s="7" t="s">
        <v>41</v>
      </c>
      <c r="H639" s="7" t="s">
        <v>37</v>
      </c>
      <c r="I639" s="7" t="s">
        <v>38</v>
      </c>
      <c r="J639" s="15">
        <v>3083178.310218194</v>
      </c>
      <c r="K639" s="18"/>
      <c r="L639" s="17"/>
    </row>
    <row r="640" spans="1:12" ht="14.25" customHeight="1" x14ac:dyDescent="0.2">
      <c r="A640" s="7" t="s">
        <v>58</v>
      </c>
      <c r="B640" s="7" t="s">
        <v>33</v>
      </c>
      <c r="C640" s="7" t="s">
        <v>43</v>
      </c>
      <c r="D640" s="13">
        <v>41487</v>
      </c>
      <c r="E640" s="14">
        <f t="shared" si="2"/>
        <v>8</v>
      </c>
      <c r="F640" s="14" t="s">
        <v>35</v>
      </c>
      <c r="G640" s="7" t="s">
        <v>41</v>
      </c>
      <c r="H640" s="7" t="s">
        <v>37</v>
      </c>
      <c r="I640" s="7" t="s">
        <v>38</v>
      </c>
      <c r="J640" s="15">
        <v>3624627.2765830643</v>
      </c>
      <c r="K640" s="18"/>
      <c r="L640" s="17"/>
    </row>
    <row r="641" spans="1:12" ht="14.25" customHeight="1" x14ac:dyDescent="0.2">
      <c r="A641" s="7" t="s">
        <v>58</v>
      </c>
      <c r="B641" s="7" t="s">
        <v>33</v>
      </c>
      <c r="C641" s="7" t="s">
        <v>43</v>
      </c>
      <c r="D641" s="13">
        <v>41518</v>
      </c>
      <c r="E641" s="14">
        <f t="shared" si="2"/>
        <v>9</v>
      </c>
      <c r="F641" s="14" t="s">
        <v>35</v>
      </c>
      <c r="G641" s="7" t="s">
        <v>41</v>
      </c>
      <c r="H641" s="7" t="s">
        <v>37</v>
      </c>
      <c r="I641" s="7" t="s">
        <v>38</v>
      </c>
      <c r="J641" s="15">
        <v>3090109.4706031792</v>
      </c>
      <c r="K641" s="18"/>
      <c r="L641" s="17"/>
    </row>
    <row r="642" spans="1:12" ht="14.25" customHeight="1" x14ac:dyDescent="0.2">
      <c r="A642" s="7" t="s">
        <v>58</v>
      </c>
      <c r="B642" s="7" t="s">
        <v>33</v>
      </c>
      <c r="C642" s="7" t="s">
        <v>43</v>
      </c>
      <c r="D642" s="13">
        <v>41548</v>
      </c>
      <c r="E642" s="14">
        <f t="shared" si="2"/>
        <v>10</v>
      </c>
      <c r="F642" s="14" t="s">
        <v>35</v>
      </c>
      <c r="G642" s="7" t="s">
        <v>41</v>
      </c>
      <c r="H642" s="7" t="s">
        <v>37</v>
      </c>
      <c r="I642" s="7" t="s">
        <v>38</v>
      </c>
      <c r="J642" s="15">
        <v>2588932.9613108994</v>
      </c>
      <c r="K642" s="18"/>
      <c r="L642" s="17"/>
    </row>
    <row r="643" spans="1:12" ht="14.25" customHeight="1" x14ac:dyDescent="0.2">
      <c r="A643" s="7" t="s">
        <v>58</v>
      </c>
      <c r="B643" s="7" t="s">
        <v>33</v>
      </c>
      <c r="C643" s="7" t="s">
        <v>43</v>
      </c>
      <c r="D643" s="13">
        <v>41579</v>
      </c>
      <c r="E643" s="14">
        <f t="shared" si="2"/>
        <v>11</v>
      </c>
      <c r="F643" s="14" t="s">
        <v>35</v>
      </c>
      <c r="G643" s="7" t="s">
        <v>41</v>
      </c>
      <c r="H643" s="7" t="s">
        <v>37</v>
      </c>
      <c r="I643" s="7" t="s">
        <v>38</v>
      </c>
      <c r="J643" s="15">
        <v>2871337.5293786996</v>
      </c>
      <c r="K643" s="18"/>
      <c r="L643" s="17"/>
    </row>
    <row r="644" spans="1:12" ht="14.25" customHeight="1" x14ac:dyDescent="0.2">
      <c r="A644" s="7" t="s">
        <v>58</v>
      </c>
      <c r="B644" s="7" t="s">
        <v>33</v>
      </c>
      <c r="C644" s="7" t="s">
        <v>43</v>
      </c>
      <c r="D644" s="13">
        <v>41609</v>
      </c>
      <c r="E644" s="14">
        <f t="shared" si="2"/>
        <v>12</v>
      </c>
      <c r="F644" s="14" t="s">
        <v>35</v>
      </c>
      <c r="G644" s="7" t="s">
        <v>41</v>
      </c>
      <c r="H644" s="7" t="s">
        <v>37</v>
      </c>
      <c r="I644" s="7" t="s">
        <v>38</v>
      </c>
      <c r="J644" s="15">
        <v>2476353.7848823196</v>
      </c>
      <c r="K644" s="18"/>
      <c r="L644" s="17"/>
    </row>
    <row r="645" spans="1:12" ht="14.25" customHeight="1" x14ac:dyDescent="0.2">
      <c r="A645" s="7" t="s">
        <v>58</v>
      </c>
      <c r="B645" s="7" t="s">
        <v>33</v>
      </c>
      <c r="C645" s="7" t="s">
        <v>43</v>
      </c>
      <c r="D645" s="13">
        <v>41640</v>
      </c>
      <c r="E645" s="14">
        <f t="shared" si="2"/>
        <v>1</v>
      </c>
      <c r="F645" s="14" t="s">
        <v>35</v>
      </c>
      <c r="G645" s="7" t="s">
        <v>41</v>
      </c>
      <c r="H645" s="7" t="s">
        <v>37</v>
      </c>
      <c r="I645" s="7" t="s">
        <v>38</v>
      </c>
      <c r="J645" s="15">
        <v>3520427.5225060191</v>
      </c>
      <c r="K645" s="18"/>
      <c r="L645" s="17"/>
    </row>
    <row r="646" spans="1:12" ht="14.25" customHeight="1" x14ac:dyDescent="0.2">
      <c r="A646" s="7" t="s">
        <v>58</v>
      </c>
      <c r="B646" s="7" t="s">
        <v>33</v>
      </c>
      <c r="C646" s="7" t="s">
        <v>43</v>
      </c>
      <c r="D646" s="13">
        <v>41671</v>
      </c>
      <c r="E646" s="14">
        <f t="shared" si="2"/>
        <v>2</v>
      </c>
      <c r="F646" s="14" t="s">
        <v>35</v>
      </c>
      <c r="G646" s="7" t="s">
        <v>41</v>
      </c>
      <c r="H646" s="7" t="s">
        <v>37</v>
      </c>
      <c r="I646" s="7" t="s">
        <v>38</v>
      </c>
      <c r="J646" s="15">
        <v>3874818.9917811132</v>
      </c>
      <c r="K646" s="18"/>
      <c r="L646" s="17"/>
    </row>
    <row r="647" spans="1:12" ht="14.25" customHeight="1" x14ac:dyDescent="0.2">
      <c r="A647" s="7" t="s">
        <v>58</v>
      </c>
      <c r="B647" s="7" t="s">
        <v>33</v>
      </c>
      <c r="C647" s="7" t="s">
        <v>43</v>
      </c>
      <c r="D647" s="13">
        <v>41699</v>
      </c>
      <c r="E647" s="14">
        <f t="shared" si="2"/>
        <v>3</v>
      </c>
      <c r="F647" s="14" t="s">
        <v>35</v>
      </c>
      <c r="G647" s="7" t="s">
        <v>41</v>
      </c>
      <c r="H647" s="7" t="s">
        <v>37</v>
      </c>
      <c r="I647" s="7" t="s">
        <v>38</v>
      </c>
      <c r="J647" s="15">
        <v>3237363.8548801187</v>
      </c>
      <c r="K647" s="18"/>
      <c r="L647" s="17"/>
    </row>
    <row r="648" spans="1:12" ht="14.25" customHeight="1" x14ac:dyDescent="0.2">
      <c r="A648" s="7" t="s">
        <v>58</v>
      </c>
      <c r="B648" s="7" t="s">
        <v>33</v>
      </c>
      <c r="C648" s="7" t="s">
        <v>43</v>
      </c>
      <c r="D648" s="13">
        <v>41730</v>
      </c>
      <c r="E648" s="14">
        <f t="shared" si="2"/>
        <v>4</v>
      </c>
      <c r="F648" s="14" t="s">
        <v>35</v>
      </c>
      <c r="G648" s="7" t="s">
        <v>41</v>
      </c>
      <c r="H648" s="7" t="s">
        <v>37</v>
      </c>
      <c r="I648" s="7" t="s">
        <v>38</v>
      </c>
      <c r="J648" s="15">
        <v>3615453.1290214392</v>
      </c>
      <c r="K648" s="18"/>
      <c r="L648" s="17"/>
    </row>
    <row r="649" spans="1:12" ht="14.25" customHeight="1" x14ac:dyDescent="0.2">
      <c r="A649" s="7" t="s">
        <v>58</v>
      </c>
      <c r="B649" s="7" t="s">
        <v>33</v>
      </c>
      <c r="C649" s="7" t="s">
        <v>43</v>
      </c>
      <c r="D649" s="13">
        <v>41760</v>
      </c>
      <c r="E649" s="14">
        <f t="shared" si="2"/>
        <v>5</v>
      </c>
      <c r="F649" s="14" t="s">
        <v>35</v>
      </c>
      <c r="G649" s="7" t="s">
        <v>41</v>
      </c>
      <c r="H649" s="7" t="s">
        <v>37</v>
      </c>
      <c r="I649" s="7" t="s">
        <v>38</v>
      </c>
      <c r="J649" s="15">
        <v>2956857.0525275953</v>
      </c>
      <c r="K649" s="18"/>
      <c r="L649" s="17"/>
    </row>
    <row r="650" spans="1:12" ht="14.25" customHeight="1" x14ac:dyDescent="0.2">
      <c r="A650" s="7" t="s">
        <v>58</v>
      </c>
      <c r="B650" s="7" t="s">
        <v>33</v>
      </c>
      <c r="C650" s="7" t="s">
        <v>43</v>
      </c>
      <c r="D650" s="13">
        <v>41791</v>
      </c>
      <c r="E650" s="14">
        <f t="shared" si="2"/>
        <v>6</v>
      </c>
      <c r="F650" s="14" t="s">
        <v>35</v>
      </c>
      <c r="G650" s="7" t="s">
        <v>41</v>
      </c>
      <c r="H650" s="7" t="s">
        <v>37</v>
      </c>
      <c r="I650" s="7" t="s">
        <v>38</v>
      </c>
      <c r="J650" s="15">
        <v>3215096.199550285</v>
      </c>
      <c r="K650" s="18"/>
      <c r="L650" s="17"/>
    </row>
    <row r="651" spans="1:12" ht="14.25" customHeight="1" x14ac:dyDescent="0.2">
      <c r="A651" s="7" t="s">
        <v>58</v>
      </c>
      <c r="B651" s="7" t="s">
        <v>44</v>
      </c>
      <c r="C651" s="7" t="s">
        <v>34</v>
      </c>
      <c r="D651" s="13">
        <v>41456</v>
      </c>
      <c r="E651" s="14">
        <f t="shared" si="2"/>
        <v>7</v>
      </c>
      <c r="F651" s="14" t="s">
        <v>45</v>
      </c>
      <c r="G651" s="7" t="s">
        <v>46</v>
      </c>
      <c r="H651" s="7" t="s">
        <v>47</v>
      </c>
      <c r="I651" s="7" t="s">
        <v>38</v>
      </c>
      <c r="J651" s="15">
        <v>859050.95871603675</v>
      </c>
      <c r="K651" s="18"/>
      <c r="L651" s="17"/>
    </row>
    <row r="652" spans="1:12" ht="14.25" customHeight="1" x14ac:dyDescent="0.2">
      <c r="A652" s="7" t="s">
        <v>58</v>
      </c>
      <c r="B652" s="7" t="s">
        <v>44</v>
      </c>
      <c r="C652" s="7" t="s">
        <v>34</v>
      </c>
      <c r="D652" s="13">
        <v>41487</v>
      </c>
      <c r="E652" s="14">
        <f t="shared" si="2"/>
        <v>8</v>
      </c>
      <c r="F652" s="14" t="s">
        <v>45</v>
      </c>
      <c r="G652" s="7" t="s">
        <v>46</v>
      </c>
      <c r="H652" s="7" t="s">
        <v>47</v>
      </c>
      <c r="I652" s="7" t="s">
        <v>38</v>
      </c>
      <c r="J652" s="15">
        <v>1256568.663764968</v>
      </c>
      <c r="K652" s="18"/>
      <c r="L652" s="17"/>
    </row>
    <row r="653" spans="1:12" ht="14.25" customHeight="1" x14ac:dyDescent="0.2">
      <c r="A653" s="7" t="s">
        <v>58</v>
      </c>
      <c r="B653" s="7" t="s">
        <v>44</v>
      </c>
      <c r="C653" s="7" t="s">
        <v>34</v>
      </c>
      <c r="D653" s="13">
        <v>41518</v>
      </c>
      <c r="E653" s="14">
        <f t="shared" si="2"/>
        <v>9</v>
      </c>
      <c r="F653" s="14" t="s">
        <v>45</v>
      </c>
      <c r="G653" s="7" t="s">
        <v>46</v>
      </c>
      <c r="H653" s="7" t="s">
        <v>47</v>
      </c>
      <c r="I653" s="7" t="s">
        <v>38</v>
      </c>
      <c r="J653" s="15">
        <v>945239.11169929046</v>
      </c>
      <c r="K653" s="18"/>
      <c r="L653" s="17"/>
    </row>
    <row r="654" spans="1:12" ht="14.25" customHeight="1" x14ac:dyDescent="0.2">
      <c r="A654" s="7" t="s">
        <v>58</v>
      </c>
      <c r="B654" s="7" t="s">
        <v>44</v>
      </c>
      <c r="C654" s="7" t="s">
        <v>34</v>
      </c>
      <c r="D654" s="13">
        <v>41548</v>
      </c>
      <c r="E654" s="14">
        <f t="shared" si="2"/>
        <v>10</v>
      </c>
      <c r="F654" s="14" t="s">
        <v>45</v>
      </c>
      <c r="G654" s="7" t="s">
        <v>46</v>
      </c>
      <c r="H654" s="7" t="s">
        <v>47</v>
      </c>
      <c r="I654" s="7" t="s">
        <v>38</v>
      </c>
      <c r="J654" s="15">
        <v>897002.08738166792</v>
      </c>
      <c r="K654" s="18"/>
      <c r="L654" s="17"/>
    </row>
    <row r="655" spans="1:12" ht="14.25" customHeight="1" x14ac:dyDescent="0.2">
      <c r="A655" s="7" t="s">
        <v>58</v>
      </c>
      <c r="B655" s="7" t="s">
        <v>44</v>
      </c>
      <c r="C655" s="7" t="s">
        <v>34</v>
      </c>
      <c r="D655" s="13">
        <v>41579</v>
      </c>
      <c r="E655" s="14">
        <f t="shared" si="2"/>
        <v>11</v>
      </c>
      <c r="F655" s="14" t="s">
        <v>45</v>
      </c>
      <c r="G655" s="7" t="s">
        <v>46</v>
      </c>
      <c r="H655" s="7" t="s">
        <v>47</v>
      </c>
      <c r="I655" s="7" t="s">
        <v>38</v>
      </c>
      <c r="J655" s="15">
        <v>983029.73485591868</v>
      </c>
      <c r="K655" s="18"/>
      <c r="L655" s="17"/>
    </row>
    <row r="656" spans="1:12" ht="14.25" customHeight="1" x14ac:dyDescent="0.2">
      <c r="A656" s="7" t="s">
        <v>58</v>
      </c>
      <c r="B656" s="7" t="s">
        <v>44</v>
      </c>
      <c r="C656" s="7" t="s">
        <v>34</v>
      </c>
      <c r="D656" s="13">
        <v>41609</v>
      </c>
      <c r="E656" s="14">
        <f t="shared" si="2"/>
        <v>12</v>
      </c>
      <c r="F656" s="14" t="s">
        <v>45</v>
      </c>
      <c r="G656" s="7" t="s">
        <v>46</v>
      </c>
      <c r="H656" s="7" t="s">
        <v>47</v>
      </c>
      <c r="I656" s="7" t="s">
        <v>38</v>
      </c>
      <c r="J656" s="15">
        <v>938538.15127751243</v>
      </c>
      <c r="K656" s="18"/>
      <c r="L656" s="17"/>
    </row>
    <row r="657" spans="1:12" ht="14.25" customHeight="1" x14ac:dyDescent="0.2">
      <c r="A657" s="7" t="s">
        <v>58</v>
      </c>
      <c r="B657" s="7" t="s">
        <v>44</v>
      </c>
      <c r="C657" s="7" t="s">
        <v>34</v>
      </c>
      <c r="D657" s="13">
        <v>41640</v>
      </c>
      <c r="E657" s="14">
        <f t="shared" si="2"/>
        <v>1</v>
      </c>
      <c r="F657" s="14" t="s">
        <v>45</v>
      </c>
      <c r="G657" s="7" t="s">
        <v>46</v>
      </c>
      <c r="H657" s="7" t="s">
        <v>47</v>
      </c>
      <c r="I657" s="7" t="s">
        <v>38</v>
      </c>
      <c r="J657" s="15">
        <v>1120011.9018488396</v>
      </c>
      <c r="K657" s="18"/>
      <c r="L657" s="17"/>
    </row>
    <row r="658" spans="1:12" ht="14.25" customHeight="1" x14ac:dyDescent="0.2">
      <c r="A658" s="7" t="s">
        <v>58</v>
      </c>
      <c r="B658" s="7" t="s">
        <v>44</v>
      </c>
      <c r="C658" s="7" t="s">
        <v>34</v>
      </c>
      <c r="D658" s="13">
        <v>41671</v>
      </c>
      <c r="E658" s="14">
        <f t="shared" si="2"/>
        <v>2</v>
      </c>
      <c r="F658" s="14" t="s">
        <v>45</v>
      </c>
      <c r="G658" s="7" t="s">
        <v>46</v>
      </c>
      <c r="H658" s="7" t="s">
        <v>47</v>
      </c>
      <c r="I658" s="7" t="s">
        <v>38</v>
      </c>
      <c r="J658" s="15">
        <v>908869.29775302368</v>
      </c>
      <c r="K658" s="18"/>
      <c r="L658" s="17"/>
    </row>
    <row r="659" spans="1:12" ht="14.25" customHeight="1" x14ac:dyDescent="0.2">
      <c r="A659" s="7" t="s">
        <v>58</v>
      </c>
      <c r="B659" s="7" t="s">
        <v>44</v>
      </c>
      <c r="C659" s="7" t="s">
        <v>34</v>
      </c>
      <c r="D659" s="13">
        <v>41699</v>
      </c>
      <c r="E659" s="14">
        <f t="shared" si="2"/>
        <v>3</v>
      </c>
      <c r="F659" s="14" t="s">
        <v>45</v>
      </c>
      <c r="G659" s="7" t="s">
        <v>46</v>
      </c>
      <c r="H659" s="7" t="s">
        <v>47</v>
      </c>
      <c r="I659" s="7" t="s">
        <v>38</v>
      </c>
      <c r="J659" s="15">
        <v>962926.50469158008</v>
      </c>
      <c r="K659" s="18"/>
      <c r="L659" s="17"/>
    </row>
    <row r="660" spans="1:12" ht="14.25" customHeight="1" x14ac:dyDescent="0.2">
      <c r="A660" s="7" t="s">
        <v>58</v>
      </c>
      <c r="B660" s="7" t="s">
        <v>44</v>
      </c>
      <c r="C660" s="7" t="s">
        <v>34</v>
      </c>
      <c r="D660" s="13">
        <v>41730</v>
      </c>
      <c r="E660" s="14">
        <f t="shared" si="2"/>
        <v>4</v>
      </c>
      <c r="F660" s="14" t="s">
        <v>45</v>
      </c>
      <c r="G660" s="7" t="s">
        <v>46</v>
      </c>
      <c r="H660" s="7" t="s">
        <v>47</v>
      </c>
      <c r="I660" s="7" t="s">
        <v>38</v>
      </c>
      <c r="J660" s="15">
        <v>972833.26691238175</v>
      </c>
      <c r="K660" s="18"/>
      <c r="L660" s="17"/>
    </row>
    <row r="661" spans="1:12" ht="14.25" customHeight="1" x14ac:dyDescent="0.2">
      <c r="A661" s="7" t="s">
        <v>58</v>
      </c>
      <c r="B661" s="7" t="s">
        <v>44</v>
      </c>
      <c r="C661" s="7" t="s">
        <v>34</v>
      </c>
      <c r="D661" s="13">
        <v>41760</v>
      </c>
      <c r="E661" s="14">
        <f t="shared" si="2"/>
        <v>5</v>
      </c>
      <c r="F661" s="14" t="s">
        <v>45</v>
      </c>
      <c r="G661" s="7" t="s">
        <v>46</v>
      </c>
      <c r="H661" s="7" t="s">
        <v>47</v>
      </c>
      <c r="I661" s="7" t="s">
        <v>38</v>
      </c>
      <c r="J661" s="15">
        <v>1071765.8371174217</v>
      </c>
      <c r="K661" s="18"/>
      <c r="L661" s="17"/>
    </row>
    <row r="662" spans="1:12" ht="14.25" customHeight="1" x14ac:dyDescent="0.2">
      <c r="A662" s="7" t="s">
        <v>58</v>
      </c>
      <c r="B662" s="7" t="s">
        <v>44</v>
      </c>
      <c r="C662" s="7" t="s">
        <v>34</v>
      </c>
      <c r="D662" s="13">
        <v>41791</v>
      </c>
      <c r="E662" s="14">
        <f t="shared" si="2"/>
        <v>6</v>
      </c>
      <c r="F662" s="14" t="s">
        <v>45</v>
      </c>
      <c r="G662" s="7" t="s">
        <v>46</v>
      </c>
      <c r="H662" s="7" t="s">
        <v>47</v>
      </c>
      <c r="I662" s="7" t="s">
        <v>38</v>
      </c>
      <c r="J662" s="15">
        <v>1137792.8543239292</v>
      </c>
      <c r="K662" s="18"/>
      <c r="L662" s="17"/>
    </row>
    <row r="663" spans="1:12" ht="14.25" customHeight="1" x14ac:dyDescent="0.2">
      <c r="A663" s="7" t="s">
        <v>58</v>
      </c>
      <c r="B663" s="7" t="s">
        <v>44</v>
      </c>
      <c r="C663" s="7" t="s">
        <v>34</v>
      </c>
      <c r="D663" s="13">
        <v>41456</v>
      </c>
      <c r="E663" s="14">
        <f t="shared" si="2"/>
        <v>7</v>
      </c>
      <c r="F663" s="14" t="s">
        <v>45</v>
      </c>
      <c r="G663" s="7" t="s">
        <v>48</v>
      </c>
      <c r="H663" s="7" t="s">
        <v>49</v>
      </c>
      <c r="I663" s="7" t="s">
        <v>38</v>
      </c>
      <c r="J663" s="15">
        <v>411478.37181662378</v>
      </c>
      <c r="K663" s="18"/>
      <c r="L663" s="17"/>
    </row>
    <row r="664" spans="1:12" ht="14.25" customHeight="1" x14ac:dyDescent="0.2">
      <c r="A664" s="7" t="s">
        <v>58</v>
      </c>
      <c r="B664" s="7" t="s">
        <v>44</v>
      </c>
      <c r="C664" s="7" t="s">
        <v>34</v>
      </c>
      <c r="D664" s="13">
        <v>41487</v>
      </c>
      <c r="E664" s="14">
        <f t="shared" si="2"/>
        <v>8</v>
      </c>
      <c r="F664" s="14" t="s">
        <v>45</v>
      </c>
      <c r="G664" s="7" t="s">
        <v>48</v>
      </c>
      <c r="H664" s="7" t="s">
        <v>49</v>
      </c>
      <c r="I664" s="7" t="s">
        <v>38</v>
      </c>
      <c r="J664" s="15">
        <v>558286.81851324998</v>
      </c>
      <c r="K664" s="18"/>
      <c r="L664" s="17"/>
    </row>
    <row r="665" spans="1:12" ht="14.25" customHeight="1" x14ac:dyDescent="0.2">
      <c r="A665" s="7" t="s">
        <v>58</v>
      </c>
      <c r="B665" s="7" t="s">
        <v>44</v>
      </c>
      <c r="C665" s="7" t="s">
        <v>34</v>
      </c>
      <c r="D665" s="13">
        <v>41518</v>
      </c>
      <c r="E665" s="14">
        <f t="shared" si="2"/>
        <v>9</v>
      </c>
      <c r="F665" s="14" t="s">
        <v>45</v>
      </c>
      <c r="G665" s="7" t="s">
        <v>48</v>
      </c>
      <c r="H665" s="7" t="s">
        <v>49</v>
      </c>
      <c r="I665" s="7" t="s">
        <v>38</v>
      </c>
      <c r="J665" s="15">
        <v>449699.38278299873</v>
      </c>
      <c r="K665" s="18"/>
      <c r="L665" s="17"/>
    </row>
    <row r="666" spans="1:12" ht="14.25" customHeight="1" x14ac:dyDescent="0.2">
      <c r="A666" s="7" t="s">
        <v>58</v>
      </c>
      <c r="B666" s="7" t="s">
        <v>44</v>
      </c>
      <c r="C666" s="7" t="s">
        <v>34</v>
      </c>
      <c r="D666" s="13">
        <v>41548</v>
      </c>
      <c r="E666" s="14">
        <f t="shared" si="2"/>
        <v>10</v>
      </c>
      <c r="F666" s="14" t="s">
        <v>45</v>
      </c>
      <c r="G666" s="7" t="s">
        <v>48</v>
      </c>
      <c r="H666" s="7" t="s">
        <v>49</v>
      </c>
      <c r="I666" s="7" t="s">
        <v>38</v>
      </c>
      <c r="J666" s="15">
        <v>427182.91524</v>
      </c>
      <c r="K666" s="18"/>
      <c r="L666" s="17"/>
    </row>
    <row r="667" spans="1:12" ht="14.25" customHeight="1" x14ac:dyDescent="0.2">
      <c r="A667" s="7" t="s">
        <v>58</v>
      </c>
      <c r="B667" s="7" t="s">
        <v>44</v>
      </c>
      <c r="C667" s="7" t="s">
        <v>34</v>
      </c>
      <c r="D667" s="13">
        <v>41579</v>
      </c>
      <c r="E667" s="14">
        <f t="shared" si="2"/>
        <v>11</v>
      </c>
      <c r="F667" s="14" t="s">
        <v>45</v>
      </c>
      <c r="G667" s="7" t="s">
        <v>48</v>
      </c>
      <c r="H667" s="7" t="s">
        <v>49</v>
      </c>
      <c r="I667" s="7" t="s">
        <v>38</v>
      </c>
      <c r="J667" s="15">
        <v>415259.38098750002</v>
      </c>
      <c r="K667" s="18"/>
      <c r="L667" s="17"/>
    </row>
    <row r="668" spans="1:12" ht="14.25" customHeight="1" x14ac:dyDescent="0.2">
      <c r="A668" s="7" t="s">
        <v>58</v>
      </c>
      <c r="B668" s="7" t="s">
        <v>44</v>
      </c>
      <c r="C668" s="7" t="s">
        <v>34</v>
      </c>
      <c r="D668" s="13">
        <v>41609</v>
      </c>
      <c r="E668" s="14">
        <f t="shared" si="2"/>
        <v>12</v>
      </c>
      <c r="F668" s="14" t="s">
        <v>45</v>
      </c>
      <c r="G668" s="7" t="s">
        <v>48</v>
      </c>
      <c r="H668" s="7" t="s">
        <v>49</v>
      </c>
      <c r="I668" s="7" t="s">
        <v>38</v>
      </c>
      <c r="J668" s="15">
        <v>427041.03370000009</v>
      </c>
      <c r="K668" s="18"/>
      <c r="L668" s="17"/>
    </row>
    <row r="669" spans="1:12" ht="14.25" customHeight="1" x14ac:dyDescent="0.2">
      <c r="A669" s="7" t="s">
        <v>58</v>
      </c>
      <c r="B669" s="7" t="s">
        <v>44</v>
      </c>
      <c r="C669" s="7" t="s">
        <v>34</v>
      </c>
      <c r="D669" s="13">
        <v>41640</v>
      </c>
      <c r="E669" s="14">
        <f t="shared" si="2"/>
        <v>1</v>
      </c>
      <c r="F669" s="14" t="s">
        <v>45</v>
      </c>
      <c r="G669" s="7" t="s">
        <v>48</v>
      </c>
      <c r="H669" s="7" t="s">
        <v>49</v>
      </c>
      <c r="I669" s="7" t="s">
        <v>38</v>
      </c>
      <c r="J669" s="15">
        <v>536309.89158199995</v>
      </c>
      <c r="K669" s="18"/>
      <c r="L669" s="17"/>
    </row>
    <row r="670" spans="1:12" ht="14.25" customHeight="1" x14ac:dyDescent="0.2">
      <c r="A670" s="7" t="s">
        <v>58</v>
      </c>
      <c r="B670" s="7" t="s">
        <v>44</v>
      </c>
      <c r="C670" s="7" t="s">
        <v>34</v>
      </c>
      <c r="D670" s="13">
        <v>41671</v>
      </c>
      <c r="E670" s="14">
        <f t="shared" si="2"/>
        <v>2</v>
      </c>
      <c r="F670" s="14" t="s">
        <v>45</v>
      </c>
      <c r="G670" s="7" t="s">
        <v>48</v>
      </c>
      <c r="H670" s="7" t="s">
        <v>49</v>
      </c>
      <c r="I670" s="7" t="s">
        <v>38</v>
      </c>
      <c r="J670" s="15">
        <v>414358.37553974998</v>
      </c>
      <c r="K670" s="18"/>
      <c r="L670" s="17"/>
    </row>
    <row r="671" spans="1:12" ht="14.25" customHeight="1" x14ac:dyDescent="0.2">
      <c r="A671" s="7" t="s">
        <v>58</v>
      </c>
      <c r="B671" s="7" t="s">
        <v>44</v>
      </c>
      <c r="C671" s="7" t="s">
        <v>34</v>
      </c>
      <c r="D671" s="13">
        <v>41699</v>
      </c>
      <c r="E671" s="14">
        <f t="shared" si="2"/>
        <v>3</v>
      </c>
      <c r="F671" s="14" t="s">
        <v>45</v>
      </c>
      <c r="G671" s="7" t="s">
        <v>48</v>
      </c>
      <c r="H671" s="7" t="s">
        <v>49</v>
      </c>
      <c r="I671" s="7" t="s">
        <v>38</v>
      </c>
      <c r="J671" s="15">
        <v>484912.71240800002</v>
      </c>
      <c r="K671" s="18"/>
      <c r="L671" s="17"/>
    </row>
    <row r="672" spans="1:12" ht="14.25" customHeight="1" x14ac:dyDescent="0.2">
      <c r="A672" s="7" t="s">
        <v>58</v>
      </c>
      <c r="B672" s="7" t="s">
        <v>44</v>
      </c>
      <c r="C672" s="7" t="s">
        <v>34</v>
      </c>
      <c r="D672" s="13">
        <v>41730</v>
      </c>
      <c r="E672" s="14">
        <f t="shared" si="2"/>
        <v>4</v>
      </c>
      <c r="F672" s="14" t="s">
        <v>45</v>
      </c>
      <c r="G672" s="7" t="s">
        <v>48</v>
      </c>
      <c r="H672" s="7" t="s">
        <v>49</v>
      </c>
      <c r="I672" s="7" t="s">
        <v>38</v>
      </c>
      <c r="J672" s="15">
        <v>419935.11569100001</v>
      </c>
      <c r="K672" s="18"/>
      <c r="L672" s="17"/>
    </row>
    <row r="673" spans="1:12" ht="14.25" customHeight="1" x14ac:dyDescent="0.2">
      <c r="A673" s="7" t="s">
        <v>58</v>
      </c>
      <c r="B673" s="7" t="s">
        <v>44</v>
      </c>
      <c r="C673" s="7" t="s">
        <v>34</v>
      </c>
      <c r="D673" s="13">
        <v>41760</v>
      </c>
      <c r="E673" s="14">
        <f t="shared" si="2"/>
        <v>5</v>
      </c>
      <c r="F673" s="14" t="s">
        <v>45</v>
      </c>
      <c r="G673" s="7" t="s">
        <v>48</v>
      </c>
      <c r="H673" s="7" t="s">
        <v>49</v>
      </c>
      <c r="I673" s="7" t="s">
        <v>38</v>
      </c>
      <c r="J673" s="15">
        <v>448216.05637499999</v>
      </c>
      <c r="K673" s="18"/>
      <c r="L673" s="17"/>
    </row>
    <row r="674" spans="1:12" ht="14.25" customHeight="1" x14ac:dyDescent="0.2">
      <c r="A674" s="7" t="s">
        <v>58</v>
      </c>
      <c r="B674" s="7" t="s">
        <v>44</v>
      </c>
      <c r="C674" s="7" t="s">
        <v>34</v>
      </c>
      <c r="D674" s="13">
        <v>41791</v>
      </c>
      <c r="E674" s="14">
        <f t="shared" si="2"/>
        <v>6</v>
      </c>
      <c r="F674" s="14" t="s">
        <v>45</v>
      </c>
      <c r="G674" s="7" t="s">
        <v>48</v>
      </c>
      <c r="H674" s="7" t="s">
        <v>49</v>
      </c>
      <c r="I674" s="7" t="s">
        <v>38</v>
      </c>
      <c r="J674" s="15">
        <v>532127.64313450002</v>
      </c>
      <c r="K674" s="18"/>
      <c r="L674" s="17"/>
    </row>
    <row r="675" spans="1:12" ht="14.25" customHeight="1" x14ac:dyDescent="0.2">
      <c r="A675" s="7" t="s">
        <v>58</v>
      </c>
      <c r="B675" s="7" t="s">
        <v>44</v>
      </c>
      <c r="C675" s="7" t="s">
        <v>34</v>
      </c>
      <c r="D675" s="13">
        <v>41456</v>
      </c>
      <c r="E675" s="14">
        <f t="shared" si="2"/>
        <v>7</v>
      </c>
      <c r="F675" s="14" t="s">
        <v>45</v>
      </c>
      <c r="G675" s="7" t="s">
        <v>48</v>
      </c>
      <c r="H675" s="7" t="s">
        <v>50</v>
      </c>
      <c r="I675" s="7" t="s">
        <v>38</v>
      </c>
      <c r="J675" s="15">
        <v>610297.37310056051</v>
      </c>
      <c r="K675" s="18"/>
      <c r="L675" s="17"/>
    </row>
    <row r="676" spans="1:12" ht="14.25" customHeight="1" x14ac:dyDescent="0.2">
      <c r="A676" s="7" t="s">
        <v>58</v>
      </c>
      <c r="B676" s="7" t="s">
        <v>44</v>
      </c>
      <c r="C676" s="7" t="s">
        <v>34</v>
      </c>
      <c r="D676" s="13">
        <v>41487</v>
      </c>
      <c r="E676" s="14">
        <f t="shared" si="2"/>
        <v>8</v>
      </c>
      <c r="F676" s="14" t="s">
        <v>45</v>
      </c>
      <c r="G676" s="7" t="s">
        <v>48</v>
      </c>
      <c r="H676" s="7" t="s">
        <v>50</v>
      </c>
      <c r="I676" s="7" t="s">
        <v>38</v>
      </c>
      <c r="J676" s="15">
        <v>908795.20773656247</v>
      </c>
      <c r="K676" s="18"/>
      <c r="L676" s="17"/>
    </row>
    <row r="677" spans="1:12" ht="14.25" customHeight="1" x14ac:dyDescent="0.2">
      <c r="A677" s="7" t="s">
        <v>58</v>
      </c>
      <c r="B677" s="7" t="s">
        <v>44</v>
      </c>
      <c r="C677" s="7" t="s">
        <v>34</v>
      </c>
      <c r="D677" s="13">
        <v>41518</v>
      </c>
      <c r="E677" s="14">
        <f t="shared" si="2"/>
        <v>9</v>
      </c>
      <c r="F677" s="14" t="s">
        <v>45</v>
      </c>
      <c r="G677" s="7" t="s">
        <v>48</v>
      </c>
      <c r="H677" s="7" t="s">
        <v>50</v>
      </c>
      <c r="I677" s="7" t="s">
        <v>38</v>
      </c>
      <c r="J677" s="15">
        <v>711025.90062299802</v>
      </c>
      <c r="K677" s="18"/>
      <c r="L677" s="17"/>
    </row>
    <row r="678" spans="1:12" ht="14.25" customHeight="1" x14ac:dyDescent="0.2">
      <c r="A678" s="7" t="s">
        <v>58</v>
      </c>
      <c r="B678" s="7" t="s">
        <v>44</v>
      </c>
      <c r="C678" s="7" t="s">
        <v>34</v>
      </c>
      <c r="D678" s="13">
        <v>41548</v>
      </c>
      <c r="E678" s="14">
        <f t="shared" si="2"/>
        <v>10</v>
      </c>
      <c r="F678" s="14" t="s">
        <v>45</v>
      </c>
      <c r="G678" s="7" t="s">
        <v>48</v>
      </c>
      <c r="H678" s="7" t="s">
        <v>50</v>
      </c>
      <c r="I678" s="7" t="s">
        <v>38</v>
      </c>
      <c r="J678" s="15">
        <v>699813.46326262481</v>
      </c>
      <c r="K678" s="18"/>
      <c r="L678" s="17"/>
    </row>
    <row r="679" spans="1:12" ht="14.25" customHeight="1" x14ac:dyDescent="0.2">
      <c r="A679" s="7" t="s">
        <v>58</v>
      </c>
      <c r="B679" s="7" t="s">
        <v>44</v>
      </c>
      <c r="C679" s="7" t="s">
        <v>34</v>
      </c>
      <c r="D679" s="13">
        <v>41579</v>
      </c>
      <c r="E679" s="14">
        <f t="shared" si="2"/>
        <v>11</v>
      </c>
      <c r="F679" s="14" t="s">
        <v>45</v>
      </c>
      <c r="G679" s="7" t="s">
        <v>48</v>
      </c>
      <c r="H679" s="7" t="s">
        <v>50</v>
      </c>
      <c r="I679" s="7" t="s">
        <v>38</v>
      </c>
      <c r="J679" s="15">
        <v>619174.29107624991</v>
      </c>
      <c r="K679" s="18"/>
      <c r="L679" s="17"/>
    </row>
    <row r="680" spans="1:12" ht="14.25" customHeight="1" x14ac:dyDescent="0.2">
      <c r="A680" s="7" t="s">
        <v>58</v>
      </c>
      <c r="B680" s="7" t="s">
        <v>44</v>
      </c>
      <c r="C680" s="7" t="s">
        <v>34</v>
      </c>
      <c r="D680" s="13">
        <v>41609</v>
      </c>
      <c r="E680" s="14">
        <f t="shared" si="2"/>
        <v>12</v>
      </c>
      <c r="F680" s="14" t="s">
        <v>45</v>
      </c>
      <c r="G680" s="7" t="s">
        <v>48</v>
      </c>
      <c r="H680" s="7" t="s">
        <v>50</v>
      </c>
      <c r="I680" s="7" t="s">
        <v>38</v>
      </c>
      <c r="J680" s="15">
        <v>641582.36576999992</v>
      </c>
      <c r="K680" s="18"/>
      <c r="L680" s="17"/>
    </row>
    <row r="681" spans="1:12" ht="14.25" customHeight="1" x14ac:dyDescent="0.2">
      <c r="A681" s="7" t="s">
        <v>58</v>
      </c>
      <c r="B681" s="7" t="s">
        <v>44</v>
      </c>
      <c r="C681" s="7" t="s">
        <v>34</v>
      </c>
      <c r="D681" s="13">
        <v>41640</v>
      </c>
      <c r="E681" s="14">
        <f t="shared" si="2"/>
        <v>1</v>
      </c>
      <c r="F681" s="14" t="s">
        <v>45</v>
      </c>
      <c r="G681" s="7" t="s">
        <v>48</v>
      </c>
      <c r="H681" s="7" t="s">
        <v>50</v>
      </c>
      <c r="I681" s="7" t="s">
        <v>38</v>
      </c>
      <c r="J681" s="15">
        <v>740585.34395999974</v>
      </c>
      <c r="K681" s="18"/>
      <c r="L681" s="17"/>
    </row>
    <row r="682" spans="1:12" ht="14.25" customHeight="1" x14ac:dyDescent="0.2">
      <c r="A682" s="7" t="s">
        <v>58</v>
      </c>
      <c r="B682" s="7" t="s">
        <v>44</v>
      </c>
      <c r="C682" s="7" t="s">
        <v>34</v>
      </c>
      <c r="D682" s="13">
        <v>41671</v>
      </c>
      <c r="E682" s="14">
        <f t="shared" si="2"/>
        <v>2</v>
      </c>
      <c r="F682" s="14" t="s">
        <v>45</v>
      </c>
      <c r="G682" s="7" t="s">
        <v>48</v>
      </c>
      <c r="H682" s="7" t="s">
        <v>50</v>
      </c>
      <c r="I682" s="7" t="s">
        <v>38</v>
      </c>
      <c r="J682" s="15">
        <v>665533.05688012496</v>
      </c>
      <c r="K682" s="18"/>
      <c r="L682" s="17"/>
    </row>
    <row r="683" spans="1:12" ht="14.25" customHeight="1" x14ac:dyDescent="0.2">
      <c r="A683" s="7" t="s">
        <v>58</v>
      </c>
      <c r="B683" s="7" t="s">
        <v>44</v>
      </c>
      <c r="C683" s="7" t="s">
        <v>34</v>
      </c>
      <c r="D683" s="13">
        <v>41699</v>
      </c>
      <c r="E683" s="14">
        <f t="shared" si="2"/>
        <v>3</v>
      </c>
      <c r="F683" s="14" t="s">
        <v>45</v>
      </c>
      <c r="G683" s="7" t="s">
        <v>48</v>
      </c>
      <c r="H683" s="7" t="s">
        <v>50</v>
      </c>
      <c r="I683" s="7" t="s">
        <v>38</v>
      </c>
      <c r="J683" s="15">
        <v>608946.05938500003</v>
      </c>
      <c r="K683" s="18"/>
      <c r="L683" s="17"/>
    </row>
    <row r="684" spans="1:12" ht="14.25" customHeight="1" x14ac:dyDescent="0.2">
      <c r="A684" s="7" t="s">
        <v>58</v>
      </c>
      <c r="B684" s="7" t="s">
        <v>44</v>
      </c>
      <c r="C684" s="7" t="s">
        <v>34</v>
      </c>
      <c r="D684" s="13">
        <v>41730</v>
      </c>
      <c r="E684" s="14">
        <f t="shared" si="2"/>
        <v>4</v>
      </c>
      <c r="F684" s="14" t="s">
        <v>45</v>
      </c>
      <c r="G684" s="7" t="s">
        <v>48</v>
      </c>
      <c r="H684" s="7" t="s">
        <v>50</v>
      </c>
      <c r="I684" s="7" t="s">
        <v>38</v>
      </c>
      <c r="J684" s="15">
        <v>706548.92858549999</v>
      </c>
      <c r="K684" s="18"/>
      <c r="L684" s="17"/>
    </row>
    <row r="685" spans="1:12" ht="14.25" customHeight="1" x14ac:dyDescent="0.2">
      <c r="A685" s="7" t="s">
        <v>58</v>
      </c>
      <c r="B685" s="7" t="s">
        <v>44</v>
      </c>
      <c r="C685" s="7" t="s">
        <v>34</v>
      </c>
      <c r="D685" s="13">
        <v>41760</v>
      </c>
      <c r="E685" s="14">
        <f t="shared" si="2"/>
        <v>5</v>
      </c>
      <c r="F685" s="14" t="s">
        <v>45</v>
      </c>
      <c r="G685" s="7" t="s">
        <v>48</v>
      </c>
      <c r="H685" s="7" t="s">
        <v>50</v>
      </c>
      <c r="I685" s="7" t="s">
        <v>38</v>
      </c>
      <c r="J685" s="15">
        <v>684073.99396875</v>
      </c>
      <c r="K685" s="18"/>
      <c r="L685" s="17"/>
    </row>
    <row r="686" spans="1:12" ht="14.25" customHeight="1" x14ac:dyDescent="0.2">
      <c r="A686" s="7" t="s">
        <v>58</v>
      </c>
      <c r="B686" s="7" t="s">
        <v>44</v>
      </c>
      <c r="C686" s="7" t="s">
        <v>34</v>
      </c>
      <c r="D686" s="13">
        <v>41791</v>
      </c>
      <c r="E686" s="14">
        <f t="shared" si="2"/>
        <v>6</v>
      </c>
      <c r="F686" s="14" t="s">
        <v>45</v>
      </c>
      <c r="G686" s="7" t="s">
        <v>48</v>
      </c>
      <c r="H686" s="7" t="s">
        <v>50</v>
      </c>
      <c r="I686" s="7" t="s">
        <v>38</v>
      </c>
      <c r="J686" s="15">
        <v>795822.70165668742</v>
      </c>
      <c r="K686" s="18"/>
      <c r="L686" s="17"/>
    </row>
    <row r="687" spans="1:12" ht="14.25" customHeight="1" x14ac:dyDescent="0.2">
      <c r="A687" s="7" t="s">
        <v>58</v>
      </c>
      <c r="B687" s="7" t="s">
        <v>44</v>
      </c>
      <c r="C687" s="7" t="s">
        <v>34</v>
      </c>
      <c r="D687" s="13">
        <v>41456</v>
      </c>
      <c r="E687" s="14">
        <f t="shared" si="2"/>
        <v>7</v>
      </c>
      <c r="F687" s="14" t="s">
        <v>45</v>
      </c>
      <c r="G687" s="7" t="s">
        <v>51</v>
      </c>
      <c r="H687" s="7" t="s">
        <v>52</v>
      </c>
      <c r="I687" s="7" t="s">
        <v>38</v>
      </c>
      <c r="J687" s="15">
        <v>334574.56978850893</v>
      </c>
      <c r="K687" s="18"/>
      <c r="L687" s="17"/>
    </row>
    <row r="688" spans="1:12" ht="14.25" customHeight="1" x14ac:dyDescent="0.2">
      <c r="A688" s="7" t="s">
        <v>58</v>
      </c>
      <c r="B688" s="7" t="s">
        <v>44</v>
      </c>
      <c r="C688" s="7" t="s">
        <v>34</v>
      </c>
      <c r="D688" s="13">
        <v>41487</v>
      </c>
      <c r="E688" s="14">
        <f t="shared" si="2"/>
        <v>8</v>
      </c>
      <c r="F688" s="14" t="s">
        <v>45</v>
      </c>
      <c r="G688" s="7" t="s">
        <v>51</v>
      </c>
      <c r="H688" s="7" t="s">
        <v>52</v>
      </c>
      <c r="I688" s="7" t="s">
        <v>38</v>
      </c>
      <c r="J688" s="15">
        <v>492735.34629342239</v>
      </c>
      <c r="K688" s="18"/>
      <c r="L688" s="17"/>
    </row>
    <row r="689" spans="1:12" ht="14.25" customHeight="1" x14ac:dyDescent="0.2">
      <c r="A689" s="7" t="s">
        <v>58</v>
      </c>
      <c r="B689" s="7" t="s">
        <v>44</v>
      </c>
      <c r="C689" s="7" t="s">
        <v>34</v>
      </c>
      <c r="D689" s="13">
        <v>41518</v>
      </c>
      <c r="E689" s="14">
        <f t="shared" si="2"/>
        <v>9</v>
      </c>
      <c r="F689" s="14" t="s">
        <v>45</v>
      </c>
      <c r="G689" s="7" t="s">
        <v>51</v>
      </c>
      <c r="H689" s="7" t="s">
        <v>52</v>
      </c>
      <c r="I689" s="7" t="s">
        <v>38</v>
      </c>
      <c r="J689" s="15">
        <v>423886.13007635879</v>
      </c>
      <c r="K689" s="18"/>
      <c r="L689" s="17"/>
    </row>
    <row r="690" spans="1:12" ht="14.25" customHeight="1" x14ac:dyDescent="0.2">
      <c r="A690" s="7" t="s">
        <v>58</v>
      </c>
      <c r="B690" s="7" t="s">
        <v>44</v>
      </c>
      <c r="C690" s="7" t="s">
        <v>34</v>
      </c>
      <c r="D690" s="13">
        <v>41548</v>
      </c>
      <c r="E690" s="14">
        <f t="shared" si="2"/>
        <v>10</v>
      </c>
      <c r="F690" s="14" t="s">
        <v>45</v>
      </c>
      <c r="G690" s="7" t="s">
        <v>51</v>
      </c>
      <c r="H690" s="7" t="s">
        <v>52</v>
      </c>
      <c r="I690" s="7" t="s">
        <v>38</v>
      </c>
      <c r="J690" s="15">
        <v>370340.02732499992</v>
      </c>
      <c r="K690" s="18"/>
      <c r="L690" s="17"/>
    </row>
    <row r="691" spans="1:12" ht="14.25" customHeight="1" x14ac:dyDescent="0.2">
      <c r="A691" s="7" t="s">
        <v>58</v>
      </c>
      <c r="B691" s="7" t="s">
        <v>44</v>
      </c>
      <c r="C691" s="7" t="s">
        <v>34</v>
      </c>
      <c r="D691" s="13">
        <v>41579</v>
      </c>
      <c r="E691" s="14">
        <f t="shared" si="2"/>
        <v>11</v>
      </c>
      <c r="F691" s="14" t="s">
        <v>45</v>
      </c>
      <c r="G691" s="7" t="s">
        <v>51</v>
      </c>
      <c r="H691" s="7" t="s">
        <v>52</v>
      </c>
      <c r="I691" s="7" t="s">
        <v>38</v>
      </c>
      <c r="J691" s="15">
        <v>388537.72727419995</v>
      </c>
      <c r="K691" s="18"/>
      <c r="L691" s="17"/>
    </row>
    <row r="692" spans="1:12" ht="14.25" customHeight="1" x14ac:dyDescent="0.2">
      <c r="A692" s="7" t="s">
        <v>58</v>
      </c>
      <c r="B692" s="7" t="s">
        <v>44</v>
      </c>
      <c r="C692" s="7" t="s">
        <v>34</v>
      </c>
      <c r="D692" s="13">
        <v>41609</v>
      </c>
      <c r="E692" s="14">
        <f t="shared" si="2"/>
        <v>12</v>
      </c>
      <c r="F692" s="14" t="s">
        <v>45</v>
      </c>
      <c r="G692" s="7" t="s">
        <v>51</v>
      </c>
      <c r="H692" s="7" t="s">
        <v>52</v>
      </c>
      <c r="I692" s="7" t="s">
        <v>38</v>
      </c>
      <c r="J692" s="15">
        <v>338577.18673479994</v>
      </c>
      <c r="K692" s="18"/>
      <c r="L692" s="17"/>
    </row>
    <row r="693" spans="1:12" ht="14.25" customHeight="1" x14ac:dyDescent="0.2">
      <c r="A693" s="7" t="s">
        <v>58</v>
      </c>
      <c r="B693" s="7" t="s">
        <v>44</v>
      </c>
      <c r="C693" s="7" t="s">
        <v>34</v>
      </c>
      <c r="D693" s="13">
        <v>41640</v>
      </c>
      <c r="E693" s="14">
        <f t="shared" si="2"/>
        <v>1</v>
      </c>
      <c r="F693" s="14" t="s">
        <v>45</v>
      </c>
      <c r="G693" s="7" t="s">
        <v>51</v>
      </c>
      <c r="H693" s="7" t="s">
        <v>52</v>
      </c>
      <c r="I693" s="7" t="s">
        <v>38</v>
      </c>
      <c r="J693" s="15">
        <v>466373.20086803986</v>
      </c>
      <c r="K693" s="18"/>
      <c r="L693" s="17"/>
    </row>
    <row r="694" spans="1:12" ht="14.25" customHeight="1" x14ac:dyDescent="0.2">
      <c r="A694" s="7" t="s">
        <v>58</v>
      </c>
      <c r="B694" s="7" t="s">
        <v>44</v>
      </c>
      <c r="C694" s="7" t="s">
        <v>34</v>
      </c>
      <c r="D694" s="13">
        <v>41671</v>
      </c>
      <c r="E694" s="14">
        <f t="shared" si="2"/>
        <v>2</v>
      </c>
      <c r="F694" s="14" t="s">
        <v>45</v>
      </c>
      <c r="G694" s="7" t="s">
        <v>51</v>
      </c>
      <c r="H694" s="7" t="s">
        <v>52</v>
      </c>
      <c r="I694" s="7" t="s">
        <v>38</v>
      </c>
      <c r="J694" s="15">
        <v>388574.67707873997</v>
      </c>
      <c r="K694" s="18"/>
      <c r="L694" s="17"/>
    </row>
    <row r="695" spans="1:12" ht="14.25" customHeight="1" x14ac:dyDescent="0.2">
      <c r="A695" s="7" t="s">
        <v>58</v>
      </c>
      <c r="B695" s="7" t="s">
        <v>44</v>
      </c>
      <c r="C695" s="7" t="s">
        <v>34</v>
      </c>
      <c r="D695" s="13">
        <v>41699</v>
      </c>
      <c r="E695" s="14">
        <f t="shared" si="2"/>
        <v>3</v>
      </c>
      <c r="F695" s="14" t="s">
        <v>45</v>
      </c>
      <c r="G695" s="7" t="s">
        <v>51</v>
      </c>
      <c r="H695" s="7" t="s">
        <v>52</v>
      </c>
      <c r="I695" s="7" t="s">
        <v>38</v>
      </c>
      <c r="J695" s="15">
        <v>356192.71368815994</v>
      </c>
      <c r="K695" s="18"/>
      <c r="L695" s="17"/>
    </row>
    <row r="696" spans="1:12" ht="14.25" customHeight="1" x14ac:dyDescent="0.2">
      <c r="A696" s="7" t="s">
        <v>58</v>
      </c>
      <c r="B696" s="7" t="s">
        <v>44</v>
      </c>
      <c r="C696" s="7" t="s">
        <v>34</v>
      </c>
      <c r="D696" s="13">
        <v>41730</v>
      </c>
      <c r="E696" s="14">
        <f t="shared" si="2"/>
        <v>4</v>
      </c>
      <c r="F696" s="14" t="s">
        <v>45</v>
      </c>
      <c r="G696" s="7" t="s">
        <v>51</v>
      </c>
      <c r="H696" s="7" t="s">
        <v>52</v>
      </c>
      <c r="I696" s="7" t="s">
        <v>38</v>
      </c>
      <c r="J696" s="15">
        <v>381723.53905412991</v>
      </c>
      <c r="K696" s="18"/>
      <c r="L696" s="17"/>
    </row>
    <row r="697" spans="1:12" ht="14.25" customHeight="1" x14ac:dyDescent="0.2">
      <c r="A697" s="7" t="s">
        <v>58</v>
      </c>
      <c r="B697" s="7" t="s">
        <v>44</v>
      </c>
      <c r="C697" s="7" t="s">
        <v>34</v>
      </c>
      <c r="D697" s="13">
        <v>41760</v>
      </c>
      <c r="E697" s="14">
        <f t="shared" si="2"/>
        <v>5</v>
      </c>
      <c r="F697" s="14" t="s">
        <v>45</v>
      </c>
      <c r="G697" s="7" t="s">
        <v>51</v>
      </c>
      <c r="H697" s="7" t="s">
        <v>52</v>
      </c>
      <c r="I697" s="7" t="s">
        <v>38</v>
      </c>
      <c r="J697" s="15">
        <v>429911.03490812494</v>
      </c>
      <c r="K697" s="18"/>
      <c r="L697" s="17"/>
    </row>
    <row r="698" spans="1:12" ht="14.25" customHeight="1" x14ac:dyDescent="0.2">
      <c r="A698" s="7" t="s">
        <v>58</v>
      </c>
      <c r="B698" s="7" t="s">
        <v>44</v>
      </c>
      <c r="C698" s="7" t="s">
        <v>34</v>
      </c>
      <c r="D698" s="13">
        <v>41791</v>
      </c>
      <c r="E698" s="14">
        <f t="shared" si="2"/>
        <v>6</v>
      </c>
      <c r="F698" s="14" t="s">
        <v>45</v>
      </c>
      <c r="G698" s="7" t="s">
        <v>51</v>
      </c>
      <c r="H698" s="7" t="s">
        <v>52</v>
      </c>
      <c r="I698" s="7" t="s">
        <v>38</v>
      </c>
      <c r="J698" s="15">
        <v>476034.24514096242</v>
      </c>
      <c r="K698" s="18"/>
      <c r="L698" s="17"/>
    </row>
    <row r="699" spans="1:12" ht="14.25" customHeight="1" x14ac:dyDescent="0.2">
      <c r="A699" s="7" t="s">
        <v>58</v>
      </c>
      <c r="B699" s="7" t="s">
        <v>44</v>
      </c>
      <c r="C699" s="7" t="s">
        <v>34</v>
      </c>
      <c r="D699" s="13">
        <v>41456</v>
      </c>
      <c r="E699" s="14">
        <f t="shared" si="2"/>
        <v>7</v>
      </c>
      <c r="F699" s="14" t="s">
        <v>45</v>
      </c>
      <c r="G699" s="7" t="s">
        <v>51</v>
      </c>
      <c r="H699" s="7" t="s">
        <v>53</v>
      </c>
      <c r="I699" s="7" t="s">
        <v>38</v>
      </c>
      <c r="J699" s="15">
        <v>221632.12385716435</v>
      </c>
      <c r="K699" s="18"/>
      <c r="L699" s="17"/>
    </row>
    <row r="700" spans="1:12" ht="14.25" customHeight="1" x14ac:dyDescent="0.2">
      <c r="A700" s="7" t="s">
        <v>58</v>
      </c>
      <c r="B700" s="7" t="s">
        <v>44</v>
      </c>
      <c r="C700" s="7" t="s">
        <v>34</v>
      </c>
      <c r="D700" s="13">
        <v>41487</v>
      </c>
      <c r="E700" s="14">
        <f t="shared" si="2"/>
        <v>8</v>
      </c>
      <c r="F700" s="14" t="s">
        <v>45</v>
      </c>
      <c r="G700" s="7" t="s">
        <v>51</v>
      </c>
      <c r="H700" s="7" t="s">
        <v>53</v>
      </c>
      <c r="I700" s="7" t="s">
        <v>38</v>
      </c>
      <c r="J700" s="15">
        <v>298721.115169695</v>
      </c>
      <c r="K700" s="18"/>
      <c r="L700" s="17"/>
    </row>
    <row r="701" spans="1:12" ht="14.25" customHeight="1" x14ac:dyDescent="0.2">
      <c r="A701" s="7" t="s">
        <v>58</v>
      </c>
      <c r="B701" s="7" t="s">
        <v>44</v>
      </c>
      <c r="C701" s="7" t="s">
        <v>34</v>
      </c>
      <c r="D701" s="13">
        <v>41518</v>
      </c>
      <c r="E701" s="14">
        <f t="shared" si="2"/>
        <v>9</v>
      </c>
      <c r="F701" s="14" t="s">
        <v>45</v>
      </c>
      <c r="G701" s="7" t="s">
        <v>51</v>
      </c>
      <c r="H701" s="7" t="s">
        <v>53</v>
      </c>
      <c r="I701" s="7" t="s">
        <v>38</v>
      </c>
      <c r="J701" s="15">
        <v>263980.61528681178</v>
      </c>
      <c r="K701" s="18"/>
      <c r="L701" s="17"/>
    </row>
    <row r="702" spans="1:12" ht="14.25" customHeight="1" x14ac:dyDescent="0.2">
      <c r="A702" s="7" t="s">
        <v>58</v>
      </c>
      <c r="B702" s="7" t="s">
        <v>44</v>
      </c>
      <c r="C702" s="7" t="s">
        <v>34</v>
      </c>
      <c r="D702" s="13">
        <v>41548</v>
      </c>
      <c r="E702" s="14">
        <f t="shared" si="2"/>
        <v>10</v>
      </c>
      <c r="F702" s="14" t="s">
        <v>45</v>
      </c>
      <c r="G702" s="7" t="s">
        <v>51</v>
      </c>
      <c r="H702" s="7" t="s">
        <v>53</v>
      </c>
      <c r="I702" s="7" t="s">
        <v>38</v>
      </c>
      <c r="J702" s="15">
        <v>219795.94496150999</v>
      </c>
      <c r="K702" s="18"/>
      <c r="L702" s="17"/>
    </row>
    <row r="703" spans="1:12" ht="14.25" customHeight="1" x14ac:dyDescent="0.2">
      <c r="A703" s="7" t="s">
        <v>58</v>
      </c>
      <c r="B703" s="7" t="s">
        <v>44</v>
      </c>
      <c r="C703" s="7" t="s">
        <v>34</v>
      </c>
      <c r="D703" s="13">
        <v>41579</v>
      </c>
      <c r="E703" s="14">
        <f t="shared" si="2"/>
        <v>11</v>
      </c>
      <c r="F703" s="14" t="s">
        <v>45</v>
      </c>
      <c r="G703" s="7" t="s">
        <v>51</v>
      </c>
      <c r="H703" s="7" t="s">
        <v>53</v>
      </c>
      <c r="I703" s="7" t="s">
        <v>38</v>
      </c>
      <c r="J703" s="15">
        <v>258222.34619527502</v>
      </c>
      <c r="K703" s="18"/>
      <c r="L703" s="17"/>
    </row>
    <row r="704" spans="1:12" ht="14.25" customHeight="1" x14ac:dyDescent="0.2">
      <c r="A704" s="7" t="s">
        <v>58</v>
      </c>
      <c r="B704" s="7" t="s">
        <v>44</v>
      </c>
      <c r="C704" s="7" t="s">
        <v>34</v>
      </c>
      <c r="D704" s="13">
        <v>41609</v>
      </c>
      <c r="E704" s="14">
        <f t="shared" si="2"/>
        <v>12</v>
      </c>
      <c r="F704" s="14" t="s">
        <v>45</v>
      </c>
      <c r="G704" s="7" t="s">
        <v>51</v>
      </c>
      <c r="H704" s="7" t="s">
        <v>53</v>
      </c>
      <c r="I704" s="7" t="s">
        <v>38</v>
      </c>
      <c r="J704" s="15">
        <v>230372.47477350003</v>
      </c>
      <c r="K704" s="18"/>
      <c r="L704" s="17"/>
    </row>
    <row r="705" spans="1:12" ht="14.25" customHeight="1" x14ac:dyDescent="0.2">
      <c r="A705" s="7" t="s">
        <v>58</v>
      </c>
      <c r="B705" s="7" t="s">
        <v>44</v>
      </c>
      <c r="C705" s="7" t="s">
        <v>34</v>
      </c>
      <c r="D705" s="13">
        <v>41640</v>
      </c>
      <c r="E705" s="14">
        <f t="shared" si="2"/>
        <v>1</v>
      </c>
      <c r="F705" s="14" t="s">
        <v>45</v>
      </c>
      <c r="G705" s="7" t="s">
        <v>51</v>
      </c>
      <c r="H705" s="7" t="s">
        <v>53</v>
      </c>
      <c r="I705" s="7" t="s">
        <v>38</v>
      </c>
      <c r="J705" s="15">
        <v>269842.36896287993</v>
      </c>
      <c r="K705" s="18"/>
      <c r="L705" s="17"/>
    </row>
    <row r="706" spans="1:12" ht="14.25" customHeight="1" x14ac:dyDescent="0.2">
      <c r="A706" s="7" t="s">
        <v>58</v>
      </c>
      <c r="B706" s="7" t="s">
        <v>44</v>
      </c>
      <c r="C706" s="7" t="s">
        <v>34</v>
      </c>
      <c r="D706" s="13">
        <v>41671</v>
      </c>
      <c r="E706" s="14">
        <f t="shared" si="2"/>
        <v>2</v>
      </c>
      <c r="F706" s="14" t="s">
        <v>45</v>
      </c>
      <c r="G706" s="7" t="s">
        <v>51</v>
      </c>
      <c r="H706" s="7" t="s">
        <v>53</v>
      </c>
      <c r="I706" s="7" t="s">
        <v>38</v>
      </c>
      <c r="J706" s="15">
        <v>229486.43250580502</v>
      </c>
      <c r="K706" s="18"/>
      <c r="L706" s="17"/>
    </row>
    <row r="707" spans="1:12" ht="14.25" customHeight="1" x14ac:dyDescent="0.2">
      <c r="A707" s="7" t="s">
        <v>58</v>
      </c>
      <c r="B707" s="7" t="s">
        <v>44</v>
      </c>
      <c r="C707" s="7" t="s">
        <v>34</v>
      </c>
      <c r="D707" s="13">
        <v>41699</v>
      </c>
      <c r="E707" s="14">
        <f t="shared" si="2"/>
        <v>3</v>
      </c>
      <c r="F707" s="14" t="s">
        <v>45</v>
      </c>
      <c r="G707" s="7" t="s">
        <v>51</v>
      </c>
      <c r="H707" s="7" t="s">
        <v>53</v>
      </c>
      <c r="I707" s="7" t="s">
        <v>38</v>
      </c>
      <c r="J707" s="15">
        <v>247771.36577484003</v>
      </c>
      <c r="K707" s="18"/>
      <c r="L707" s="17"/>
    </row>
    <row r="708" spans="1:12" ht="14.25" customHeight="1" x14ac:dyDescent="0.2">
      <c r="A708" s="7" t="s">
        <v>58</v>
      </c>
      <c r="B708" s="7" t="s">
        <v>44</v>
      </c>
      <c r="C708" s="7" t="s">
        <v>34</v>
      </c>
      <c r="D708" s="13">
        <v>41730</v>
      </c>
      <c r="E708" s="14">
        <f t="shared" si="2"/>
        <v>4</v>
      </c>
      <c r="F708" s="14" t="s">
        <v>45</v>
      </c>
      <c r="G708" s="7" t="s">
        <v>51</v>
      </c>
      <c r="H708" s="7" t="s">
        <v>53</v>
      </c>
      <c r="I708" s="7" t="s">
        <v>38</v>
      </c>
      <c r="J708" s="15">
        <v>247653.76578579002</v>
      </c>
      <c r="K708" s="18"/>
      <c r="L708" s="17"/>
    </row>
    <row r="709" spans="1:12" ht="14.25" customHeight="1" x14ac:dyDescent="0.2">
      <c r="A709" s="7" t="s">
        <v>58</v>
      </c>
      <c r="B709" s="7" t="s">
        <v>44</v>
      </c>
      <c r="C709" s="7" t="s">
        <v>34</v>
      </c>
      <c r="D709" s="13">
        <v>41760</v>
      </c>
      <c r="E709" s="14">
        <f t="shared" si="2"/>
        <v>5</v>
      </c>
      <c r="F709" s="14" t="s">
        <v>45</v>
      </c>
      <c r="G709" s="7" t="s">
        <v>51</v>
      </c>
      <c r="H709" s="7" t="s">
        <v>53</v>
      </c>
      <c r="I709" s="7" t="s">
        <v>38</v>
      </c>
      <c r="J709" s="15">
        <v>257537.95336406256</v>
      </c>
      <c r="K709" s="18"/>
      <c r="L709" s="17"/>
    </row>
    <row r="710" spans="1:12" ht="14.25" customHeight="1" x14ac:dyDescent="0.2">
      <c r="A710" s="7" t="s">
        <v>58</v>
      </c>
      <c r="B710" s="7" t="s">
        <v>44</v>
      </c>
      <c r="C710" s="7" t="s">
        <v>34</v>
      </c>
      <c r="D710" s="13">
        <v>41791</v>
      </c>
      <c r="E710" s="14">
        <f t="shared" si="2"/>
        <v>6</v>
      </c>
      <c r="F710" s="14" t="s">
        <v>45</v>
      </c>
      <c r="G710" s="7" t="s">
        <v>51</v>
      </c>
      <c r="H710" s="7" t="s">
        <v>53</v>
      </c>
      <c r="I710" s="7" t="s">
        <v>38</v>
      </c>
      <c r="J710" s="15">
        <v>273028.52946296253</v>
      </c>
      <c r="K710" s="18"/>
      <c r="L710" s="17"/>
    </row>
    <row r="711" spans="1:12" ht="14.25" customHeight="1" x14ac:dyDescent="0.2">
      <c r="A711" s="7" t="s">
        <v>58</v>
      </c>
      <c r="B711" s="7" t="s">
        <v>44</v>
      </c>
      <c r="C711" s="7" t="s">
        <v>34</v>
      </c>
      <c r="D711" s="13">
        <v>41456</v>
      </c>
      <c r="E711" s="14">
        <f t="shared" si="2"/>
        <v>7</v>
      </c>
      <c r="F711" s="14" t="s">
        <v>45</v>
      </c>
      <c r="G711" s="7" t="s">
        <v>51</v>
      </c>
      <c r="H711" s="7" t="s">
        <v>54</v>
      </c>
      <c r="I711" s="7" t="s">
        <v>38</v>
      </c>
      <c r="J711" s="15">
        <v>270317.51001272164</v>
      </c>
      <c r="K711" s="18"/>
      <c r="L711" s="17"/>
    </row>
    <row r="712" spans="1:12" ht="14.25" customHeight="1" x14ac:dyDescent="0.2">
      <c r="A712" s="7" t="s">
        <v>58</v>
      </c>
      <c r="B712" s="7" t="s">
        <v>44</v>
      </c>
      <c r="C712" s="7" t="s">
        <v>34</v>
      </c>
      <c r="D712" s="13">
        <v>41487</v>
      </c>
      <c r="E712" s="14">
        <f t="shared" si="2"/>
        <v>8</v>
      </c>
      <c r="F712" s="14" t="s">
        <v>45</v>
      </c>
      <c r="G712" s="7" t="s">
        <v>51</v>
      </c>
      <c r="H712" s="7" t="s">
        <v>54</v>
      </c>
      <c r="I712" s="7" t="s">
        <v>38</v>
      </c>
      <c r="J712" s="15">
        <v>345609.90627034125</v>
      </c>
      <c r="K712" s="18"/>
      <c r="L712" s="17"/>
    </row>
    <row r="713" spans="1:12" ht="14.25" customHeight="1" x14ac:dyDescent="0.2">
      <c r="A713" s="7" t="s">
        <v>58</v>
      </c>
      <c r="B713" s="7" t="s">
        <v>44</v>
      </c>
      <c r="C713" s="7" t="s">
        <v>34</v>
      </c>
      <c r="D713" s="13">
        <v>41518</v>
      </c>
      <c r="E713" s="14">
        <f t="shared" si="2"/>
        <v>9</v>
      </c>
      <c r="F713" s="14" t="s">
        <v>45</v>
      </c>
      <c r="G713" s="7" t="s">
        <v>51</v>
      </c>
      <c r="H713" s="7" t="s">
        <v>54</v>
      </c>
      <c r="I713" s="7" t="s">
        <v>38</v>
      </c>
      <c r="J713" s="15">
        <v>281982.65504614048</v>
      </c>
      <c r="K713" s="18"/>
      <c r="L713" s="17"/>
    </row>
    <row r="714" spans="1:12" ht="14.25" customHeight="1" x14ac:dyDescent="0.2">
      <c r="A714" s="7" t="s">
        <v>58</v>
      </c>
      <c r="B714" s="7" t="s">
        <v>44</v>
      </c>
      <c r="C714" s="7" t="s">
        <v>34</v>
      </c>
      <c r="D714" s="13">
        <v>41548</v>
      </c>
      <c r="E714" s="14">
        <f t="shared" si="2"/>
        <v>10</v>
      </c>
      <c r="F714" s="14" t="s">
        <v>45</v>
      </c>
      <c r="G714" s="7" t="s">
        <v>51</v>
      </c>
      <c r="H714" s="7" t="s">
        <v>54</v>
      </c>
      <c r="I714" s="7" t="s">
        <v>38</v>
      </c>
      <c r="J714" s="15">
        <v>262525.43281191739</v>
      </c>
      <c r="K714" s="18"/>
      <c r="L714" s="17"/>
    </row>
    <row r="715" spans="1:12" ht="14.25" customHeight="1" x14ac:dyDescent="0.2">
      <c r="A715" s="7" t="s">
        <v>58</v>
      </c>
      <c r="B715" s="7" t="s">
        <v>44</v>
      </c>
      <c r="C715" s="7" t="s">
        <v>34</v>
      </c>
      <c r="D715" s="13">
        <v>41579</v>
      </c>
      <c r="E715" s="14">
        <f t="shared" si="2"/>
        <v>11</v>
      </c>
      <c r="F715" s="14" t="s">
        <v>45</v>
      </c>
      <c r="G715" s="7" t="s">
        <v>51</v>
      </c>
      <c r="H715" s="7" t="s">
        <v>54</v>
      </c>
      <c r="I715" s="7" t="s">
        <v>38</v>
      </c>
      <c r="J715" s="15">
        <v>264530.39711157506</v>
      </c>
      <c r="K715" s="18"/>
      <c r="L715" s="17"/>
    </row>
    <row r="716" spans="1:12" ht="14.25" customHeight="1" x14ac:dyDescent="0.2">
      <c r="A716" s="7" t="s">
        <v>58</v>
      </c>
      <c r="B716" s="7" t="s">
        <v>44</v>
      </c>
      <c r="C716" s="7" t="s">
        <v>34</v>
      </c>
      <c r="D716" s="13">
        <v>41609</v>
      </c>
      <c r="E716" s="14">
        <f t="shared" si="2"/>
        <v>12</v>
      </c>
      <c r="F716" s="14" t="s">
        <v>45</v>
      </c>
      <c r="G716" s="7" t="s">
        <v>51</v>
      </c>
      <c r="H716" s="7" t="s">
        <v>54</v>
      </c>
      <c r="I716" s="7" t="s">
        <v>38</v>
      </c>
      <c r="J716" s="15">
        <v>252866.98882554998</v>
      </c>
      <c r="K716" s="18"/>
      <c r="L716" s="17"/>
    </row>
    <row r="717" spans="1:12" ht="14.25" customHeight="1" x14ac:dyDescent="0.2">
      <c r="A717" s="7" t="s">
        <v>58</v>
      </c>
      <c r="B717" s="7" t="s">
        <v>44</v>
      </c>
      <c r="C717" s="7" t="s">
        <v>34</v>
      </c>
      <c r="D717" s="13">
        <v>41640</v>
      </c>
      <c r="E717" s="14">
        <f t="shared" si="2"/>
        <v>1</v>
      </c>
      <c r="F717" s="14" t="s">
        <v>45</v>
      </c>
      <c r="G717" s="7" t="s">
        <v>51</v>
      </c>
      <c r="H717" s="7" t="s">
        <v>54</v>
      </c>
      <c r="I717" s="7" t="s">
        <v>38</v>
      </c>
      <c r="J717" s="15">
        <v>306190.89609723992</v>
      </c>
      <c r="K717" s="18"/>
      <c r="L717" s="17"/>
    </row>
    <row r="718" spans="1:12" ht="14.25" customHeight="1" x14ac:dyDescent="0.2">
      <c r="A718" s="7" t="s">
        <v>58</v>
      </c>
      <c r="B718" s="7" t="s">
        <v>44</v>
      </c>
      <c r="C718" s="7" t="s">
        <v>34</v>
      </c>
      <c r="D718" s="13">
        <v>41671</v>
      </c>
      <c r="E718" s="14">
        <f t="shared" si="2"/>
        <v>2</v>
      </c>
      <c r="F718" s="14" t="s">
        <v>45</v>
      </c>
      <c r="G718" s="7" t="s">
        <v>51</v>
      </c>
      <c r="H718" s="7" t="s">
        <v>54</v>
      </c>
      <c r="I718" s="7" t="s">
        <v>38</v>
      </c>
      <c r="J718" s="15">
        <v>271830.070734885</v>
      </c>
      <c r="K718" s="18"/>
      <c r="L718" s="17"/>
    </row>
    <row r="719" spans="1:12" ht="14.25" customHeight="1" x14ac:dyDescent="0.2">
      <c r="A719" s="7" t="s">
        <v>58</v>
      </c>
      <c r="B719" s="7" t="s">
        <v>44</v>
      </c>
      <c r="C719" s="7" t="s">
        <v>34</v>
      </c>
      <c r="D719" s="13">
        <v>41699</v>
      </c>
      <c r="E719" s="14">
        <f t="shared" si="2"/>
        <v>3</v>
      </c>
      <c r="F719" s="14" t="s">
        <v>45</v>
      </c>
      <c r="G719" s="7" t="s">
        <v>51</v>
      </c>
      <c r="H719" s="7" t="s">
        <v>54</v>
      </c>
      <c r="I719" s="7" t="s">
        <v>38</v>
      </c>
      <c r="J719" s="15">
        <v>271101.39427444007</v>
      </c>
      <c r="K719" s="18"/>
      <c r="L719" s="17"/>
    </row>
    <row r="720" spans="1:12" ht="14.25" customHeight="1" x14ac:dyDescent="0.2">
      <c r="A720" s="7" t="s">
        <v>58</v>
      </c>
      <c r="B720" s="7" t="s">
        <v>44</v>
      </c>
      <c r="C720" s="7" t="s">
        <v>34</v>
      </c>
      <c r="D720" s="13">
        <v>41730</v>
      </c>
      <c r="E720" s="14">
        <f t="shared" si="2"/>
        <v>4</v>
      </c>
      <c r="F720" s="14" t="s">
        <v>45</v>
      </c>
      <c r="G720" s="7" t="s">
        <v>51</v>
      </c>
      <c r="H720" s="7" t="s">
        <v>54</v>
      </c>
      <c r="I720" s="7" t="s">
        <v>38</v>
      </c>
      <c r="J720" s="15">
        <v>274351.7614925587</v>
      </c>
      <c r="K720" s="18"/>
      <c r="L720" s="17"/>
    </row>
    <row r="721" spans="1:12" ht="14.25" customHeight="1" x14ac:dyDescent="0.2">
      <c r="A721" s="7" t="s">
        <v>58</v>
      </c>
      <c r="B721" s="7" t="s">
        <v>44</v>
      </c>
      <c r="C721" s="7" t="s">
        <v>34</v>
      </c>
      <c r="D721" s="13">
        <v>41760</v>
      </c>
      <c r="E721" s="14">
        <f t="shared" si="2"/>
        <v>5</v>
      </c>
      <c r="F721" s="14" t="s">
        <v>45</v>
      </c>
      <c r="G721" s="7" t="s">
        <v>51</v>
      </c>
      <c r="H721" s="7" t="s">
        <v>54</v>
      </c>
      <c r="I721" s="7" t="s">
        <v>38</v>
      </c>
      <c r="J721" s="15">
        <v>294826.72073953127</v>
      </c>
      <c r="K721" s="18"/>
      <c r="L721" s="17"/>
    </row>
    <row r="722" spans="1:12" ht="14.25" customHeight="1" x14ac:dyDescent="0.2">
      <c r="A722" s="7" t="s">
        <v>58</v>
      </c>
      <c r="B722" s="7" t="s">
        <v>44</v>
      </c>
      <c r="C722" s="7" t="s">
        <v>34</v>
      </c>
      <c r="D722" s="13">
        <v>41791</v>
      </c>
      <c r="E722" s="14">
        <f t="shared" si="2"/>
        <v>6</v>
      </c>
      <c r="F722" s="14" t="s">
        <v>45</v>
      </c>
      <c r="G722" s="7" t="s">
        <v>51</v>
      </c>
      <c r="H722" s="7" t="s">
        <v>54</v>
      </c>
      <c r="I722" s="7" t="s">
        <v>38</v>
      </c>
      <c r="J722" s="15">
        <v>340841.04228242871</v>
      </c>
      <c r="K722" s="18"/>
      <c r="L722" s="17"/>
    </row>
    <row r="723" spans="1:12" ht="14.25" customHeight="1" x14ac:dyDescent="0.2">
      <c r="A723" s="7" t="s">
        <v>58</v>
      </c>
      <c r="B723" s="7" t="s">
        <v>44</v>
      </c>
      <c r="C723" s="7" t="s">
        <v>34</v>
      </c>
      <c r="D723" s="13">
        <v>41456</v>
      </c>
      <c r="E723" s="14">
        <f t="shared" si="2"/>
        <v>7</v>
      </c>
      <c r="F723" s="14" t="s">
        <v>45</v>
      </c>
      <c r="G723" s="7" t="s">
        <v>51</v>
      </c>
      <c r="H723" s="7" t="s">
        <v>55</v>
      </c>
      <c r="I723" s="7" t="s">
        <v>38</v>
      </c>
      <c r="J723" s="15">
        <v>186895.31347357444</v>
      </c>
      <c r="K723" s="18"/>
      <c r="L723" s="17"/>
    </row>
    <row r="724" spans="1:12" ht="14.25" customHeight="1" x14ac:dyDescent="0.2">
      <c r="A724" s="7" t="s">
        <v>58</v>
      </c>
      <c r="B724" s="7" t="s">
        <v>44</v>
      </c>
      <c r="C724" s="7" t="s">
        <v>34</v>
      </c>
      <c r="D724" s="13">
        <v>41487</v>
      </c>
      <c r="E724" s="14">
        <f t="shared" si="2"/>
        <v>8</v>
      </c>
      <c r="F724" s="14" t="s">
        <v>45</v>
      </c>
      <c r="G724" s="7" t="s">
        <v>51</v>
      </c>
      <c r="H724" s="7" t="s">
        <v>55</v>
      </c>
      <c r="I724" s="7" t="s">
        <v>38</v>
      </c>
      <c r="J724" s="15">
        <v>232460.33937309752</v>
      </c>
      <c r="K724" s="18"/>
      <c r="L724" s="17"/>
    </row>
    <row r="725" spans="1:12" ht="14.25" customHeight="1" x14ac:dyDescent="0.2">
      <c r="A725" s="7" t="s">
        <v>58</v>
      </c>
      <c r="B725" s="7" t="s">
        <v>44</v>
      </c>
      <c r="C725" s="7" t="s">
        <v>34</v>
      </c>
      <c r="D725" s="13">
        <v>41518</v>
      </c>
      <c r="E725" s="14">
        <f t="shared" si="2"/>
        <v>9</v>
      </c>
      <c r="F725" s="14" t="s">
        <v>45</v>
      </c>
      <c r="G725" s="7" t="s">
        <v>51</v>
      </c>
      <c r="H725" s="7" t="s">
        <v>55</v>
      </c>
      <c r="I725" s="7" t="s">
        <v>38</v>
      </c>
      <c r="J725" s="15">
        <v>196800.64514333947</v>
      </c>
      <c r="K725" s="18"/>
      <c r="L725" s="17"/>
    </row>
    <row r="726" spans="1:12" ht="14.25" customHeight="1" x14ac:dyDescent="0.2">
      <c r="A726" s="7" t="s">
        <v>58</v>
      </c>
      <c r="B726" s="7" t="s">
        <v>44</v>
      </c>
      <c r="C726" s="7" t="s">
        <v>34</v>
      </c>
      <c r="D726" s="13">
        <v>41548</v>
      </c>
      <c r="E726" s="14">
        <f t="shared" ref="E726:E842" si="3">MONTH(D726)</f>
        <v>10</v>
      </c>
      <c r="F726" s="14" t="s">
        <v>45</v>
      </c>
      <c r="G726" s="7" t="s">
        <v>51</v>
      </c>
      <c r="H726" s="7" t="s">
        <v>55</v>
      </c>
      <c r="I726" s="7" t="s">
        <v>38</v>
      </c>
      <c r="J726" s="15">
        <v>175238.87213904748</v>
      </c>
      <c r="K726" s="18"/>
      <c r="L726" s="17"/>
    </row>
    <row r="727" spans="1:12" ht="14.25" customHeight="1" x14ac:dyDescent="0.2">
      <c r="A727" s="7" t="s">
        <v>58</v>
      </c>
      <c r="B727" s="7" t="s">
        <v>44</v>
      </c>
      <c r="C727" s="7" t="s">
        <v>34</v>
      </c>
      <c r="D727" s="13">
        <v>41579</v>
      </c>
      <c r="E727" s="14">
        <f t="shared" si="3"/>
        <v>11</v>
      </c>
      <c r="F727" s="14" t="s">
        <v>45</v>
      </c>
      <c r="G727" s="7" t="s">
        <v>51</v>
      </c>
      <c r="H727" s="7" t="s">
        <v>55</v>
      </c>
      <c r="I727" s="7" t="s">
        <v>38</v>
      </c>
      <c r="J727" s="15">
        <v>184271.68199002498</v>
      </c>
      <c r="K727" s="18"/>
      <c r="L727" s="17"/>
    </row>
    <row r="728" spans="1:12" ht="14.25" customHeight="1" x14ac:dyDescent="0.2">
      <c r="A728" s="7" t="s">
        <v>58</v>
      </c>
      <c r="B728" s="7" t="s">
        <v>44</v>
      </c>
      <c r="C728" s="7" t="s">
        <v>34</v>
      </c>
      <c r="D728" s="13">
        <v>41609</v>
      </c>
      <c r="E728" s="14">
        <f t="shared" si="3"/>
        <v>12</v>
      </c>
      <c r="F728" s="14" t="s">
        <v>45</v>
      </c>
      <c r="G728" s="7" t="s">
        <v>51</v>
      </c>
      <c r="H728" s="7" t="s">
        <v>55</v>
      </c>
      <c r="I728" s="7" t="s">
        <v>38</v>
      </c>
      <c r="J728" s="15">
        <v>182465.61649890002</v>
      </c>
      <c r="K728" s="18"/>
      <c r="L728" s="17"/>
    </row>
    <row r="729" spans="1:12" ht="14.25" customHeight="1" x14ac:dyDescent="0.2">
      <c r="A729" s="7" t="s">
        <v>58</v>
      </c>
      <c r="B729" s="7" t="s">
        <v>44</v>
      </c>
      <c r="C729" s="7" t="s">
        <v>34</v>
      </c>
      <c r="D729" s="13">
        <v>41640</v>
      </c>
      <c r="E729" s="14">
        <f t="shared" si="3"/>
        <v>1</v>
      </c>
      <c r="F729" s="14" t="s">
        <v>45</v>
      </c>
      <c r="G729" s="7" t="s">
        <v>51</v>
      </c>
      <c r="H729" s="7" t="s">
        <v>55</v>
      </c>
      <c r="I729" s="7" t="s">
        <v>38</v>
      </c>
      <c r="J729" s="15">
        <v>235865.21106119995</v>
      </c>
      <c r="K729" s="18"/>
      <c r="L729" s="17"/>
    </row>
    <row r="730" spans="1:12" ht="14.25" customHeight="1" x14ac:dyDescent="0.2">
      <c r="A730" s="7" t="s">
        <v>58</v>
      </c>
      <c r="B730" s="7" t="s">
        <v>44</v>
      </c>
      <c r="C730" s="7" t="s">
        <v>34</v>
      </c>
      <c r="D730" s="13">
        <v>41671</v>
      </c>
      <c r="E730" s="14">
        <f t="shared" si="3"/>
        <v>2</v>
      </c>
      <c r="F730" s="14" t="s">
        <v>45</v>
      </c>
      <c r="G730" s="7" t="s">
        <v>51</v>
      </c>
      <c r="H730" s="7" t="s">
        <v>55</v>
      </c>
      <c r="I730" s="7" t="s">
        <v>38</v>
      </c>
      <c r="J730" s="15">
        <v>184781.07299609997</v>
      </c>
      <c r="K730" s="18"/>
      <c r="L730" s="17"/>
    </row>
    <row r="731" spans="1:12" ht="14.25" customHeight="1" x14ac:dyDescent="0.2">
      <c r="A731" s="7" t="s">
        <v>58</v>
      </c>
      <c r="B731" s="7" t="s">
        <v>44</v>
      </c>
      <c r="C731" s="7" t="s">
        <v>34</v>
      </c>
      <c r="D731" s="13">
        <v>41699</v>
      </c>
      <c r="E731" s="14">
        <f t="shared" si="3"/>
        <v>3</v>
      </c>
      <c r="F731" s="14" t="s">
        <v>45</v>
      </c>
      <c r="G731" s="7" t="s">
        <v>51</v>
      </c>
      <c r="H731" s="7" t="s">
        <v>55</v>
      </c>
      <c r="I731" s="7" t="s">
        <v>38</v>
      </c>
      <c r="J731" s="15">
        <v>187904.12488512002</v>
      </c>
      <c r="K731" s="18"/>
      <c r="L731" s="17"/>
    </row>
    <row r="732" spans="1:12" ht="14.25" customHeight="1" x14ac:dyDescent="0.2">
      <c r="A732" s="7" t="s">
        <v>58</v>
      </c>
      <c r="B732" s="7" t="s">
        <v>44</v>
      </c>
      <c r="C732" s="7" t="s">
        <v>34</v>
      </c>
      <c r="D732" s="13">
        <v>41730</v>
      </c>
      <c r="E732" s="14">
        <f t="shared" si="3"/>
        <v>4</v>
      </c>
      <c r="F732" s="14" t="s">
        <v>45</v>
      </c>
      <c r="G732" s="7" t="s">
        <v>51</v>
      </c>
      <c r="H732" s="7" t="s">
        <v>55</v>
      </c>
      <c r="I732" s="7" t="s">
        <v>38</v>
      </c>
      <c r="J732" s="15">
        <v>191788.36157754</v>
      </c>
      <c r="K732" s="18"/>
      <c r="L732" s="17"/>
    </row>
    <row r="733" spans="1:12" ht="14.25" customHeight="1" x14ac:dyDescent="0.2">
      <c r="A733" s="7" t="s">
        <v>58</v>
      </c>
      <c r="B733" s="7" t="s">
        <v>44</v>
      </c>
      <c r="C733" s="7" t="s">
        <v>34</v>
      </c>
      <c r="D733" s="13">
        <v>41760</v>
      </c>
      <c r="E733" s="14">
        <f t="shared" si="3"/>
        <v>5</v>
      </c>
      <c r="F733" s="14" t="s">
        <v>45</v>
      </c>
      <c r="G733" s="7" t="s">
        <v>51</v>
      </c>
      <c r="H733" s="7" t="s">
        <v>55</v>
      </c>
      <c r="I733" s="7" t="s">
        <v>38</v>
      </c>
      <c r="J733" s="15">
        <v>189293.90636625001</v>
      </c>
      <c r="K733" s="18"/>
      <c r="L733" s="17"/>
    </row>
    <row r="734" spans="1:12" ht="14.25" customHeight="1" x14ac:dyDescent="0.2">
      <c r="A734" s="7" t="s">
        <v>58</v>
      </c>
      <c r="B734" s="7" t="s">
        <v>44</v>
      </c>
      <c r="C734" s="7" t="s">
        <v>34</v>
      </c>
      <c r="D734" s="13">
        <v>41791</v>
      </c>
      <c r="E734" s="14">
        <f t="shared" si="3"/>
        <v>6</v>
      </c>
      <c r="F734" s="14" t="s">
        <v>45</v>
      </c>
      <c r="G734" s="7" t="s">
        <v>51</v>
      </c>
      <c r="H734" s="7" t="s">
        <v>55</v>
      </c>
      <c r="I734" s="7" t="s">
        <v>38</v>
      </c>
      <c r="J734" s="15">
        <v>230880.88355771248</v>
      </c>
      <c r="K734" s="18"/>
      <c r="L734" s="17"/>
    </row>
    <row r="735" spans="1:12" ht="14.25" customHeight="1" x14ac:dyDescent="0.2">
      <c r="A735" s="7" t="s">
        <v>58</v>
      </c>
      <c r="B735" s="7" t="s">
        <v>44</v>
      </c>
      <c r="C735" s="7" t="s">
        <v>34</v>
      </c>
      <c r="D735" s="13">
        <v>41456</v>
      </c>
      <c r="E735" s="14">
        <f t="shared" si="3"/>
        <v>7</v>
      </c>
      <c r="F735" s="14" t="s">
        <v>45</v>
      </c>
      <c r="G735" s="7" t="s">
        <v>56</v>
      </c>
      <c r="H735" s="7" t="s">
        <v>57</v>
      </c>
      <c r="I735" s="7" t="s">
        <v>38</v>
      </c>
      <c r="J735" s="15">
        <v>1207341.5441326213</v>
      </c>
      <c r="K735" s="18"/>
      <c r="L735" s="17"/>
    </row>
    <row r="736" spans="1:12" ht="14.25" customHeight="1" x14ac:dyDescent="0.2">
      <c r="A736" s="7" t="s">
        <v>58</v>
      </c>
      <c r="B736" s="7" t="s">
        <v>44</v>
      </c>
      <c r="C736" s="7" t="s">
        <v>34</v>
      </c>
      <c r="D736" s="13">
        <v>41487</v>
      </c>
      <c r="E736" s="14">
        <f t="shared" si="3"/>
        <v>8</v>
      </c>
      <c r="F736" s="14" t="s">
        <v>45</v>
      </c>
      <c r="G736" s="7" t="s">
        <v>56</v>
      </c>
      <c r="H736" s="7" t="s">
        <v>57</v>
      </c>
      <c r="I736" s="7" t="s">
        <v>38</v>
      </c>
      <c r="J736" s="15">
        <v>1627559.0630120938</v>
      </c>
      <c r="K736" s="18"/>
      <c r="L736" s="17"/>
    </row>
    <row r="737" spans="1:12" ht="14.25" customHeight="1" x14ac:dyDescent="0.2">
      <c r="A737" s="7" t="s">
        <v>58</v>
      </c>
      <c r="B737" s="7" t="s">
        <v>44</v>
      </c>
      <c r="C737" s="7" t="s">
        <v>34</v>
      </c>
      <c r="D737" s="13">
        <v>41518</v>
      </c>
      <c r="E737" s="14">
        <f t="shared" si="3"/>
        <v>9</v>
      </c>
      <c r="F737" s="14" t="s">
        <v>45</v>
      </c>
      <c r="G737" s="7" t="s">
        <v>56</v>
      </c>
      <c r="H737" s="7" t="s">
        <v>57</v>
      </c>
      <c r="I737" s="7" t="s">
        <v>38</v>
      </c>
      <c r="J737" s="15">
        <v>1247278.3501437153</v>
      </c>
      <c r="K737" s="18"/>
      <c r="L737" s="17"/>
    </row>
    <row r="738" spans="1:12" ht="14.25" customHeight="1" x14ac:dyDescent="0.2">
      <c r="A738" s="7" t="s">
        <v>58</v>
      </c>
      <c r="B738" s="7" t="s">
        <v>44</v>
      </c>
      <c r="C738" s="7" t="s">
        <v>34</v>
      </c>
      <c r="D738" s="13">
        <v>41548</v>
      </c>
      <c r="E738" s="14">
        <f t="shared" si="3"/>
        <v>10</v>
      </c>
      <c r="F738" s="14" t="s">
        <v>45</v>
      </c>
      <c r="G738" s="7" t="s">
        <v>56</v>
      </c>
      <c r="H738" s="7" t="s">
        <v>57</v>
      </c>
      <c r="I738" s="7" t="s">
        <v>38</v>
      </c>
      <c r="J738" s="15">
        <v>1189437.4296213749</v>
      </c>
      <c r="K738" s="18"/>
      <c r="L738" s="17"/>
    </row>
    <row r="739" spans="1:12" ht="14.25" customHeight="1" x14ac:dyDescent="0.2">
      <c r="A739" s="7" t="s">
        <v>58</v>
      </c>
      <c r="B739" s="7" t="s">
        <v>44</v>
      </c>
      <c r="C739" s="7" t="s">
        <v>34</v>
      </c>
      <c r="D739" s="13">
        <v>41579</v>
      </c>
      <c r="E739" s="14">
        <f t="shared" si="3"/>
        <v>11</v>
      </c>
      <c r="F739" s="14" t="s">
        <v>45</v>
      </c>
      <c r="G739" s="7" t="s">
        <v>56</v>
      </c>
      <c r="H739" s="7" t="s">
        <v>57</v>
      </c>
      <c r="I739" s="7" t="s">
        <v>38</v>
      </c>
      <c r="J739" s="15">
        <v>1196568.3584903125</v>
      </c>
      <c r="K739" s="18"/>
      <c r="L739" s="17"/>
    </row>
    <row r="740" spans="1:12" ht="14.25" customHeight="1" x14ac:dyDescent="0.2">
      <c r="A740" s="7" t="s">
        <v>58</v>
      </c>
      <c r="B740" s="7" t="s">
        <v>44</v>
      </c>
      <c r="C740" s="7" t="s">
        <v>34</v>
      </c>
      <c r="D740" s="13">
        <v>41609</v>
      </c>
      <c r="E740" s="14">
        <f t="shared" si="3"/>
        <v>12</v>
      </c>
      <c r="F740" s="14" t="s">
        <v>45</v>
      </c>
      <c r="G740" s="7" t="s">
        <v>56</v>
      </c>
      <c r="H740" s="7" t="s">
        <v>57</v>
      </c>
      <c r="I740" s="7" t="s">
        <v>38</v>
      </c>
      <c r="J740" s="15">
        <v>1176117.3688343752</v>
      </c>
      <c r="K740" s="18"/>
      <c r="L740" s="17"/>
    </row>
    <row r="741" spans="1:12" ht="14.25" customHeight="1" x14ac:dyDescent="0.2">
      <c r="A741" s="7" t="s">
        <v>58</v>
      </c>
      <c r="B741" s="7" t="s">
        <v>44</v>
      </c>
      <c r="C741" s="7" t="s">
        <v>34</v>
      </c>
      <c r="D741" s="13">
        <v>41640</v>
      </c>
      <c r="E741" s="14">
        <f t="shared" si="3"/>
        <v>1</v>
      </c>
      <c r="F741" s="14" t="s">
        <v>45</v>
      </c>
      <c r="G741" s="7" t="s">
        <v>56</v>
      </c>
      <c r="H741" s="7" t="s">
        <v>57</v>
      </c>
      <c r="I741" s="7" t="s">
        <v>38</v>
      </c>
      <c r="J741" s="15">
        <v>1565368.1883344997</v>
      </c>
      <c r="K741" s="18"/>
      <c r="L741" s="17"/>
    </row>
    <row r="742" spans="1:12" ht="14.25" customHeight="1" x14ac:dyDescent="0.2">
      <c r="A742" s="7" t="s">
        <v>58</v>
      </c>
      <c r="B742" s="7" t="s">
        <v>44</v>
      </c>
      <c r="C742" s="7" t="s">
        <v>34</v>
      </c>
      <c r="D742" s="13">
        <v>41671</v>
      </c>
      <c r="E742" s="14">
        <f t="shared" si="3"/>
        <v>2</v>
      </c>
      <c r="F742" s="14" t="s">
        <v>45</v>
      </c>
      <c r="G742" s="7" t="s">
        <v>56</v>
      </c>
      <c r="H742" s="7" t="s">
        <v>57</v>
      </c>
      <c r="I742" s="7" t="s">
        <v>38</v>
      </c>
      <c r="J742" s="15">
        <v>1227442.7809998749</v>
      </c>
      <c r="K742" s="18"/>
      <c r="L742" s="17"/>
    </row>
    <row r="743" spans="1:12" ht="14.25" customHeight="1" x14ac:dyDescent="0.2">
      <c r="A743" s="7" t="s">
        <v>58</v>
      </c>
      <c r="B743" s="7" t="s">
        <v>44</v>
      </c>
      <c r="C743" s="7" t="s">
        <v>34</v>
      </c>
      <c r="D743" s="13">
        <v>41699</v>
      </c>
      <c r="E743" s="14">
        <f t="shared" si="3"/>
        <v>3</v>
      </c>
      <c r="F743" s="14" t="s">
        <v>45</v>
      </c>
      <c r="G743" s="7" t="s">
        <v>56</v>
      </c>
      <c r="H743" s="7" t="s">
        <v>57</v>
      </c>
      <c r="I743" s="7" t="s">
        <v>38</v>
      </c>
      <c r="J743" s="15">
        <v>1290433.7858775002</v>
      </c>
      <c r="K743" s="18"/>
      <c r="L743" s="17"/>
    </row>
    <row r="744" spans="1:12" ht="14.25" customHeight="1" x14ac:dyDescent="0.2">
      <c r="A744" s="7" t="s">
        <v>58</v>
      </c>
      <c r="B744" s="7" t="s">
        <v>44</v>
      </c>
      <c r="C744" s="7" t="s">
        <v>34</v>
      </c>
      <c r="D744" s="13">
        <v>41730</v>
      </c>
      <c r="E744" s="14">
        <f t="shared" si="3"/>
        <v>4</v>
      </c>
      <c r="F744" s="14" t="s">
        <v>45</v>
      </c>
      <c r="G744" s="7" t="s">
        <v>56</v>
      </c>
      <c r="H744" s="7" t="s">
        <v>57</v>
      </c>
      <c r="I744" s="7" t="s">
        <v>38</v>
      </c>
      <c r="J744" s="15">
        <v>1298308.3953839999</v>
      </c>
      <c r="K744" s="18"/>
      <c r="L744" s="17"/>
    </row>
    <row r="745" spans="1:12" ht="14.25" customHeight="1" x14ac:dyDescent="0.2">
      <c r="A745" s="7" t="s">
        <v>58</v>
      </c>
      <c r="B745" s="7" t="s">
        <v>44</v>
      </c>
      <c r="C745" s="7" t="s">
        <v>34</v>
      </c>
      <c r="D745" s="13">
        <v>41760</v>
      </c>
      <c r="E745" s="14">
        <f t="shared" si="3"/>
        <v>5</v>
      </c>
      <c r="F745" s="14" t="s">
        <v>45</v>
      </c>
      <c r="G745" s="7" t="s">
        <v>56</v>
      </c>
      <c r="H745" s="7" t="s">
        <v>57</v>
      </c>
      <c r="I745" s="7" t="s">
        <v>38</v>
      </c>
      <c r="J745" s="15">
        <v>1344373.5269335939</v>
      </c>
      <c r="K745" s="18"/>
      <c r="L745" s="17"/>
    </row>
    <row r="746" spans="1:12" ht="14.25" customHeight="1" x14ac:dyDescent="0.2">
      <c r="A746" s="7" t="s">
        <v>58</v>
      </c>
      <c r="B746" s="7" t="s">
        <v>44</v>
      </c>
      <c r="C746" s="7" t="s">
        <v>34</v>
      </c>
      <c r="D746" s="13">
        <v>41791</v>
      </c>
      <c r="E746" s="14">
        <f t="shared" si="3"/>
        <v>6</v>
      </c>
      <c r="F746" s="14" t="s">
        <v>45</v>
      </c>
      <c r="G746" s="7" t="s">
        <v>56</v>
      </c>
      <c r="H746" s="7" t="s">
        <v>57</v>
      </c>
      <c r="I746" s="7" t="s">
        <v>38</v>
      </c>
      <c r="J746" s="15">
        <v>1507227.5892764062</v>
      </c>
      <c r="K746" s="18"/>
      <c r="L746" s="17"/>
    </row>
    <row r="747" spans="1:12" ht="14.25" customHeight="1" x14ac:dyDescent="0.2">
      <c r="A747" s="7" t="s">
        <v>58</v>
      </c>
      <c r="B747" s="7" t="s">
        <v>44</v>
      </c>
      <c r="C747" s="7" t="s">
        <v>42</v>
      </c>
      <c r="D747" s="13">
        <v>41456</v>
      </c>
      <c r="E747" s="14">
        <f t="shared" si="3"/>
        <v>7</v>
      </c>
      <c r="F747" s="14" t="s">
        <v>45</v>
      </c>
      <c r="G747" s="7" t="s">
        <v>46</v>
      </c>
      <c r="H747" s="7" t="s">
        <v>47</v>
      </c>
      <c r="I747" s="7" t="s">
        <v>38</v>
      </c>
      <c r="J747" s="15">
        <v>4118100.0493550403</v>
      </c>
      <c r="K747" s="18"/>
      <c r="L747" s="17"/>
    </row>
    <row r="748" spans="1:12" ht="14.25" customHeight="1" x14ac:dyDescent="0.2">
      <c r="A748" s="7" t="s">
        <v>58</v>
      </c>
      <c r="B748" s="7" t="s">
        <v>44</v>
      </c>
      <c r="C748" s="7" t="s">
        <v>42</v>
      </c>
      <c r="D748" s="13">
        <v>41487</v>
      </c>
      <c r="E748" s="14">
        <f t="shared" si="3"/>
        <v>8</v>
      </c>
      <c r="F748" s="14" t="s">
        <v>45</v>
      </c>
      <c r="G748" s="7" t="s">
        <v>46</v>
      </c>
      <c r="H748" s="7" t="s">
        <v>47</v>
      </c>
      <c r="I748" s="7" t="s">
        <v>38</v>
      </c>
      <c r="J748" s="15">
        <v>4507082.5661568008</v>
      </c>
      <c r="K748" s="18"/>
      <c r="L748" s="17"/>
    </row>
    <row r="749" spans="1:12" ht="14.25" customHeight="1" x14ac:dyDescent="0.2">
      <c r="A749" s="7" t="s">
        <v>58</v>
      </c>
      <c r="B749" s="7" t="s">
        <v>44</v>
      </c>
      <c r="C749" s="7" t="s">
        <v>42</v>
      </c>
      <c r="D749" s="13">
        <v>41518</v>
      </c>
      <c r="E749" s="14">
        <f t="shared" si="3"/>
        <v>9</v>
      </c>
      <c r="F749" s="14" t="s">
        <v>45</v>
      </c>
      <c r="G749" s="7" t="s">
        <v>46</v>
      </c>
      <c r="H749" s="7" t="s">
        <v>47</v>
      </c>
      <c r="I749" s="7" t="s">
        <v>38</v>
      </c>
      <c r="J749" s="15">
        <v>4703409.2060524803</v>
      </c>
      <c r="K749" s="18"/>
      <c r="L749" s="17"/>
    </row>
    <row r="750" spans="1:12" ht="14.25" customHeight="1" x14ac:dyDescent="0.2">
      <c r="A750" s="7" t="s">
        <v>58</v>
      </c>
      <c r="B750" s="7" t="s">
        <v>44</v>
      </c>
      <c r="C750" s="7" t="s">
        <v>42</v>
      </c>
      <c r="D750" s="13">
        <v>41548</v>
      </c>
      <c r="E750" s="14">
        <f t="shared" si="3"/>
        <v>10</v>
      </c>
      <c r="F750" s="14" t="s">
        <v>45</v>
      </c>
      <c r="G750" s="7" t="s">
        <v>46</v>
      </c>
      <c r="H750" s="7" t="s">
        <v>47</v>
      </c>
      <c r="I750" s="7" t="s">
        <v>38</v>
      </c>
      <c r="J750" s="15">
        <v>6020479.2997298883</v>
      </c>
      <c r="K750" s="18"/>
      <c r="L750" s="17"/>
    </row>
    <row r="751" spans="1:12" ht="14.25" customHeight="1" x14ac:dyDescent="0.2">
      <c r="A751" s="7" t="s">
        <v>58</v>
      </c>
      <c r="B751" s="7" t="s">
        <v>44</v>
      </c>
      <c r="C751" s="7" t="s">
        <v>42</v>
      </c>
      <c r="D751" s="13">
        <v>41579</v>
      </c>
      <c r="E751" s="14">
        <f t="shared" si="3"/>
        <v>11</v>
      </c>
      <c r="F751" s="14" t="s">
        <v>45</v>
      </c>
      <c r="G751" s="7" t="s">
        <v>46</v>
      </c>
      <c r="H751" s="7" t="s">
        <v>47</v>
      </c>
      <c r="I751" s="7" t="s">
        <v>38</v>
      </c>
      <c r="J751" s="15">
        <v>6461172.5917462073</v>
      </c>
      <c r="K751" s="18"/>
      <c r="L751" s="17"/>
    </row>
    <row r="752" spans="1:12" ht="14.25" customHeight="1" x14ac:dyDescent="0.2">
      <c r="A752" s="7" t="s">
        <v>58</v>
      </c>
      <c r="B752" s="7" t="s">
        <v>44</v>
      </c>
      <c r="C752" s="7" t="s">
        <v>42</v>
      </c>
      <c r="D752" s="13">
        <v>41609</v>
      </c>
      <c r="E752" s="14">
        <f t="shared" si="3"/>
        <v>12</v>
      </c>
      <c r="F752" s="14" t="s">
        <v>45</v>
      </c>
      <c r="G752" s="7" t="s">
        <v>46</v>
      </c>
      <c r="H752" s="7" t="s">
        <v>47</v>
      </c>
      <c r="I752" s="7" t="s">
        <v>38</v>
      </c>
      <c r="J752" s="15">
        <v>3399470.2212770889</v>
      </c>
      <c r="K752" s="18"/>
      <c r="L752" s="17"/>
    </row>
    <row r="753" spans="1:12" ht="14.25" customHeight="1" x14ac:dyDescent="0.2">
      <c r="A753" s="7" t="s">
        <v>58</v>
      </c>
      <c r="B753" s="7" t="s">
        <v>44</v>
      </c>
      <c r="C753" s="7" t="s">
        <v>42</v>
      </c>
      <c r="D753" s="13">
        <v>41640</v>
      </c>
      <c r="E753" s="14">
        <f t="shared" si="3"/>
        <v>1</v>
      </c>
      <c r="F753" s="14" t="s">
        <v>45</v>
      </c>
      <c r="G753" s="7" t="s">
        <v>46</v>
      </c>
      <c r="H753" s="7" t="s">
        <v>47</v>
      </c>
      <c r="I753" s="7" t="s">
        <v>38</v>
      </c>
      <c r="J753" s="15">
        <v>3168116.576105712</v>
      </c>
      <c r="K753" s="18"/>
      <c r="L753" s="17"/>
    </row>
    <row r="754" spans="1:12" ht="14.25" customHeight="1" x14ac:dyDescent="0.2">
      <c r="A754" s="7" t="s">
        <v>58</v>
      </c>
      <c r="B754" s="7" t="s">
        <v>44</v>
      </c>
      <c r="C754" s="7" t="s">
        <v>42</v>
      </c>
      <c r="D754" s="13">
        <v>41671</v>
      </c>
      <c r="E754" s="14">
        <f t="shared" si="3"/>
        <v>2</v>
      </c>
      <c r="F754" s="14" t="s">
        <v>45</v>
      </c>
      <c r="G754" s="7" t="s">
        <v>46</v>
      </c>
      <c r="H754" s="7" t="s">
        <v>47</v>
      </c>
      <c r="I754" s="7" t="s">
        <v>38</v>
      </c>
      <c r="J754" s="15">
        <v>3601517.3685167041</v>
      </c>
      <c r="K754" s="18"/>
      <c r="L754" s="17"/>
    </row>
    <row r="755" spans="1:12" ht="14.25" customHeight="1" x14ac:dyDescent="0.2">
      <c r="A755" s="7" t="s">
        <v>58</v>
      </c>
      <c r="B755" s="7" t="s">
        <v>44</v>
      </c>
      <c r="C755" s="7" t="s">
        <v>42</v>
      </c>
      <c r="D755" s="13">
        <v>41699</v>
      </c>
      <c r="E755" s="14">
        <f t="shared" si="3"/>
        <v>3</v>
      </c>
      <c r="F755" s="14" t="s">
        <v>45</v>
      </c>
      <c r="G755" s="7" t="s">
        <v>46</v>
      </c>
      <c r="H755" s="7" t="s">
        <v>47</v>
      </c>
      <c r="I755" s="7" t="s">
        <v>38</v>
      </c>
      <c r="J755" s="15">
        <v>3449559.2207462396</v>
      </c>
      <c r="K755" s="18"/>
      <c r="L755" s="17"/>
    </row>
    <row r="756" spans="1:12" ht="14.25" customHeight="1" x14ac:dyDescent="0.2">
      <c r="A756" s="7" t="s">
        <v>58</v>
      </c>
      <c r="B756" s="7" t="s">
        <v>44</v>
      </c>
      <c r="C756" s="7" t="s">
        <v>42</v>
      </c>
      <c r="D756" s="13">
        <v>41730</v>
      </c>
      <c r="E756" s="14">
        <f t="shared" si="3"/>
        <v>4</v>
      </c>
      <c r="F756" s="14" t="s">
        <v>45</v>
      </c>
      <c r="G756" s="7" t="s">
        <v>46</v>
      </c>
      <c r="H756" s="7" t="s">
        <v>47</v>
      </c>
      <c r="I756" s="7" t="s">
        <v>38</v>
      </c>
      <c r="J756" s="15">
        <v>3875884.2425812325</v>
      </c>
      <c r="K756" s="18"/>
      <c r="L756" s="17"/>
    </row>
    <row r="757" spans="1:12" ht="14.25" customHeight="1" x14ac:dyDescent="0.2">
      <c r="A757" s="7" t="s">
        <v>58</v>
      </c>
      <c r="B757" s="7" t="s">
        <v>44</v>
      </c>
      <c r="C757" s="7" t="s">
        <v>42</v>
      </c>
      <c r="D757" s="13">
        <v>41760</v>
      </c>
      <c r="E757" s="14">
        <f t="shared" si="3"/>
        <v>5</v>
      </c>
      <c r="F757" s="14" t="s">
        <v>45</v>
      </c>
      <c r="G757" s="7" t="s">
        <v>46</v>
      </c>
      <c r="H757" s="7" t="s">
        <v>47</v>
      </c>
      <c r="I757" s="7" t="s">
        <v>38</v>
      </c>
      <c r="J757" s="15">
        <v>4224276.0222364804</v>
      </c>
      <c r="K757" s="18"/>
      <c r="L757" s="17"/>
    </row>
    <row r="758" spans="1:12" ht="14.25" customHeight="1" x14ac:dyDescent="0.2">
      <c r="A758" s="7" t="s">
        <v>58</v>
      </c>
      <c r="B758" s="7" t="s">
        <v>44</v>
      </c>
      <c r="C758" s="7" t="s">
        <v>42</v>
      </c>
      <c r="D758" s="13">
        <v>41791</v>
      </c>
      <c r="E758" s="14">
        <f t="shared" si="3"/>
        <v>6</v>
      </c>
      <c r="F758" s="14" t="s">
        <v>45</v>
      </c>
      <c r="G758" s="7" t="s">
        <v>46</v>
      </c>
      <c r="H758" s="7" t="s">
        <v>47</v>
      </c>
      <c r="I758" s="7" t="s">
        <v>38</v>
      </c>
      <c r="J758" s="15">
        <v>2229175.6542357123</v>
      </c>
      <c r="K758" s="18"/>
      <c r="L758" s="17"/>
    </row>
    <row r="759" spans="1:12" ht="14.25" customHeight="1" x14ac:dyDescent="0.2">
      <c r="A759" s="7" t="s">
        <v>58</v>
      </c>
      <c r="B759" s="7" t="s">
        <v>44</v>
      </c>
      <c r="C759" s="7" t="s">
        <v>42</v>
      </c>
      <c r="D759" s="13">
        <v>41456</v>
      </c>
      <c r="E759" s="14">
        <f t="shared" si="3"/>
        <v>7</v>
      </c>
      <c r="F759" s="14" t="s">
        <v>45</v>
      </c>
      <c r="G759" s="7" t="s">
        <v>48</v>
      </c>
      <c r="H759" s="7" t="s">
        <v>49</v>
      </c>
      <c r="I759" s="7" t="s">
        <v>38</v>
      </c>
      <c r="J759" s="15">
        <v>1958496.2303689439</v>
      </c>
      <c r="K759" s="18"/>
      <c r="L759" s="17"/>
    </row>
    <row r="760" spans="1:12" ht="14.25" customHeight="1" x14ac:dyDescent="0.2">
      <c r="A760" s="7" t="s">
        <v>58</v>
      </c>
      <c r="B760" s="7" t="s">
        <v>44</v>
      </c>
      <c r="C760" s="7" t="s">
        <v>42</v>
      </c>
      <c r="D760" s="13">
        <v>41487</v>
      </c>
      <c r="E760" s="14">
        <f t="shared" si="3"/>
        <v>8</v>
      </c>
      <c r="F760" s="14" t="s">
        <v>45</v>
      </c>
      <c r="G760" s="7" t="s">
        <v>48</v>
      </c>
      <c r="H760" s="7" t="s">
        <v>49</v>
      </c>
      <c r="I760" s="7" t="s">
        <v>38</v>
      </c>
      <c r="J760" s="15">
        <v>2195052.7782959999</v>
      </c>
      <c r="K760" s="18"/>
      <c r="L760" s="17"/>
    </row>
    <row r="761" spans="1:12" ht="14.25" customHeight="1" x14ac:dyDescent="0.2">
      <c r="A761" s="7" t="s">
        <v>58</v>
      </c>
      <c r="B761" s="7" t="s">
        <v>44</v>
      </c>
      <c r="C761" s="7" t="s">
        <v>42</v>
      </c>
      <c r="D761" s="13">
        <v>41518</v>
      </c>
      <c r="E761" s="14">
        <f t="shared" si="3"/>
        <v>9</v>
      </c>
      <c r="F761" s="14" t="s">
        <v>45</v>
      </c>
      <c r="G761" s="7" t="s">
        <v>48</v>
      </c>
      <c r="H761" s="7" t="s">
        <v>49</v>
      </c>
      <c r="I761" s="7" t="s">
        <v>38</v>
      </c>
      <c r="J761" s="15">
        <v>2264552.5099384319</v>
      </c>
      <c r="K761" s="18"/>
      <c r="L761" s="17"/>
    </row>
    <row r="762" spans="1:12" ht="14.25" customHeight="1" x14ac:dyDescent="0.2">
      <c r="A762" s="7" t="s">
        <v>58</v>
      </c>
      <c r="B762" s="7" t="s">
        <v>44</v>
      </c>
      <c r="C762" s="7" t="s">
        <v>42</v>
      </c>
      <c r="D762" s="13">
        <v>41548</v>
      </c>
      <c r="E762" s="14">
        <f t="shared" si="3"/>
        <v>10</v>
      </c>
      <c r="F762" s="14" t="s">
        <v>45</v>
      </c>
      <c r="G762" s="7" t="s">
        <v>48</v>
      </c>
      <c r="H762" s="7" t="s">
        <v>49</v>
      </c>
      <c r="I762" s="7" t="s">
        <v>38</v>
      </c>
      <c r="J762" s="15">
        <v>2839505.8993002246</v>
      </c>
      <c r="K762" s="18"/>
      <c r="L762" s="17"/>
    </row>
    <row r="763" spans="1:12" ht="14.25" customHeight="1" x14ac:dyDescent="0.2">
      <c r="A763" s="7" t="s">
        <v>58</v>
      </c>
      <c r="B763" s="7" t="s">
        <v>44</v>
      </c>
      <c r="C763" s="7" t="s">
        <v>42</v>
      </c>
      <c r="D763" s="13">
        <v>41579</v>
      </c>
      <c r="E763" s="14">
        <f t="shared" si="3"/>
        <v>11</v>
      </c>
      <c r="F763" s="14" t="s">
        <v>45</v>
      </c>
      <c r="G763" s="7" t="s">
        <v>48</v>
      </c>
      <c r="H763" s="7" t="s">
        <v>49</v>
      </c>
      <c r="I763" s="7" t="s">
        <v>38</v>
      </c>
      <c r="J763" s="15">
        <v>3159420.5430006236</v>
      </c>
      <c r="K763" s="18"/>
      <c r="L763" s="17"/>
    </row>
    <row r="764" spans="1:12" ht="14.25" customHeight="1" x14ac:dyDescent="0.2">
      <c r="A764" s="7" t="s">
        <v>58</v>
      </c>
      <c r="B764" s="7" t="s">
        <v>44</v>
      </c>
      <c r="C764" s="7" t="s">
        <v>42</v>
      </c>
      <c r="D764" s="13">
        <v>41609</v>
      </c>
      <c r="E764" s="14">
        <f t="shared" si="3"/>
        <v>12</v>
      </c>
      <c r="F764" s="14" t="s">
        <v>45</v>
      </c>
      <c r="G764" s="7" t="s">
        <v>48</v>
      </c>
      <c r="H764" s="7" t="s">
        <v>49</v>
      </c>
      <c r="I764" s="7" t="s">
        <v>38</v>
      </c>
      <c r="J764" s="15">
        <v>1724509.5598100165</v>
      </c>
      <c r="K764" s="18"/>
      <c r="L764" s="17"/>
    </row>
    <row r="765" spans="1:12" ht="14.25" customHeight="1" x14ac:dyDescent="0.2">
      <c r="A765" s="7" t="s">
        <v>58</v>
      </c>
      <c r="B765" s="7" t="s">
        <v>44</v>
      </c>
      <c r="C765" s="7" t="s">
        <v>42</v>
      </c>
      <c r="D765" s="13">
        <v>41640</v>
      </c>
      <c r="E765" s="14">
        <f t="shared" si="3"/>
        <v>1</v>
      </c>
      <c r="F765" s="14" t="s">
        <v>45</v>
      </c>
      <c r="G765" s="7" t="s">
        <v>48</v>
      </c>
      <c r="H765" s="7" t="s">
        <v>49</v>
      </c>
      <c r="I765" s="7" t="s">
        <v>38</v>
      </c>
      <c r="J765" s="15">
        <v>1542913.9169346001</v>
      </c>
      <c r="K765" s="18"/>
      <c r="L765" s="17"/>
    </row>
    <row r="766" spans="1:12" ht="14.25" customHeight="1" x14ac:dyDescent="0.2">
      <c r="A766" s="7" t="s">
        <v>58</v>
      </c>
      <c r="B766" s="7" t="s">
        <v>44</v>
      </c>
      <c r="C766" s="7" t="s">
        <v>42</v>
      </c>
      <c r="D766" s="13">
        <v>41671</v>
      </c>
      <c r="E766" s="14">
        <f t="shared" si="3"/>
        <v>2</v>
      </c>
      <c r="F766" s="14" t="s">
        <v>45</v>
      </c>
      <c r="G766" s="7" t="s">
        <v>48</v>
      </c>
      <c r="H766" s="7" t="s">
        <v>49</v>
      </c>
      <c r="I766" s="7" t="s">
        <v>38</v>
      </c>
      <c r="J766" s="15">
        <v>1820402.6309305201</v>
      </c>
      <c r="K766" s="18"/>
      <c r="L766" s="17"/>
    </row>
    <row r="767" spans="1:12" ht="14.25" customHeight="1" x14ac:dyDescent="0.2">
      <c r="A767" s="7" t="s">
        <v>58</v>
      </c>
      <c r="B767" s="7" t="s">
        <v>44</v>
      </c>
      <c r="C767" s="7" t="s">
        <v>42</v>
      </c>
      <c r="D767" s="13">
        <v>41699</v>
      </c>
      <c r="E767" s="14">
        <f t="shared" si="3"/>
        <v>3</v>
      </c>
      <c r="F767" s="14" t="s">
        <v>45</v>
      </c>
      <c r="G767" s="7" t="s">
        <v>48</v>
      </c>
      <c r="H767" s="7" t="s">
        <v>49</v>
      </c>
      <c r="I767" s="7" t="s">
        <v>38</v>
      </c>
      <c r="J767" s="15">
        <v>1771550.3477915039</v>
      </c>
      <c r="K767" s="18"/>
      <c r="L767" s="17"/>
    </row>
    <row r="768" spans="1:12" ht="14.25" customHeight="1" x14ac:dyDescent="0.2">
      <c r="A768" s="7" t="s">
        <v>58</v>
      </c>
      <c r="B768" s="7" t="s">
        <v>44</v>
      </c>
      <c r="C768" s="7" t="s">
        <v>42</v>
      </c>
      <c r="D768" s="13">
        <v>41730</v>
      </c>
      <c r="E768" s="14">
        <f t="shared" si="3"/>
        <v>4</v>
      </c>
      <c r="F768" s="14" t="s">
        <v>45</v>
      </c>
      <c r="G768" s="7" t="s">
        <v>48</v>
      </c>
      <c r="H768" s="7" t="s">
        <v>49</v>
      </c>
      <c r="I768" s="7" t="s">
        <v>38</v>
      </c>
      <c r="J768" s="15">
        <v>1908978.5663007363</v>
      </c>
      <c r="K768" s="18"/>
      <c r="L768" s="17"/>
    </row>
    <row r="769" spans="1:12" ht="14.25" customHeight="1" x14ac:dyDescent="0.2">
      <c r="A769" s="7" t="s">
        <v>58</v>
      </c>
      <c r="B769" s="7" t="s">
        <v>44</v>
      </c>
      <c r="C769" s="7" t="s">
        <v>42</v>
      </c>
      <c r="D769" s="13">
        <v>41760</v>
      </c>
      <c r="E769" s="14">
        <f t="shared" si="3"/>
        <v>5</v>
      </c>
      <c r="F769" s="14" t="s">
        <v>45</v>
      </c>
      <c r="G769" s="7" t="s">
        <v>48</v>
      </c>
      <c r="H769" s="7" t="s">
        <v>49</v>
      </c>
      <c r="I769" s="7" t="s">
        <v>38</v>
      </c>
      <c r="J769" s="15">
        <v>2224548.7175923204</v>
      </c>
      <c r="K769" s="18"/>
      <c r="L769" s="17"/>
    </row>
    <row r="770" spans="1:12" ht="14.25" customHeight="1" x14ac:dyDescent="0.2">
      <c r="A770" s="7" t="s">
        <v>58</v>
      </c>
      <c r="B770" s="7" t="s">
        <v>44</v>
      </c>
      <c r="C770" s="7" t="s">
        <v>42</v>
      </c>
      <c r="D770" s="13">
        <v>41791</v>
      </c>
      <c r="E770" s="14">
        <f t="shared" si="3"/>
        <v>6</v>
      </c>
      <c r="F770" s="14" t="s">
        <v>45</v>
      </c>
      <c r="G770" s="7" t="s">
        <v>48</v>
      </c>
      <c r="H770" s="7" t="s">
        <v>49</v>
      </c>
      <c r="I770" s="7" t="s">
        <v>38</v>
      </c>
      <c r="J770" s="15">
        <v>1199138.0695781759</v>
      </c>
      <c r="K770" s="18"/>
      <c r="L770" s="17"/>
    </row>
    <row r="771" spans="1:12" ht="14.25" customHeight="1" x14ac:dyDescent="0.2">
      <c r="A771" s="7" t="s">
        <v>58</v>
      </c>
      <c r="B771" s="7" t="s">
        <v>44</v>
      </c>
      <c r="C771" s="7" t="s">
        <v>42</v>
      </c>
      <c r="D771" s="13">
        <v>41456</v>
      </c>
      <c r="E771" s="14">
        <f t="shared" si="3"/>
        <v>7</v>
      </c>
      <c r="F771" s="14" t="s">
        <v>45</v>
      </c>
      <c r="G771" s="7" t="s">
        <v>48</v>
      </c>
      <c r="H771" s="7" t="s">
        <v>50</v>
      </c>
      <c r="I771" s="7" t="s">
        <v>38</v>
      </c>
      <c r="J771" s="15">
        <v>1652868.9853267202</v>
      </c>
      <c r="K771" s="18"/>
      <c r="L771" s="17"/>
    </row>
    <row r="772" spans="1:12" ht="14.25" customHeight="1" x14ac:dyDescent="0.2">
      <c r="A772" s="7" t="s">
        <v>58</v>
      </c>
      <c r="B772" s="7" t="s">
        <v>44</v>
      </c>
      <c r="C772" s="7" t="s">
        <v>42</v>
      </c>
      <c r="D772" s="13">
        <v>41487</v>
      </c>
      <c r="E772" s="14">
        <f t="shared" si="3"/>
        <v>8</v>
      </c>
      <c r="F772" s="14" t="s">
        <v>45</v>
      </c>
      <c r="G772" s="7" t="s">
        <v>48</v>
      </c>
      <c r="H772" s="7" t="s">
        <v>50</v>
      </c>
      <c r="I772" s="7" t="s">
        <v>38</v>
      </c>
      <c r="J772" s="15">
        <v>1940369.6316480001</v>
      </c>
      <c r="K772" s="18"/>
      <c r="L772" s="17"/>
    </row>
    <row r="773" spans="1:12" ht="14.25" customHeight="1" x14ac:dyDescent="0.2">
      <c r="A773" s="7" t="s">
        <v>58</v>
      </c>
      <c r="B773" s="7" t="s">
        <v>44</v>
      </c>
      <c r="C773" s="7" t="s">
        <v>42</v>
      </c>
      <c r="D773" s="13">
        <v>41518</v>
      </c>
      <c r="E773" s="14">
        <f t="shared" si="3"/>
        <v>9</v>
      </c>
      <c r="F773" s="14" t="s">
        <v>45</v>
      </c>
      <c r="G773" s="7" t="s">
        <v>48</v>
      </c>
      <c r="H773" s="7" t="s">
        <v>50</v>
      </c>
      <c r="I773" s="7" t="s">
        <v>38</v>
      </c>
      <c r="J773" s="15">
        <v>2031601.7410147204</v>
      </c>
      <c r="K773" s="18"/>
      <c r="L773" s="17"/>
    </row>
    <row r="774" spans="1:12" ht="14.25" customHeight="1" x14ac:dyDescent="0.2">
      <c r="A774" s="7" t="s">
        <v>58</v>
      </c>
      <c r="B774" s="7" t="s">
        <v>44</v>
      </c>
      <c r="C774" s="7" t="s">
        <v>42</v>
      </c>
      <c r="D774" s="13">
        <v>41548</v>
      </c>
      <c r="E774" s="14">
        <f t="shared" si="3"/>
        <v>10</v>
      </c>
      <c r="F774" s="14" t="s">
        <v>45</v>
      </c>
      <c r="G774" s="7" t="s">
        <v>48</v>
      </c>
      <c r="H774" s="7" t="s">
        <v>50</v>
      </c>
      <c r="I774" s="7" t="s">
        <v>38</v>
      </c>
      <c r="J774" s="15">
        <v>2784735.3475135607</v>
      </c>
      <c r="K774" s="18"/>
      <c r="L774" s="17"/>
    </row>
    <row r="775" spans="1:12" ht="14.25" customHeight="1" x14ac:dyDescent="0.2">
      <c r="A775" s="7" t="s">
        <v>58</v>
      </c>
      <c r="B775" s="7" t="s">
        <v>44</v>
      </c>
      <c r="C775" s="7" t="s">
        <v>42</v>
      </c>
      <c r="D775" s="13">
        <v>41579</v>
      </c>
      <c r="E775" s="14">
        <f t="shared" si="3"/>
        <v>11</v>
      </c>
      <c r="F775" s="14" t="s">
        <v>45</v>
      </c>
      <c r="G775" s="7" t="s">
        <v>48</v>
      </c>
      <c r="H775" s="7" t="s">
        <v>50</v>
      </c>
      <c r="I775" s="7" t="s">
        <v>38</v>
      </c>
      <c r="J775" s="15">
        <v>2777158.7847141596</v>
      </c>
      <c r="K775" s="18"/>
      <c r="L775" s="17"/>
    </row>
    <row r="776" spans="1:12" ht="14.25" customHeight="1" x14ac:dyDescent="0.2">
      <c r="A776" s="7" t="s">
        <v>58</v>
      </c>
      <c r="B776" s="7" t="s">
        <v>44</v>
      </c>
      <c r="C776" s="7" t="s">
        <v>42</v>
      </c>
      <c r="D776" s="13">
        <v>41609</v>
      </c>
      <c r="E776" s="14">
        <f t="shared" si="3"/>
        <v>12</v>
      </c>
      <c r="F776" s="14" t="s">
        <v>45</v>
      </c>
      <c r="G776" s="7" t="s">
        <v>48</v>
      </c>
      <c r="H776" s="7" t="s">
        <v>50</v>
      </c>
      <c r="I776" s="7" t="s">
        <v>38</v>
      </c>
      <c r="J776" s="15">
        <v>1505235.4723879206</v>
      </c>
      <c r="K776" s="18"/>
      <c r="L776" s="17"/>
    </row>
    <row r="777" spans="1:12" ht="14.25" customHeight="1" x14ac:dyDescent="0.2">
      <c r="A777" s="7" t="s">
        <v>58</v>
      </c>
      <c r="B777" s="7" t="s">
        <v>44</v>
      </c>
      <c r="C777" s="7" t="s">
        <v>42</v>
      </c>
      <c r="D777" s="13">
        <v>41640</v>
      </c>
      <c r="E777" s="14">
        <f t="shared" si="3"/>
        <v>1</v>
      </c>
      <c r="F777" s="14" t="s">
        <v>45</v>
      </c>
      <c r="G777" s="7" t="s">
        <v>48</v>
      </c>
      <c r="H777" s="7" t="s">
        <v>50</v>
      </c>
      <c r="I777" s="7" t="s">
        <v>38</v>
      </c>
      <c r="J777" s="15">
        <v>1375663.6681960202</v>
      </c>
      <c r="K777" s="18"/>
      <c r="L777" s="17"/>
    </row>
    <row r="778" spans="1:12" ht="14.25" customHeight="1" x14ac:dyDescent="0.2">
      <c r="A778" s="7" t="s">
        <v>58</v>
      </c>
      <c r="B778" s="7" t="s">
        <v>44</v>
      </c>
      <c r="C778" s="7" t="s">
        <v>42</v>
      </c>
      <c r="D778" s="13">
        <v>41671</v>
      </c>
      <c r="E778" s="14">
        <f t="shared" si="3"/>
        <v>2</v>
      </c>
      <c r="F778" s="14" t="s">
        <v>45</v>
      </c>
      <c r="G778" s="7" t="s">
        <v>48</v>
      </c>
      <c r="H778" s="7" t="s">
        <v>50</v>
      </c>
      <c r="I778" s="7" t="s">
        <v>38</v>
      </c>
      <c r="J778" s="15">
        <v>1475521.04291592</v>
      </c>
      <c r="K778" s="18"/>
      <c r="L778" s="17"/>
    </row>
    <row r="779" spans="1:12" ht="14.25" customHeight="1" x14ac:dyDescent="0.2">
      <c r="A779" s="7" t="s">
        <v>58</v>
      </c>
      <c r="B779" s="7" t="s">
        <v>44</v>
      </c>
      <c r="C779" s="7" t="s">
        <v>42</v>
      </c>
      <c r="D779" s="13">
        <v>41699</v>
      </c>
      <c r="E779" s="14">
        <f t="shared" si="3"/>
        <v>3</v>
      </c>
      <c r="F779" s="14" t="s">
        <v>45</v>
      </c>
      <c r="G779" s="7" t="s">
        <v>48</v>
      </c>
      <c r="H779" s="7" t="s">
        <v>50</v>
      </c>
      <c r="I779" s="7" t="s">
        <v>38</v>
      </c>
      <c r="J779" s="15">
        <v>1513094.2096040398</v>
      </c>
      <c r="K779" s="18"/>
      <c r="L779" s="17"/>
    </row>
    <row r="780" spans="1:12" ht="14.25" customHeight="1" x14ac:dyDescent="0.2">
      <c r="A780" s="7" t="s">
        <v>58</v>
      </c>
      <c r="B780" s="7" t="s">
        <v>44</v>
      </c>
      <c r="C780" s="7" t="s">
        <v>42</v>
      </c>
      <c r="D780" s="13">
        <v>41730</v>
      </c>
      <c r="E780" s="14">
        <f t="shared" si="3"/>
        <v>4</v>
      </c>
      <c r="F780" s="14" t="s">
        <v>45</v>
      </c>
      <c r="G780" s="7" t="s">
        <v>48</v>
      </c>
      <c r="H780" s="7" t="s">
        <v>50</v>
      </c>
      <c r="I780" s="7" t="s">
        <v>38</v>
      </c>
      <c r="J780" s="15">
        <v>1628187.8009364803</v>
      </c>
      <c r="K780" s="18"/>
      <c r="L780" s="17"/>
    </row>
    <row r="781" spans="1:12" ht="14.25" customHeight="1" x14ac:dyDescent="0.2">
      <c r="A781" s="7" t="s">
        <v>58</v>
      </c>
      <c r="B781" s="7" t="s">
        <v>44</v>
      </c>
      <c r="C781" s="7" t="s">
        <v>42</v>
      </c>
      <c r="D781" s="13">
        <v>41760</v>
      </c>
      <c r="E781" s="14">
        <f t="shared" si="3"/>
        <v>5</v>
      </c>
      <c r="F781" s="14" t="s">
        <v>45</v>
      </c>
      <c r="G781" s="7" t="s">
        <v>48</v>
      </c>
      <c r="H781" s="7" t="s">
        <v>50</v>
      </c>
      <c r="I781" s="7" t="s">
        <v>38</v>
      </c>
      <c r="J781" s="15">
        <v>1857077.4607560001</v>
      </c>
      <c r="K781" s="18"/>
      <c r="L781" s="17"/>
    </row>
    <row r="782" spans="1:12" ht="14.25" customHeight="1" x14ac:dyDescent="0.2">
      <c r="A782" s="7" t="s">
        <v>58</v>
      </c>
      <c r="B782" s="7" t="s">
        <v>44</v>
      </c>
      <c r="C782" s="7" t="s">
        <v>42</v>
      </c>
      <c r="D782" s="13">
        <v>41791</v>
      </c>
      <c r="E782" s="14">
        <f t="shared" si="3"/>
        <v>6</v>
      </c>
      <c r="F782" s="14" t="s">
        <v>45</v>
      </c>
      <c r="G782" s="7" t="s">
        <v>48</v>
      </c>
      <c r="H782" s="7" t="s">
        <v>50</v>
      </c>
      <c r="I782" s="7" t="s">
        <v>38</v>
      </c>
      <c r="J782" s="15">
        <v>981974.46025223995</v>
      </c>
      <c r="K782" s="18"/>
      <c r="L782" s="17"/>
    </row>
    <row r="783" spans="1:12" ht="14.25" customHeight="1" x14ac:dyDescent="0.2">
      <c r="A783" s="7" t="s">
        <v>58</v>
      </c>
      <c r="B783" s="7" t="s">
        <v>44</v>
      </c>
      <c r="C783" s="7" t="s">
        <v>42</v>
      </c>
      <c r="D783" s="13">
        <v>41456</v>
      </c>
      <c r="E783" s="14">
        <f t="shared" si="3"/>
        <v>7</v>
      </c>
      <c r="F783" s="14" t="s">
        <v>45</v>
      </c>
      <c r="G783" s="7" t="s">
        <v>51</v>
      </c>
      <c r="H783" s="7" t="s">
        <v>52</v>
      </c>
      <c r="I783" s="7" t="s">
        <v>38</v>
      </c>
      <c r="J783" s="15">
        <v>1583857.8672582491</v>
      </c>
      <c r="K783" s="18"/>
      <c r="L783" s="17"/>
    </row>
    <row r="784" spans="1:12" ht="14.25" customHeight="1" x14ac:dyDescent="0.2">
      <c r="A784" s="7" t="s">
        <v>58</v>
      </c>
      <c r="B784" s="7" t="s">
        <v>44</v>
      </c>
      <c r="C784" s="7" t="s">
        <v>42</v>
      </c>
      <c r="D784" s="13">
        <v>41487</v>
      </c>
      <c r="E784" s="14">
        <f t="shared" si="3"/>
        <v>8</v>
      </c>
      <c r="F784" s="14" t="s">
        <v>45</v>
      </c>
      <c r="G784" s="7" t="s">
        <v>51</v>
      </c>
      <c r="H784" s="7" t="s">
        <v>52</v>
      </c>
      <c r="I784" s="7" t="s">
        <v>38</v>
      </c>
      <c r="J784" s="15">
        <v>1861716.078207552</v>
      </c>
      <c r="K784" s="18"/>
      <c r="L784" s="17"/>
    </row>
    <row r="785" spans="1:12" ht="14.25" customHeight="1" x14ac:dyDescent="0.2">
      <c r="A785" s="7" t="s">
        <v>58</v>
      </c>
      <c r="B785" s="7" t="s">
        <v>44</v>
      </c>
      <c r="C785" s="7" t="s">
        <v>42</v>
      </c>
      <c r="D785" s="13">
        <v>41518</v>
      </c>
      <c r="E785" s="14">
        <f t="shared" si="3"/>
        <v>9</v>
      </c>
      <c r="F785" s="14" t="s">
        <v>45</v>
      </c>
      <c r="G785" s="7" t="s">
        <v>51</v>
      </c>
      <c r="H785" s="7" t="s">
        <v>52</v>
      </c>
      <c r="I785" s="7" t="s">
        <v>38</v>
      </c>
      <c r="J785" s="15">
        <v>1818760.5971448703</v>
      </c>
      <c r="K785" s="18"/>
      <c r="L785" s="17"/>
    </row>
    <row r="786" spans="1:12" ht="14.25" customHeight="1" x14ac:dyDescent="0.2">
      <c r="A786" s="7" t="s">
        <v>58</v>
      </c>
      <c r="B786" s="7" t="s">
        <v>44</v>
      </c>
      <c r="C786" s="7" t="s">
        <v>42</v>
      </c>
      <c r="D786" s="13">
        <v>41548</v>
      </c>
      <c r="E786" s="14">
        <f t="shared" si="3"/>
        <v>10</v>
      </c>
      <c r="F786" s="14" t="s">
        <v>45</v>
      </c>
      <c r="G786" s="7" t="s">
        <v>51</v>
      </c>
      <c r="H786" s="7" t="s">
        <v>52</v>
      </c>
      <c r="I786" s="7" t="s">
        <v>38</v>
      </c>
      <c r="J786" s="15">
        <v>2304966.198724838</v>
      </c>
      <c r="K786" s="18"/>
      <c r="L786" s="17"/>
    </row>
    <row r="787" spans="1:12" ht="14.25" customHeight="1" x14ac:dyDescent="0.2">
      <c r="A787" s="7" t="s">
        <v>58</v>
      </c>
      <c r="B787" s="7" t="s">
        <v>44</v>
      </c>
      <c r="C787" s="7" t="s">
        <v>42</v>
      </c>
      <c r="D787" s="13">
        <v>41579</v>
      </c>
      <c r="E787" s="14">
        <f t="shared" si="3"/>
        <v>11</v>
      </c>
      <c r="F787" s="14" t="s">
        <v>45</v>
      </c>
      <c r="G787" s="7" t="s">
        <v>51</v>
      </c>
      <c r="H787" s="7" t="s">
        <v>52</v>
      </c>
      <c r="I787" s="7" t="s">
        <v>38</v>
      </c>
      <c r="J787" s="15">
        <v>2440357.2575165858</v>
      </c>
      <c r="K787" s="18"/>
      <c r="L787" s="17"/>
    </row>
    <row r="788" spans="1:12" ht="14.25" customHeight="1" x14ac:dyDescent="0.2">
      <c r="A788" s="7" t="s">
        <v>58</v>
      </c>
      <c r="B788" s="7" t="s">
        <v>44</v>
      </c>
      <c r="C788" s="7" t="s">
        <v>42</v>
      </c>
      <c r="D788" s="13">
        <v>41609</v>
      </c>
      <c r="E788" s="14">
        <f t="shared" si="3"/>
        <v>12</v>
      </c>
      <c r="F788" s="14" t="s">
        <v>45</v>
      </c>
      <c r="G788" s="7" t="s">
        <v>51</v>
      </c>
      <c r="H788" s="7" t="s">
        <v>52</v>
      </c>
      <c r="I788" s="7" t="s">
        <v>38</v>
      </c>
      <c r="J788" s="15">
        <v>1365336.6411364649</v>
      </c>
      <c r="K788" s="18"/>
      <c r="L788" s="17"/>
    </row>
    <row r="789" spans="1:12" ht="14.25" customHeight="1" x14ac:dyDescent="0.2">
      <c r="A789" s="7" t="s">
        <v>58</v>
      </c>
      <c r="B789" s="7" t="s">
        <v>44</v>
      </c>
      <c r="C789" s="7" t="s">
        <v>42</v>
      </c>
      <c r="D789" s="13">
        <v>41640</v>
      </c>
      <c r="E789" s="14">
        <f t="shared" si="3"/>
        <v>1</v>
      </c>
      <c r="F789" s="14" t="s">
        <v>45</v>
      </c>
      <c r="G789" s="7" t="s">
        <v>51</v>
      </c>
      <c r="H789" s="7" t="s">
        <v>52</v>
      </c>
      <c r="I789" s="7" t="s">
        <v>38</v>
      </c>
      <c r="J789" s="15">
        <v>1211465.2302915659</v>
      </c>
      <c r="K789" s="18"/>
      <c r="L789" s="17"/>
    </row>
    <row r="790" spans="1:12" ht="14.25" customHeight="1" x14ac:dyDescent="0.2">
      <c r="A790" s="7" t="s">
        <v>58</v>
      </c>
      <c r="B790" s="7" t="s">
        <v>44</v>
      </c>
      <c r="C790" s="7" t="s">
        <v>42</v>
      </c>
      <c r="D790" s="13">
        <v>41671</v>
      </c>
      <c r="E790" s="14">
        <f t="shared" si="3"/>
        <v>2</v>
      </c>
      <c r="F790" s="14" t="s">
        <v>45</v>
      </c>
      <c r="G790" s="7" t="s">
        <v>51</v>
      </c>
      <c r="H790" s="7" t="s">
        <v>52</v>
      </c>
      <c r="I790" s="7" t="s">
        <v>38</v>
      </c>
      <c r="J790" s="15">
        <v>1521468.8063359074</v>
      </c>
      <c r="K790" s="18"/>
      <c r="L790" s="17"/>
    </row>
    <row r="791" spans="1:12" ht="14.25" customHeight="1" x14ac:dyDescent="0.2">
      <c r="A791" s="7" t="s">
        <v>58</v>
      </c>
      <c r="B791" s="7" t="s">
        <v>44</v>
      </c>
      <c r="C791" s="7" t="s">
        <v>42</v>
      </c>
      <c r="D791" s="13">
        <v>41699</v>
      </c>
      <c r="E791" s="14">
        <f t="shared" si="3"/>
        <v>3</v>
      </c>
      <c r="F791" s="14" t="s">
        <v>45</v>
      </c>
      <c r="G791" s="7" t="s">
        <v>51</v>
      </c>
      <c r="H791" s="7" t="s">
        <v>52</v>
      </c>
      <c r="I791" s="7" t="s">
        <v>38</v>
      </c>
      <c r="J791" s="15">
        <v>1400184.8970591237</v>
      </c>
      <c r="K791" s="18"/>
      <c r="L791" s="17"/>
    </row>
    <row r="792" spans="1:12" ht="14.25" customHeight="1" x14ac:dyDescent="0.2">
      <c r="A792" s="7" t="s">
        <v>58</v>
      </c>
      <c r="B792" s="7" t="s">
        <v>44</v>
      </c>
      <c r="C792" s="7" t="s">
        <v>42</v>
      </c>
      <c r="D792" s="13">
        <v>41730</v>
      </c>
      <c r="E792" s="14">
        <f t="shared" si="3"/>
        <v>4</v>
      </c>
      <c r="F792" s="14" t="s">
        <v>45</v>
      </c>
      <c r="G792" s="7" t="s">
        <v>51</v>
      </c>
      <c r="H792" s="7" t="s">
        <v>52</v>
      </c>
      <c r="I792" s="7" t="s">
        <v>38</v>
      </c>
      <c r="J792" s="15">
        <v>1483355.0770554726</v>
      </c>
      <c r="K792" s="18"/>
      <c r="L792" s="17"/>
    </row>
    <row r="793" spans="1:12" ht="14.25" customHeight="1" x14ac:dyDescent="0.2">
      <c r="A793" s="7" t="s">
        <v>58</v>
      </c>
      <c r="B793" s="7" t="s">
        <v>44</v>
      </c>
      <c r="C793" s="7" t="s">
        <v>42</v>
      </c>
      <c r="D793" s="13">
        <v>41760</v>
      </c>
      <c r="E793" s="14">
        <f t="shared" si="3"/>
        <v>5</v>
      </c>
      <c r="F793" s="14" t="s">
        <v>45</v>
      </c>
      <c r="G793" s="7" t="s">
        <v>51</v>
      </c>
      <c r="H793" s="7" t="s">
        <v>52</v>
      </c>
      <c r="I793" s="7" t="s">
        <v>38</v>
      </c>
      <c r="J793" s="15">
        <v>1790831.8374007489</v>
      </c>
      <c r="K793" s="18"/>
      <c r="L793" s="17"/>
    </row>
    <row r="794" spans="1:12" ht="14.25" customHeight="1" x14ac:dyDescent="0.2">
      <c r="A794" s="7" t="s">
        <v>58</v>
      </c>
      <c r="B794" s="7" t="s">
        <v>44</v>
      </c>
      <c r="C794" s="7" t="s">
        <v>42</v>
      </c>
      <c r="D794" s="13">
        <v>41791</v>
      </c>
      <c r="E794" s="14">
        <f t="shared" si="3"/>
        <v>6</v>
      </c>
      <c r="F794" s="14" t="s">
        <v>45</v>
      </c>
      <c r="G794" s="7" t="s">
        <v>51</v>
      </c>
      <c r="H794" s="7" t="s">
        <v>52</v>
      </c>
      <c r="I794" s="7" t="s">
        <v>38</v>
      </c>
      <c r="J794" s="15">
        <v>911806.4599299801</v>
      </c>
      <c r="K794" s="18"/>
      <c r="L794" s="17"/>
    </row>
    <row r="795" spans="1:12" ht="14.25" customHeight="1" x14ac:dyDescent="0.2">
      <c r="A795" s="7" t="s">
        <v>58</v>
      </c>
      <c r="B795" s="7" t="s">
        <v>44</v>
      </c>
      <c r="C795" s="7" t="s">
        <v>42</v>
      </c>
      <c r="D795" s="13">
        <v>41456</v>
      </c>
      <c r="E795" s="14">
        <f t="shared" si="3"/>
        <v>7</v>
      </c>
      <c r="F795" s="14" t="s">
        <v>45</v>
      </c>
      <c r="G795" s="7" t="s">
        <v>51</v>
      </c>
      <c r="H795" s="7" t="s">
        <v>53</v>
      </c>
      <c r="I795" s="7" t="s">
        <v>38</v>
      </c>
      <c r="J795" s="15">
        <v>884023.92783632269</v>
      </c>
      <c r="K795" s="18"/>
      <c r="L795" s="17"/>
    </row>
    <row r="796" spans="1:12" ht="14.25" customHeight="1" x14ac:dyDescent="0.2">
      <c r="A796" s="7" t="s">
        <v>58</v>
      </c>
      <c r="B796" s="7" t="s">
        <v>44</v>
      </c>
      <c r="C796" s="7" t="s">
        <v>42</v>
      </c>
      <c r="D796" s="13">
        <v>41487</v>
      </c>
      <c r="E796" s="14">
        <f t="shared" si="3"/>
        <v>8</v>
      </c>
      <c r="F796" s="14" t="s">
        <v>45</v>
      </c>
      <c r="G796" s="7" t="s">
        <v>51</v>
      </c>
      <c r="H796" s="7" t="s">
        <v>53</v>
      </c>
      <c r="I796" s="7" t="s">
        <v>38</v>
      </c>
      <c r="J796" s="15">
        <v>1052207.4304358403</v>
      </c>
      <c r="K796" s="18"/>
      <c r="L796" s="17"/>
    </row>
    <row r="797" spans="1:12" ht="14.25" customHeight="1" x14ac:dyDescent="0.2">
      <c r="A797" s="7" t="s">
        <v>58</v>
      </c>
      <c r="B797" s="7" t="s">
        <v>44</v>
      </c>
      <c r="C797" s="7" t="s">
        <v>42</v>
      </c>
      <c r="D797" s="13">
        <v>41518</v>
      </c>
      <c r="E797" s="14">
        <f t="shared" si="3"/>
        <v>9</v>
      </c>
      <c r="F797" s="14" t="s">
        <v>45</v>
      </c>
      <c r="G797" s="7" t="s">
        <v>51</v>
      </c>
      <c r="H797" s="7" t="s">
        <v>53</v>
      </c>
      <c r="I797" s="7" t="s">
        <v>38</v>
      </c>
      <c r="J797" s="15">
        <v>1016958.2253807157</v>
      </c>
      <c r="K797" s="18"/>
      <c r="L797" s="17"/>
    </row>
    <row r="798" spans="1:12" ht="14.25" customHeight="1" x14ac:dyDescent="0.2">
      <c r="A798" s="7" t="s">
        <v>58</v>
      </c>
      <c r="B798" s="7" t="s">
        <v>44</v>
      </c>
      <c r="C798" s="7" t="s">
        <v>42</v>
      </c>
      <c r="D798" s="13">
        <v>41548</v>
      </c>
      <c r="E798" s="14">
        <f t="shared" si="3"/>
        <v>10</v>
      </c>
      <c r="F798" s="14" t="s">
        <v>45</v>
      </c>
      <c r="G798" s="7" t="s">
        <v>51</v>
      </c>
      <c r="H798" s="7" t="s">
        <v>53</v>
      </c>
      <c r="I798" s="7" t="s">
        <v>38</v>
      </c>
      <c r="J798" s="15">
        <v>1488480.8550150518</v>
      </c>
      <c r="K798" s="18"/>
      <c r="L798" s="17"/>
    </row>
    <row r="799" spans="1:12" ht="14.25" customHeight="1" x14ac:dyDescent="0.2">
      <c r="A799" s="7" t="s">
        <v>58</v>
      </c>
      <c r="B799" s="7" t="s">
        <v>44</v>
      </c>
      <c r="C799" s="7" t="s">
        <v>42</v>
      </c>
      <c r="D799" s="13">
        <v>41579</v>
      </c>
      <c r="E799" s="14">
        <f t="shared" si="3"/>
        <v>11</v>
      </c>
      <c r="F799" s="14" t="s">
        <v>45</v>
      </c>
      <c r="G799" s="7" t="s">
        <v>51</v>
      </c>
      <c r="H799" s="7" t="s">
        <v>53</v>
      </c>
      <c r="I799" s="7" t="s">
        <v>38</v>
      </c>
      <c r="J799" s="15">
        <v>1639667.9831029386</v>
      </c>
      <c r="K799" s="18"/>
      <c r="L799" s="17"/>
    </row>
    <row r="800" spans="1:12" ht="14.25" customHeight="1" x14ac:dyDescent="0.2">
      <c r="A800" s="7" t="s">
        <v>58</v>
      </c>
      <c r="B800" s="7" t="s">
        <v>44</v>
      </c>
      <c r="C800" s="7" t="s">
        <v>42</v>
      </c>
      <c r="D800" s="13">
        <v>41609</v>
      </c>
      <c r="E800" s="14">
        <f t="shared" si="3"/>
        <v>12</v>
      </c>
      <c r="F800" s="14" t="s">
        <v>45</v>
      </c>
      <c r="G800" s="7" t="s">
        <v>51</v>
      </c>
      <c r="H800" s="7" t="s">
        <v>53</v>
      </c>
      <c r="I800" s="7" t="s">
        <v>38</v>
      </c>
      <c r="J800" s="15">
        <v>765598.62357103126</v>
      </c>
      <c r="K800" s="18"/>
      <c r="L800" s="17"/>
    </row>
    <row r="801" spans="1:12" ht="14.25" customHeight="1" x14ac:dyDescent="0.2">
      <c r="A801" s="7" t="s">
        <v>58</v>
      </c>
      <c r="B801" s="7" t="s">
        <v>44</v>
      </c>
      <c r="C801" s="7" t="s">
        <v>42</v>
      </c>
      <c r="D801" s="13">
        <v>41640</v>
      </c>
      <c r="E801" s="14">
        <f t="shared" si="3"/>
        <v>1</v>
      </c>
      <c r="F801" s="14" t="s">
        <v>45</v>
      </c>
      <c r="G801" s="7" t="s">
        <v>51</v>
      </c>
      <c r="H801" s="7" t="s">
        <v>53</v>
      </c>
      <c r="I801" s="7" t="s">
        <v>38</v>
      </c>
      <c r="J801" s="15">
        <v>742706.65420794766</v>
      </c>
      <c r="K801" s="18"/>
      <c r="L801" s="17"/>
    </row>
    <row r="802" spans="1:12" ht="14.25" customHeight="1" x14ac:dyDescent="0.2">
      <c r="A802" s="7" t="s">
        <v>58</v>
      </c>
      <c r="B802" s="7" t="s">
        <v>44</v>
      </c>
      <c r="C802" s="7" t="s">
        <v>42</v>
      </c>
      <c r="D802" s="13">
        <v>41671</v>
      </c>
      <c r="E802" s="14">
        <f t="shared" si="3"/>
        <v>2</v>
      </c>
      <c r="F802" s="14" t="s">
        <v>45</v>
      </c>
      <c r="G802" s="7" t="s">
        <v>51</v>
      </c>
      <c r="H802" s="7" t="s">
        <v>53</v>
      </c>
      <c r="I802" s="7" t="s">
        <v>38</v>
      </c>
      <c r="J802" s="15">
        <v>822050.21729515784</v>
      </c>
      <c r="K802" s="18"/>
      <c r="L802" s="17"/>
    </row>
    <row r="803" spans="1:12" ht="14.25" customHeight="1" x14ac:dyDescent="0.2">
      <c r="A803" s="7" t="s">
        <v>58</v>
      </c>
      <c r="B803" s="7" t="s">
        <v>44</v>
      </c>
      <c r="C803" s="7" t="s">
        <v>42</v>
      </c>
      <c r="D803" s="13">
        <v>41699</v>
      </c>
      <c r="E803" s="14">
        <f t="shared" si="3"/>
        <v>3</v>
      </c>
      <c r="F803" s="14" t="s">
        <v>45</v>
      </c>
      <c r="G803" s="7" t="s">
        <v>51</v>
      </c>
      <c r="H803" s="7" t="s">
        <v>53</v>
      </c>
      <c r="I803" s="7" t="s">
        <v>38</v>
      </c>
      <c r="J803" s="15">
        <v>806728.57071739517</v>
      </c>
      <c r="K803" s="18"/>
      <c r="L803" s="17"/>
    </row>
    <row r="804" spans="1:12" ht="14.25" customHeight="1" x14ac:dyDescent="0.2">
      <c r="A804" s="7" t="s">
        <v>58</v>
      </c>
      <c r="B804" s="7" t="s">
        <v>44</v>
      </c>
      <c r="C804" s="7" t="s">
        <v>42</v>
      </c>
      <c r="D804" s="13">
        <v>41730</v>
      </c>
      <c r="E804" s="14">
        <f t="shared" si="3"/>
        <v>4</v>
      </c>
      <c r="F804" s="14" t="s">
        <v>45</v>
      </c>
      <c r="G804" s="7" t="s">
        <v>51</v>
      </c>
      <c r="H804" s="7" t="s">
        <v>53</v>
      </c>
      <c r="I804" s="7" t="s">
        <v>38</v>
      </c>
      <c r="J804" s="15">
        <v>866589.56529720977</v>
      </c>
      <c r="K804" s="18"/>
      <c r="L804" s="17"/>
    </row>
    <row r="805" spans="1:12" ht="14.25" customHeight="1" x14ac:dyDescent="0.2">
      <c r="A805" s="7" t="s">
        <v>58</v>
      </c>
      <c r="B805" s="7" t="s">
        <v>44</v>
      </c>
      <c r="C805" s="7" t="s">
        <v>42</v>
      </c>
      <c r="D805" s="13">
        <v>41760</v>
      </c>
      <c r="E805" s="14">
        <f t="shared" si="3"/>
        <v>5</v>
      </c>
      <c r="F805" s="14" t="s">
        <v>45</v>
      </c>
      <c r="G805" s="7" t="s">
        <v>51</v>
      </c>
      <c r="H805" s="7" t="s">
        <v>53</v>
      </c>
      <c r="I805" s="7" t="s">
        <v>38</v>
      </c>
      <c r="J805" s="15">
        <v>987204.11778920982</v>
      </c>
      <c r="K805" s="18"/>
      <c r="L805" s="17"/>
    </row>
    <row r="806" spans="1:12" ht="14.25" customHeight="1" x14ac:dyDescent="0.2">
      <c r="A806" s="7" t="s">
        <v>58</v>
      </c>
      <c r="B806" s="7" t="s">
        <v>44</v>
      </c>
      <c r="C806" s="7" t="s">
        <v>42</v>
      </c>
      <c r="D806" s="13">
        <v>41791</v>
      </c>
      <c r="E806" s="14">
        <f t="shared" si="3"/>
        <v>6</v>
      </c>
      <c r="F806" s="14" t="s">
        <v>45</v>
      </c>
      <c r="G806" s="7" t="s">
        <v>51</v>
      </c>
      <c r="H806" s="7" t="s">
        <v>53</v>
      </c>
      <c r="I806" s="7" t="s">
        <v>38</v>
      </c>
      <c r="J806" s="15">
        <v>506308.79330234113</v>
      </c>
      <c r="K806" s="18"/>
      <c r="L806" s="17"/>
    </row>
    <row r="807" spans="1:12" ht="14.25" customHeight="1" x14ac:dyDescent="0.2">
      <c r="A807" s="7" t="s">
        <v>58</v>
      </c>
      <c r="B807" s="7" t="s">
        <v>44</v>
      </c>
      <c r="C807" s="7" t="s">
        <v>42</v>
      </c>
      <c r="D807" s="13">
        <v>41456</v>
      </c>
      <c r="E807" s="14">
        <f t="shared" si="3"/>
        <v>7</v>
      </c>
      <c r="F807" s="14" t="s">
        <v>45</v>
      </c>
      <c r="G807" s="7" t="s">
        <v>51</v>
      </c>
      <c r="H807" s="7" t="s">
        <v>54</v>
      </c>
      <c r="I807" s="7" t="s">
        <v>38</v>
      </c>
      <c r="J807" s="15">
        <v>904892.03843125247</v>
      </c>
      <c r="K807" s="18"/>
      <c r="L807" s="17"/>
    </row>
    <row r="808" spans="1:12" ht="14.25" customHeight="1" x14ac:dyDescent="0.2">
      <c r="A808" s="7" t="s">
        <v>58</v>
      </c>
      <c r="B808" s="7" t="s">
        <v>44</v>
      </c>
      <c r="C808" s="7" t="s">
        <v>42</v>
      </c>
      <c r="D808" s="13">
        <v>41487</v>
      </c>
      <c r="E808" s="14">
        <f t="shared" si="3"/>
        <v>8</v>
      </c>
      <c r="F808" s="14" t="s">
        <v>45</v>
      </c>
      <c r="G808" s="7" t="s">
        <v>51</v>
      </c>
      <c r="H808" s="7" t="s">
        <v>54</v>
      </c>
      <c r="I808" s="7" t="s">
        <v>38</v>
      </c>
      <c r="J808" s="15">
        <v>1067052.2598973438</v>
      </c>
      <c r="K808" s="18"/>
      <c r="L808" s="17"/>
    </row>
    <row r="809" spans="1:12" ht="14.25" customHeight="1" x14ac:dyDescent="0.2">
      <c r="A809" s="7" t="s">
        <v>58</v>
      </c>
      <c r="B809" s="7" t="s">
        <v>44</v>
      </c>
      <c r="C809" s="7" t="s">
        <v>42</v>
      </c>
      <c r="D809" s="13">
        <v>41518</v>
      </c>
      <c r="E809" s="14">
        <f t="shared" si="3"/>
        <v>9</v>
      </c>
      <c r="F809" s="14" t="s">
        <v>45</v>
      </c>
      <c r="G809" s="7" t="s">
        <v>51</v>
      </c>
      <c r="H809" s="7" t="s">
        <v>54</v>
      </c>
      <c r="I809" s="7" t="s">
        <v>38</v>
      </c>
      <c r="J809" s="15">
        <v>1026646.9835398964</v>
      </c>
      <c r="K809" s="18"/>
      <c r="L809" s="17"/>
    </row>
    <row r="810" spans="1:12" ht="14.25" customHeight="1" x14ac:dyDescent="0.2">
      <c r="A810" s="7" t="s">
        <v>58</v>
      </c>
      <c r="B810" s="7" t="s">
        <v>44</v>
      </c>
      <c r="C810" s="7" t="s">
        <v>42</v>
      </c>
      <c r="D810" s="13">
        <v>41548</v>
      </c>
      <c r="E810" s="14">
        <f t="shared" si="3"/>
        <v>10</v>
      </c>
      <c r="F810" s="14" t="s">
        <v>45</v>
      </c>
      <c r="G810" s="7" t="s">
        <v>51</v>
      </c>
      <c r="H810" s="7" t="s">
        <v>54</v>
      </c>
      <c r="I810" s="7" t="s">
        <v>38</v>
      </c>
      <c r="J810" s="15">
        <v>1557091.8051502465</v>
      </c>
      <c r="K810" s="18"/>
      <c r="L810" s="17"/>
    </row>
    <row r="811" spans="1:12" ht="14.25" customHeight="1" x14ac:dyDescent="0.2">
      <c r="A811" s="7" t="s">
        <v>58</v>
      </c>
      <c r="B811" s="7" t="s">
        <v>44</v>
      </c>
      <c r="C811" s="7" t="s">
        <v>42</v>
      </c>
      <c r="D811" s="13">
        <v>41579</v>
      </c>
      <c r="E811" s="14">
        <f t="shared" si="3"/>
        <v>11</v>
      </c>
      <c r="F811" s="14" t="s">
        <v>45</v>
      </c>
      <c r="G811" s="7" t="s">
        <v>51</v>
      </c>
      <c r="H811" s="7" t="s">
        <v>54</v>
      </c>
      <c r="I811" s="7" t="s">
        <v>38</v>
      </c>
      <c r="J811" s="15">
        <v>1710092.7084534448</v>
      </c>
      <c r="K811" s="18"/>
      <c r="L811" s="17"/>
    </row>
    <row r="812" spans="1:12" ht="14.25" customHeight="1" x14ac:dyDescent="0.2">
      <c r="A812" s="7" t="s">
        <v>58</v>
      </c>
      <c r="B812" s="7" t="s">
        <v>44</v>
      </c>
      <c r="C812" s="7" t="s">
        <v>42</v>
      </c>
      <c r="D812" s="13">
        <v>41609</v>
      </c>
      <c r="E812" s="14">
        <f t="shared" si="3"/>
        <v>12</v>
      </c>
      <c r="F812" s="14" t="s">
        <v>45</v>
      </c>
      <c r="G812" s="7" t="s">
        <v>51</v>
      </c>
      <c r="H812" s="7" t="s">
        <v>54</v>
      </c>
      <c r="I812" s="7" t="s">
        <v>38</v>
      </c>
      <c r="J812" s="15">
        <v>799573.69102222088</v>
      </c>
      <c r="K812" s="18"/>
      <c r="L812" s="17"/>
    </row>
    <row r="813" spans="1:12" ht="14.25" customHeight="1" x14ac:dyDescent="0.2">
      <c r="A813" s="7" t="s">
        <v>58</v>
      </c>
      <c r="B813" s="7" t="s">
        <v>44</v>
      </c>
      <c r="C813" s="7" t="s">
        <v>42</v>
      </c>
      <c r="D813" s="13">
        <v>41640</v>
      </c>
      <c r="E813" s="14">
        <f t="shared" si="3"/>
        <v>1</v>
      </c>
      <c r="F813" s="14" t="s">
        <v>45</v>
      </c>
      <c r="G813" s="7" t="s">
        <v>51</v>
      </c>
      <c r="H813" s="7" t="s">
        <v>54</v>
      </c>
      <c r="I813" s="7" t="s">
        <v>38</v>
      </c>
      <c r="J813" s="15">
        <v>793393.06373042695</v>
      </c>
      <c r="K813" s="18"/>
      <c r="L813" s="17"/>
    </row>
    <row r="814" spans="1:12" ht="14.25" customHeight="1" x14ac:dyDescent="0.2">
      <c r="A814" s="7" t="s">
        <v>58</v>
      </c>
      <c r="B814" s="7" t="s">
        <v>44</v>
      </c>
      <c r="C814" s="7" t="s">
        <v>42</v>
      </c>
      <c r="D814" s="13">
        <v>41671</v>
      </c>
      <c r="E814" s="14">
        <f t="shared" si="3"/>
        <v>2</v>
      </c>
      <c r="F814" s="14" t="s">
        <v>45</v>
      </c>
      <c r="G814" s="7" t="s">
        <v>51</v>
      </c>
      <c r="H814" s="7" t="s">
        <v>54</v>
      </c>
      <c r="I814" s="7" t="s">
        <v>38</v>
      </c>
      <c r="J814" s="15">
        <v>931740.99835025659</v>
      </c>
      <c r="K814" s="18"/>
      <c r="L814" s="17"/>
    </row>
    <row r="815" spans="1:12" ht="14.25" customHeight="1" x14ac:dyDescent="0.2">
      <c r="A815" s="7" t="s">
        <v>58</v>
      </c>
      <c r="B815" s="7" t="s">
        <v>44</v>
      </c>
      <c r="C815" s="7" t="s">
        <v>42</v>
      </c>
      <c r="D815" s="13">
        <v>41699</v>
      </c>
      <c r="E815" s="14">
        <f t="shared" si="3"/>
        <v>3</v>
      </c>
      <c r="F815" s="14" t="s">
        <v>45</v>
      </c>
      <c r="G815" s="7" t="s">
        <v>51</v>
      </c>
      <c r="H815" s="7" t="s">
        <v>54</v>
      </c>
      <c r="I815" s="7" t="s">
        <v>38</v>
      </c>
      <c r="J815" s="15">
        <v>827560.38466741249</v>
      </c>
      <c r="K815" s="18"/>
      <c r="L815" s="17"/>
    </row>
    <row r="816" spans="1:12" ht="14.25" customHeight="1" x14ac:dyDescent="0.2">
      <c r="A816" s="7" t="s">
        <v>58</v>
      </c>
      <c r="B816" s="7" t="s">
        <v>44</v>
      </c>
      <c r="C816" s="7" t="s">
        <v>42</v>
      </c>
      <c r="D816" s="13">
        <v>41730</v>
      </c>
      <c r="E816" s="14">
        <f t="shared" si="3"/>
        <v>4</v>
      </c>
      <c r="F816" s="14" t="s">
        <v>45</v>
      </c>
      <c r="G816" s="7" t="s">
        <v>51</v>
      </c>
      <c r="H816" s="7" t="s">
        <v>54</v>
      </c>
      <c r="I816" s="7" t="s">
        <v>38</v>
      </c>
      <c r="J816" s="15">
        <v>909762.07978018955</v>
      </c>
      <c r="K816" s="18"/>
      <c r="L816" s="17"/>
    </row>
    <row r="817" spans="1:12" ht="14.25" customHeight="1" x14ac:dyDescent="0.2">
      <c r="A817" s="7" t="s">
        <v>58</v>
      </c>
      <c r="B817" s="7" t="s">
        <v>44</v>
      </c>
      <c r="C817" s="7" t="s">
        <v>42</v>
      </c>
      <c r="D817" s="13">
        <v>41760</v>
      </c>
      <c r="E817" s="14">
        <f t="shared" si="3"/>
        <v>5</v>
      </c>
      <c r="F817" s="14" t="s">
        <v>45</v>
      </c>
      <c r="G817" s="7" t="s">
        <v>51</v>
      </c>
      <c r="H817" s="7" t="s">
        <v>54</v>
      </c>
      <c r="I817" s="7" t="s">
        <v>38</v>
      </c>
      <c r="J817" s="15">
        <v>1108803.4317190656</v>
      </c>
      <c r="K817" s="18"/>
      <c r="L817" s="17"/>
    </row>
    <row r="818" spans="1:12" ht="14.25" customHeight="1" x14ac:dyDescent="0.2">
      <c r="A818" s="7" t="s">
        <v>58</v>
      </c>
      <c r="B818" s="7" t="s">
        <v>44</v>
      </c>
      <c r="C818" s="7" t="s">
        <v>42</v>
      </c>
      <c r="D818" s="13">
        <v>41791</v>
      </c>
      <c r="E818" s="14">
        <f t="shared" si="3"/>
        <v>6</v>
      </c>
      <c r="F818" s="14" t="s">
        <v>45</v>
      </c>
      <c r="G818" s="7" t="s">
        <v>51</v>
      </c>
      <c r="H818" s="7" t="s">
        <v>54</v>
      </c>
      <c r="I818" s="7" t="s">
        <v>38</v>
      </c>
      <c r="J818" s="15">
        <v>560496.60864916991</v>
      </c>
      <c r="K818" s="18"/>
      <c r="L818" s="17"/>
    </row>
    <row r="819" spans="1:12" ht="14.25" customHeight="1" x14ac:dyDescent="0.2">
      <c r="A819" s="7" t="s">
        <v>58</v>
      </c>
      <c r="B819" s="7" t="s">
        <v>44</v>
      </c>
      <c r="C819" s="7" t="s">
        <v>42</v>
      </c>
      <c r="D819" s="13">
        <v>41456</v>
      </c>
      <c r="E819" s="14">
        <f t="shared" si="3"/>
        <v>7</v>
      </c>
      <c r="F819" s="14" t="s">
        <v>45</v>
      </c>
      <c r="G819" s="7" t="s">
        <v>51</v>
      </c>
      <c r="H819" s="7" t="s">
        <v>55</v>
      </c>
      <c r="I819" s="7" t="s">
        <v>38</v>
      </c>
      <c r="J819" s="15">
        <v>498631.6818381226</v>
      </c>
      <c r="K819" s="18"/>
      <c r="L819" s="17"/>
    </row>
    <row r="820" spans="1:12" ht="14.25" customHeight="1" x14ac:dyDescent="0.2">
      <c r="A820" s="7" t="s">
        <v>58</v>
      </c>
      <c r="B820" s="7" t="s">
        <v>44</v>
      </c>
      <c r="C820" s="7" t="s">
        <v>42</v>
      </c>
      <c r="D820" s="13">
        <v>41487</v>
      </c>
      <c r="E820" s="14">
        <f t="shared" si="3"/>
        <v>8</v>
      </c>
      <c r="F820" s="14" t="s">
        <v>45</v>
      </c>
      <c r="G820" s="7" t="s">
        <v>51</v>
      </c>
      <c r="H820" s="7" t="s">
        <v>55</v>
      </c>
      <c r="I820" s="7" t="s">
        <v>38</v>
      </c>
      <c r="J820" s="15">
        <v>616274.64932342409</v>
      </c>
      <c r="K820" s="18"/>
      <c r="L820" s="17"/>
    </row>
    <row r="821" spans="1:12" ht="14.25" customHeight="1" x14ac:dyDescent="0.2">
      <c r="A821" s="7" t="s">
        <v>58</v>
      </c>
      <c r="B821" s="7" t="s">
        <v>44</v>
      </c>
      <c r="C821" s="7" t="s">
        <v>42</v>
      </c>
      <c r="D821" s="13">
        <v>41518</v>
      </c>
      <c r="E821" s="14">
        <f t="shared" si="3"/>
        <v>9</v>
      </c>
      <c r="F821" s="14" t="s">
        <v>45</v>
      </c>
      <c r="G821" s="7" t="s">
        <v>51</v>
      </c>
      <c r="H821" s="7" t="s">
        <v>55</v>
      </c>
      <c r="I821" s="7" t="s">
        <v>38</v>
      </c>
      <c r="J821" s="15">
        <v>641878.67036756733</v>
      </c>
      <c r="K821" s="18"/>
      <c r="L821" s="17"/>
    </row>
    <row r="822" spans="1:12" ht="14.25" customHeight="1" x14ac:dyDescent="0.2">
      <c r="A822" s="7" t="s">
        <v>58</v>
      </c>
      <c r="B822" s="7" t="s">
        <v>44</v>
      </c>
      <c r="C822" s="7" t="s">
        <v>42</v>
      </c>
      <c r="D822" s="13">
        <v>41548</v>
      </c>
      <c r="E822" s="14">
        <f t="shared" si="3"/>
        <v>10</v>
      </c>
      <c r="F822" s="14" t="s">
        <v>45</v>
      </c>
      <c r="G822" s="7" t="s">
        <v>51</v>
      </c>
      <c r="H822" s="7" t="s">
        <v>55</v>
      </c>
      <c r="I822" s="7" t="s">
        <v>38</v>
      </c>
      <c r="J822" s="15">
        <v>749185.9629367278</v>
      </c>
      <c r="K822" s="18"/>
      <c r="L822" s="17"/>
    </row>
    <row r="823" spans="1:12" ht="14.25" customHeight="1" x14ac:dyDescent="0.2">
      <c r="A823" s="7" t="s">
        <v>58</v>
      </c>
      <c r="B823" s="7" t="s">
        <v>44</v>
      </c>
      <c r="C823" s="7" t="s">
        <v>42</v>
      </c>
      <c r="D823" s="13">
        <v>41579</v>
      </c>
      <c r="E823" s="14">
        <f t="shared" si="3"/>
        <v>11</v>
      </c>
      <c r="F823" s="14" t="s">
        <v>45</v>
      </c>
      <c r="G823" s="7" t="s">
        <v>51</v>
      </c>
      <c r="H823" s="7" t="s">
        <v>55</v>
      </c>
      <c r="I823" s="7" t="s">
        <v>38</v>
      </c>
      <c r="J823" s="15">
        <v>892113.54493715987</v>
      </c>
      <c r="K823" s="18"/>
      <c r="L823" s="17"/>
    </row>
    <row r="824" spans="1:12" ht="14.25" customHeight="1" x14ac:dyDescent="0.2">
      <c r="A824" s="7" t="s">
        <v>58</v>
      </c>
      <c r="B824" s="7" t="s">
        <v>44</v>
      </c>
      <c r="C824" s="7" t="s">
        <v>42</v>
      </c>
      <c r="D824" s="13">
        <v>41609</v>
      </c>
      <c r="E824" s="14">
        <f t="shared" si="3"/>
        <v>12</v>
      </c>
      <c r="F824" s="14" t="s">
        <v>45</v>
      </c>
      <c r="G824" s="7" t="s">
        <v>51</v>
      </c>
      <c r="H824" s="7" t="s">
        <v>55</v>
      </c>
      <c r="I824" s="7" t="s">
        <v>38</v>
      </c>
      <c r="J824" s="15">
        <v>432516.83808086219</v>
      </c>
      <c r="K824" s="18"/>
      <c r="L824" s="17"/>
    </row>
    <row r="825" spans="1:12" ht="14.25" customHeight="1" x14ac:dyDescent="0.2">
      <c r="A825" s="7" t="s">
        <v>58</v>
      </c>
      <c r="B825" s="7" t="s">
        <v>44</v>
      </c>
      <c r="C825" s="7" t="s">
        <v>42</v>
      </c>
      <c r="D825" s="13">
        <v>41640</v>
      </c>
      <c r="E825" s="14">
        <f t="shared" si="3"/>
        <v>1</v>
      </c>
      <c r="F825" s="14" t="s">
        <v>45</v>
      </c>
      <c r="G825" s="7" t="s">
        <v>51</v>
      </c>
      <c r="H825" s="7" t="s">
        <v>55</v>
      </c>
      <c r="I825" s="7" t="s">
        <v>38</v>
      </c>
      <c r="J825" s="15">
        <v>409538.75919692736</v>
      </c>
      <c r="K825" s="18"/>
      <c r="L825" s="17"/>
    </row>
    <row r="826" spans="1:12" ht="14.25" customHeight="1" x14ac:dyDescent="0.2">
      <c r="A826" s="7" t="s">
        <v>58</v>
      </c>
      <c r="B826" s="7" t="s">
        <v>44</v>
      </c>
      <c r="C826" s="7" t="s">
        <v>42</v>
      </c>
      <c r="D826" s="13">
        <v>41671</v>
      </c>
      <c r="E826" s="14">
        <f t="shared" si="3"/>
        <v>2</v>
      </c>
      <c r="F826" s="14" t="s">
        <v>45</v>
      </c>
      <c r="G826" s="7" t="s">
        <v>51</v>
      </c>
      <c r="H826" s="7" t="s">
        <v>55</v>
      </c>
      <c r="I826" s="7" t="s">
        <v>38</v>
      </c>
      <c r="J826" s="15">
        <v>489965.80230679538</v>
      </c>
      <c r="K826" s="18"/>
      <c r="L826" s="17"/>
    </row>
    <row r="827" spans="1:12" ht="14.25" customHeight="1" x14ac:dyDescent="0.2">
      <c r="A827" s="7" t="s">
        <v>58</v>
      </c>
      <c r="B827" s="7" t="s">
        <v>44</v>
      </c>
      <c r="C827" s="7" t="s">
        <v>42</v>
      </c>
      <c r="D827" s="13">
        <v>41699</v>
      </c>
      <c r="E827" s="14">
        <f t="shared" si="3"/>
        <v>3</v>
      </c>
      <c r="F827" s="14" t="s">
        <v>45</v>
      </c>
      <c r="G827" s="7" t="s">
        <v>51</v>
      </c>
      <c r="H827" s="7" t="s">
        <v>55</v>
      </c>
      <c r="I827" s="7" t="s">
        <v>38</v>
      </c>
      <c r="J827" s="15">
        <v>444871.43123762979</v>
      </c>
      <c r="K827" s="18"/>
      <c r="L827" s="17"/>
    </row>
    <row r="828" spans="1:12" ht="14.25" customHeight="1" x14ac:dyDescent="0.2">
      <c r="A828" s="7" t="s">
        <v>58</v>
      </c>
      <c r="B828" s="7" t="s">
        <v>44</v>
      </c>
      <c r="C828" s="7" t="s">
        <v>42</v>
      </c>
      <c r="D828" s="13">
        <v>41730</v>
      </c>
      <c r="E828" s="14">
        <f t="shared" si="3"/>
        <v>4</v>
      </c>
      <c r="F828" s="14" t="s">
        <v>45</v>
      </c>
      <c r="G828" s="7" t="s">
        <v>51</v>
      </c>
      <c r="H828" s="7" t="s">
        <v>55</v>
      </c>
      <c r="I828" s="7" t="s">
        <v>38</v>
      </c>
      <c r="J828" s="15">
        <v>472382.50156978617</v>
      </c>
      <c r="K828" s="18"/>
      <c r="L828" s="17"/>
    </row>
    <row r="829" spans="1:12" ht="14.25" customHeight="1" x14ac:dyDescent="0.2">
      <c r="A829" s="7" t="s">
        <v>58</v>
      </c>
      <c r="B829" s="7" t="s">
        <v>44</v>
      </c>
      <c r="C829" s="7" t="s">
        <v>42</v>
      </c>
      <c r="D829" s="13">
        <v>41760</v>
      </c>
      <c r="E829" s="14">
        <f t="shared" si="3"/>
        <v>5</v>
      </c>
      <c r="F829" s="14" t="s">
        <v>45</v>
      </c>
      <c r="G829" s="7" t="s">
        <v>51</v>
      </c>
      <c r="H829" s="7" t="s">
        <v>55</v>
      </c>
      <c r="I829" s="7" t="s">
        <v>38</v>
      </c>
      <c r="J829" s="15">
        <v>608634.95143913291</v>
      </c>
      <c r="K829" s="18"/>
      <c r="L829" s="17"/>
    </row>
    <row r="830" spans="1:12" ht="14.25" customHeight="1" x14ac:dyDescent="0.2">
      <c r="A830" s="7" t="s">
        <v>58</v>
      </c>
      <c r="B830" s="7" t="s">
        <v>44</v>
      </c>
      <c r="C830" s="7" t="s">
        <v>42</v>
      </c>
      <c r="D830" s="13">
        <v>41791</v>
      </c>
      <c r="E830" s="14">
        <f t="shared" si="3"/>
        <v>6</v>
      </c>
      <c r="F830" s="14" t="s">
        <v>45</v>
      </c>
      <c r="G830" s="7" t="s">
        <v>51</v>
      </c>
      <c r="H830" s="7" t="s">
        <v>55</v>
      </c>
      <c r="I830" s="7" t="s">
        <v>38</v>
      </c>
      <c r="J830" s="15">
        <v>272324.41448756552</v>
      </c>
      <c r="K830" s="18"/>
      <c r="L830" s="17"/>
    </row>
    <row r="831" spans="1:12" ht="14.25" customHeight="1" x14ac:dyDescent="0.2">
      <c r="A831" s="7" t="s">
        <v>58</v>
      </c>
      <c r="B831" s="7" t="s">
        <v>44</v>
      </c>
      <c r="C831" s="7" t="s">
        <v>42</v>
      </c>
      <c r="D831" s="13">
        <v>41456</v>
      </c>
      <c r="E831" s="14">
        <f t="shared" si="3"/>
        <v>7</v>
      </c>
      <c r="F831" s="14" t="s">
        <v>45</v>
      </c>
      <c r="G831" s="7" t="s">
        <v>56</v>
      </c>
      <c r="H831" s="7" t="s">
        <v>57</v>
      </c>
      <c r="I831" s="7" t="s">
        <v>38</v>
      </c>
      <c r="J831" s="15">
        <v>3105845.72687844</v>
      </c>
      <c r="K831" s="18"/>
      <c r="L831" s="17"/>
    </row>
    <row r="832" spans="1:12" ht="14.25" customHeight="1" x14ac:dyDescent="0.2">
      <c r="A832" s="7" t="s">
        <v>58</v>
      </c>
      <c r="B832" s="7" t="s">
        <v>44</v>
      </c>
      <c r="C832" s="7" t="s">
        <v>42</v>
      </c>
      <c r="D832" s="13">
        <v>41487</v>
      </c>
      <c r="E832" s="14">
        <f t="shared" si="3"/>
        <v>8</v>
      </c>
      <c r="F832" s="14" t="s">
        <v>45</v>
      </c>
      <c r="G832" s="7" t="s">
        <v>56</v>
      </c>
      <c r="H832" s="7" t="s">
        <v>57</v>
      </c>
      <c r="I832" s="7" t="s">
        <v>38</v>
      </c>
      <c r="J832" s="15">
        <v>4010585.2851120001</v>
      </c>
      <c r="K832" s="18"/>
      <c r="L832" s="17"/>
    </row>
    <row r="833" spans="1:12" ht="14.25" customHeight="1" x14ac:dyDescent="0.2">
      <c r="A833" s="7" t="s">
        <v>58</v>
      </c>
      <c r="B833" s="7" t="s">
        <v>44</v>
      </c>
      <c r="C833" s="7" t="s">
        <v>42</v>
      </c>
      <c r="D833" s="13">
        <v>41518</v>
      </c>
      <c r="E833" s="14">
        <f t="shared" si="3"/>
        <v>9</v>
      </c>
      <c r="F833" s="14" t="s">
        <v>45</v>
      </c>
      <c r="G833" s="7" t="s">
        <v>56</v>
      </c>
      <c r="H833" s="7" t="s">
        <v>57</v>
      </c>
      <c r="I833" s="7" t="s">
        <v>38</v>
      </c>
      <c r="J833" s="15">
        <v>3923012.4475718406</v>
      </c>
      <c r="K833" s="18"/>
      <c r="L833" s="17"/>
    </row>
    <row r="834" spans="1:12" ht="14.25" customHeight="1" x14ac:dyDescent="0.2">
      <c r="A834" s="7" t="s">
        <v>58</v>
      </c>
      <c r="B834" s="7" t="s">
        <v>44</v>
      </c>
      <c r="C834" s="7" t="s">
        <v>42</v>
      </c>
      <c r="D834" s="13">
        <v>41548</v>
      </c>
      <c r="E834" s="14">
        <f t="shared" si="3"/>
        <v>10</v>
      </c>
      <c r="F834" s="14" t="s">
        <v>45</v>
      </c>
      <c r="G834" s="7" t="s">
        <v>56</v>
      </c>
      <c r="H834" s="7" t="s">
        <v>57</v>
      </c>
      <c r="I834" s="7" t="s">
        <v>38</v>
      </c>
      <c r="J834" s="15">
        <v>5304755.0634176014</v>
      </c>
      <c r="K834" s="18"/>
      <c r="L834" s="17"/>
    </row>
    <row r="835" spans="1:12" ht="14.25" customHeight="1" x14ac:dyDescent="0.2">
      <c r="A835" s="7" t="s">
        <v>58</v>
      </c>
      <c r="B835" s="7" t="s">
        <v>44</v>
      </c>
      <c r="C835" s="7" t="s">
        <v>42</v>
      </c>
      <c r="D835" s="13">
        <v>41579</v>
      </c>
      <c r="E835" s="14">
        <f t="shared" si="3"/>
        <v>11</v>
      </c>
      <c r="F835" s="14" t="s">
        <v>45</v>
      </c>
      <c r="G835" s="7" t="s">
        <v>56</v>
      </c>
      <c r="H835" s="7" t="s">
        <v>57</v>
      </c>
      <c r="I835" s="7" t="s">
        <v>38</v>
      </c>
      <c r="J835" s="15">
        <v>5796055.2061697599</v>
      </c>
      <c r="K835" s="18"/>
      <c r="L835" s="17"/>
    </row>
    <row r="836" spans="1:12" ht="14.25" customHeight="1" x14ac:dyDescent="0.2">
      <c r="A836" s="7" t="s">
        <v>58</v>
      </c>
      <c r="B836" s="7" t="s">
        <v>44</v>
      </c>
      <c r="C836" s="7" t="s">
        <v>42</v>
      </c>
      <c r="D836" s="13">
        <v>41609</v>
      </c>
      <c r="E836" s="14">
        <f t="shared" si="3"/>
        <v>12</v>
      </c>
      <c r="F836" s="14" t="s">
        <v>45</v>
      </c>
      <c r="G836" s="7" t="s">
        <v>56</v>
      </c>
      <c r="H836" s="7" t="s">
        <v>57</v>
      </c>
      <c r="I836" s="7" t="s">
        <v>38</v>
      </c>
      <c r="J836" s="15">
        <v>2778318.7637284808</v>
      </c>
      <c r="K836" s="18"/>
      <c r="L836" s="17"/>
    </row>
    <row r="837" spans="1:12" ht="14.25" customHeight="1" x14ac:dyDescent="0.2">
      <c r="A837" s="7" t="s">
        <v>58</v>
      </c>
      <c r="B837" s="7" t="s">
        <v>44</v>
      </c>
      <c r="C837" s="7" t="s">
        <v>42</v>
      </c>
      <c r="D837" s="13">
        <v>41640</v>
      </c>
      <c r="E837" s="14">
        <f t="shared" si="3"/>
        <v>1</v>
      </c>
      <c r="F837" s="14" t="s">
        <v>45</v>
      </c>
      <c r="G837" s="7" t="s">
        <v>56</v>
      </c>
      <c r="H837" s="7" t="s">
        <v>57</v>
      </c>
      <c r="I837" s="7" t="s">
        <v>38</v>
      </c>
      <c r="J837" s="15">
        <v>2890095.0972502003</v>
      </c>
      <c r="K837" s="18"/>
      <c r="L837" s="17"/>
    </row>
    <row r="838" spans="1:12" ht="14.25" customHeight="1" x14ac:dyDescent="0.2">
      <c r="A838" s="7" t="s">
        <v>58</v>
      </c>
      <c r="B838" s="7" t="s">
        <v>44</v>
      </c>
      <c r="C838" s="7" t="s">
        <v>42</v>
      </c>
      <c r="D838" s="13">
        <v>41671</v>
      </c>
      <c r="E838" s="14">
        <f t="shared" si="3"/>
        <v>2</v>
      </c>
      <c r="F838" s="14" t="s">
        <v>45</v>
      </c>
      <c r="G838" s="7" t="s">
        <v>56</v>
      </c>
      <c r="H838" s="7" t="s">
        <v>57</v>
      </c>
      <c r="I838" s="7" t="s">
        <v>38</v>
      </c>
      <c r="J838" s="15">
        <v>3360449.90644272</v>
      </c>
      <c r="K838" s="18"/>
      <c r="L838" s="17"/>
    </row>
    <row r="839" spans="1:12" ht="14.25" customHeight="1" x14ac:dyDescent="0.2">
      <c r="A839" s="7" t="s">
        <v>58</v>
      </c>
      <c r="B839" s="7" t="s">
        <v>44</v>
      </c>
      <c r="C839" s="7" t="s">
        <v>42</v>
      </c>
      <c r="D839" s="13">
        <v>41699</v>
      </c>
      <c r="E839" s="14">
        <f t="shared" si="3"/>
        <v>3</v>
      </c>
      <c r="F839" s="14" t="s">
        <v>45</v>
      </c>
      <c r="G839" s="7" t="s">
        <v>56</v>
      </c>
      <c r="H839" s="7" t="s">
        <v>57</v>
      </c>
      <c r="I839" s="7" t="s">
        <v>38</v>
      </c>
      <c r="J839" s="15">
        <v>2808562.4972675201</v>
      </c>
      <c r="K839" s="18"/>
      <c r="L839" s="17"/>
    </row>
    <row r="840" spans="1:12" ht="14.25" customHeight="1" x14ac:dyDescent="0.2">
      <c r="A840" s="7" t="s">
        <v>58</v>
      </c>
      <c r="B840" s="7" t="s">
        <v>44</v>
      </c>
      <c r="C840" s="7" t="s">
        <v>42</v>
      </c>
      <c r="D840" s="13">
        <v>41730</v>
      </c>
      <c r="E840" s="14">
        <f t="shared" si="3"/>
        <v>4</v>
      </c>
      <c r="F840" s="14" t="s">
        <v>45</v>
      </c>
      <c r="G840" s="7" t="s">
        <v>56</v>
      </c>
      <c r="H840" s="7" t="s">
        <v>57</v>
      </c>
      <c r="I840" s="7" t="s">
        <v>38</v>
      </c>
      <c r="J840" s="15">
        <v>3278176.1271341606</v>
      </c>
      <c r="K840" s="18"/>
      <c r="L840" s="17"/>
    </row>
    <row r="841" spans="1:12" ht="14.25" customHeight="1" x14ac:dyDescent="0.2">
      <c r="A841" s="7" t="s">
        <v>58</v>
      </c>
      <c r="B841" s="7" t="s">
        <v>44</v>
      </c>
      <c r="C841" s="7" t="s">
        <v>42</v>
      </c>
      <c r="D841" s="13">
        <v>41760</v>
      </c>
      <c r="E841" s="14">
        <f t="shared" si="3"/>
        <v>5</v>
      </c>
      <c r="F841" s="14" t="s">
        <v>45</v>
      </c>
      <c r="G841" s="7" t="s">
        <v>56</v>
      </c>
      <c r="H841" s="7" t="s">
        <v>57</v>
      </c>
      <c r="I841" s="7" t="s">
        <v>38</v>
      </c>
      <c r="J841" s="15">
        <v>3653895.7708680006</v>
      </c>
      <c r="K841" s="18"/>
      <c r="L841" s="17"/>
    </row>
    <row r="842" spans="1:12" ht="14.25" customHeight="1" x14ac:dyDescent="0.2">
      <c r="A842" s="7" t="s">
        <v>58</v>
      </c>
      <c r="B842" s="7" t="s">
        <v>44</v>
      </c>
      <c r="C842" s="7" t="s">
        <v>42</v>
      </c>
      <c r="D842" s="13">
        <v>41791</v>
      </c>
      <c r="E842" s="14">
        <f t="shared" si="3"/>
        <v>6</v>
      </c>
      <c r="F842" s="14" t="s">
        <v>45</v>
      </c>
      <c r="G842" s="7" t="s">
        <v>56</v>
      </c>
      <c r="H842" s="7" t="s">
        <v>57</v>
      </c>
      <c r="I842" s="7" t="s">
        <v>38</v>
      </c>
      <c r="J842" s="15">
        <v>1788228.1705142399</v>
      </c>
      <c r="K842" s="18"/>
      <c r="L842" s="17"/>
    </row>
    <row r="843" spans="1:12" ht="14.25" customHeight="1" x14ac:dyDescent="0.2">
      <c r="A843" s="7" t="s">
        <v>58</v>
      </c>
      <c r="B843" s="7" t="s">
        <v>44</v>
      </c>
      <c r="C843" s="7" t="s">
        <v>43</v>
      </c>
      <c r="D843" s="13">
        <v>41456</v>
      </c>
      <c r="E843" s="7">
        <v>7</v>
      </c>
      <c r="F843" s="7" t="s">
        <v>45</v>
      </c>
      <c r="G843" s="7" t="s">
        <v>46</v>
      </c>
      <c r="H843" s="7" t="s">
        <v>47</v>
      </c>
      <c r="I843" s="7" t="s">
        <v>38</v>
      </c>
      <c r="J843" s="15">
        <v>2433222.1515178396</v>
      </c>
      <c r="K843" s="18"/>
      <c r="L843" s="17"/>
    </row>
    <row r="844" spans="1:12" ht="14.25" customHeight="1" x14ac:dyDescent="0.2">
      <c r="A844" s="7" t="s">
        <v>58</v>
      </c>
      <c r="B844" s="7" t="s">
        <v>44</v>
      </c>
      <c r="C844" s="7" t="s">
        <v>43</v>
      </c>
      <c r="D844" s="13">
        <v>41487</v>
      </c>
      <c r="E844" s="7">
        <v>8</v>
      </c>
      <c r="F844" s="7" t="s">
        <v>45</v>
      </c>
      <c r="G844" s="7" t="s">
        <v>46</v>
      </c>
      <c r="H844" s="7" t="s">
        <v>47</v>
      </c>
      <c r="I844" s="7" t="s">
        <v>38</v>
      </c>
      <c r="J844" s="15">
        <v>2086825.2357197695</v>
      </c>
      <c r="K844" s="18"/>
      <c r="L844" s="17"/>
    </row>
    <row r="845" spans="1:12" ht="14.25" customHeight="1" x14ac:dyDescent="0.2">
      <c r="A845" s="7" t="s">
        <v>58</v>
      </c>
      <c r="B845" s="7" t="s">
        <v>44</v>
      </c>
      <c r="C845" s="7" t="s">
        <v>43</v>
      </c>
      <c r="D845" s="13">
        <v>41518</v>
      </c>
      <c r="E845" s="7">
        <v>9</v>
      </c>
      <c r="F845" s="7" t="s">
        <v>45</v>
      </c>
      <c r="G845" s="7" t="s">
        <v>46</v>
      </c>
      <c r="H845" s="7" t="s">
        <v>47</v>
      </c>
      <c r="I845" s="7" t="s">
        <v>38</v>
      </c>
      <c r="J845" s="15">
        <v>2578988.7463329984</v>
      </c>
      <c r="K845" s="18"/>
      <c r="L845" s="17"/>
    </row>
    <row r="846" spans="1:12" ht="14.25" customHeight="1" x14ac:dyDescent="0.2">
      <c r="A846" s="7" t="s">
        <v>58</v>
      </c>
      <c r="B846" s="7" t="s">
        <v>44</v>
      </c>
      <c r="C846" s="7" t="s">
        <v>43</v>
      </c>
      <c r="D846" s="13">
        <v>41548</v>
      </c>
      <c r="E846" s="7">
        <v>10</v>
      </c>
      <c r="F846" s="7" t="s">
        <v>45</v>
      </c>
      <c r="G846" s="7" t="s">
        <v>46</v>
      </c>
      <c r="H846" s="7" t="s">
        <v>47</v>
      </c>
      <c r="I846" s="7" t="s">
        <v>38</v>
      </c>
      <c r="J846" s="15">
        <v>2227535.3634992633</v>
      </c>
      <c r="K846" s="18"/>
      <c r="L846" s="17"/>
    </row>
    <row r="847" spans="1:12" ht="14.25" customHeight="1" x14ac:dyDescent="0.2">
      <c r="A847" s="7" t="s">
        <v>58</v>
      </c>
      <c r="B847" s="7" t="s">
        <v>44</v>
      </c>
      <c r="C847" s="7" t="s">
        <v>43</v>
      </c>
      <c r="D847" s="13">
        <v>41579</v>
      </c>
      <c r="E847" s="7">
        <v>11</v>
      </c>
      <c r="F847" s="7" t="s">
        <v>45</v>
      </c>
      <c r="G847" s="7" t="s">
        <v>46</v>
      </c>
      <c r="H847" s="7" t="s">
        <v>47</v>
      </c>
      <c r="I847" s="7" t="s">
        <v>38</v>
      </c>
      <c r="J847" s="15">
        <v>1957986.2244688198</v>
      </c>
      <c r="K847" s="18"/>
      <c r="L847" s="17"/>
    </row>
    <row r="848" spans="1:12" ht="14.25" customHeight="1" x14ac:dyDescent="0.2">
      <c r="A848" s="7" t="s">
        <v>58</v>
      </c>
      <c r="B848" s="7" t="s">
        <v>44</v>
      </c>
      <c r="C848" s="7" t="s">
        <v>43</v>
      </c>
      <c r="D848" s="13">
        <v>41609</v>
      </c>
      <c r="E848" s="7">
        <v>12</v>
      </c>
      <c r="F848" s="7" t="s">
        <v>45</v>
      </c>
      <c r="G848" s="7" t="s">
        <v>46</v>
      </c>
      <c r="H848" s="7" t="s">
        <v>47</v>
      </c>
      <c r="I848" s="7" t="s">
        <v>38</v>
      </c>
      <c r="J848" s="15">
        <v>1319140.1133043088</v>
      </c>
      <c r="K848" s="18"/>
      <c r="L848" s="17"/>
    </row>
    <row r="849" spans="1:12" ht="14.25" customHeight="1" x14ac:dyDescent="0.2">
      <c r="A849" s="7" t="s">
        <v>58</v>
      </c>
      <c r="B849" s="7" t="s">
        <v>44</v>
      </c>
      <c r="C849" s="7" t="s">
        <v>43</v>
      </c>
      <c r="D849" s="13">
        <v>41640</v>
      </c>
      <c r="E849" s="7">
        <v>1</v>
      </c>
      <c r="F849" s="7" t="s">
        <v>45</v>
      </c>
      <c r="G849" s="7" t="s">
        <v>46</v>
      </c>
      <c r="H849" s="7" t="s">
        <v>47</v>
      </c>
      <c r="I849" s="7" t="s">
        <v>38</v>
      </c>
      <c r="J849" s="15">
        <v>1419201.629526681</v>
      </c>
      <c r="K849" s="18"/>
      <c r="L849" s="17"/>
    </row>
    <row r="850" spans="1:12" ht="14.25" customHeight="1" x14ac:dyDescent="0.2">
      <c r="A850" s="7" t="s">
        <v>58</v>
      </c>
      <c r="B850" s="7" t="s">
        <v>44</v>
      </c>
      <c r="C850" s="7" t="s">
        <v>43</v>
      </c>
      <c r="D850" s="13">
        <v>41671</v>
      </c>
      <c r="E850" s="7">
        <v>2</v>
      </c>
      <c r="F850" s="7" t="s">
        <v>45</v>
      </c>
      <c r="G850" s="7" t="s">
        <v>46</v>
      </c>
      <c r="H850" s="7" t="s">
        <v>47</v>
      </c>
      <c r="I850" s="7" t="s">
        <v>38</v>
      </c>
      <c r="J850" s="15">
        <v>1260368.462282202</v>
      </c>
      <c r="K850" s="18"/>
      <c r="L850" s="17"/>
    </row>
    <row r="851" spans="1:12" ht="14.25" customHeight="1" x14ac:dyDescent="0.2">
      <c r="A851" s="7" t="s">
        <v>58</v>
      </c>
      <c r="B851" s="7" t="s">
        <v>44</v>
      </c>
      <c r="C851" s="7" t="s">
        <v>43</v>
      </c>
      <c r="D851" s="13">
        <v>41699</v>
      </c>
      <c r="E851" s="7">
        <v>3</v>
      </c>
      <c r="F851" s="7" t="s">
        <v>45</v>
      </c>
      <c r="G851" s="7" t="s">
        <v>46</v>
      </c>
      <c r="H851" s="7" t="s">
        <v>47</v>
      </c>
      <c r="I851" s="7" t="s">
        <v>38</v>
      </c>
      <c r="J851" s="15">
        <v>1788457.9462718377</v>
      </c>
      <c r="K851" s="18"/>
      <c r="L851" s="17"/>
    </row>
    <row r="852" spans="1:12" ht="14.25" customHeight="1" x14ac:dyDescent="0.2">
      <c r="A852" s="7" t="s">
        <v>58</v>
      </c>
      <c r="B852" s="7" t="s">
        <v>44</v>
      </c>
      <c r="C852" s="7" t="s">
        <v>43</v>
      </c>
      <c r="D852" s="13">
        <v>41730</v>
      </c>
      <c r="E852" s="7">
        <v>4</v>
      </c>
      <c r="F852" s="7" t="s">
        <v>45</v>
      </c>
      <c r="G852" s="7" t="s">
        <v>46</v>
      </c>
      <c r="H852" s="7" t="s">
        <v>47</v>
      </c>
      <c r="I852" s="7" t="s">
        <v>38</v>
      </c>
      <c r="J852" s="15">
        <v>1016783.8012342919</v>
      </c>
      <c r="K852" s="18"/>
      <c r="L852" s="17"/>
    </row>
    <row r="853" spans="1:12" ht="14.25" customHeight="1" x14ac:dyDescent="0.2">
      <c r="A853" s="7" t="s">
        <v>58</v>
      </c>
      <c r="B853" s="7" t="s">
        <v>44</v>
      </c>
      <c r="C853" s="7" t="s">
        <v>43</v>
      </c>
      <c r="D853" s="13">
        <v>41760</v>
      </c>
      <c r="E853" s="7">
        <v>5</v>
      </c>
      <c r="F853" s="7" t="s">
        <v>45</v>
      </c>
      <c r="G853" s="7" t="s">
        <v>46</v>
      </c>
      <c r="H853" s="7" t="s">
        <v>47</v>
      </c>
      <c r="I853" s="7" t="s">
        <v>38</v>
      </c>
      <c r="J853" s="15">
        <v>1240420.7591332828</v>
      </c>
      <c r="K853" s="18"/>
      <c r="L853" s="17"/>
    </row>
    <row r="854" spans="1:12" ht="14.25" customHeight="1" x14ac:dyDescent="0.2">
      <c r="A854" s="7" t="s">
        <v>58</v>
      </c>
      <c r="B854" s="7" t="s">
        <v>44</v>
      </c>
      <c r="C854" s="7" t="s">
        <v>43</v>
      </c>
      <c r="D854" s="13">
        <v>41791</v>
      </c>
      <c r="E854" s="7">
        <v>6</v>
      </c>
      <c r="F854" s="7" t="s">
        <v>45</v>
      </c>
      <c r="G854" s="7" t="s">
        <v>46</v>
      </c>
      <c r="H854" s="7" t="s">
        <v>47</v>
      </c>
      <c r="I854" s="7" t="s">
        <v>38</v>
      </c>
      <c r="J854" s="15">
        <v>2103059.7980945962</v>
      </c>
      <c r="K854" s="18"/>
      <c r="L854" s="17"/>
    </row>
    <row r="855" spans="1:12" ht="14.25" customHeight="1" x14ac:dyDescent="0.2">
      <c r="A855" s="7" t="s">
        <v>58</v>
      </c>
      <c r="B855" s="7" t="s">
        <v>44</v>
      </c>
      <c r="C855" s="7" t="s">
        <v>43</v>
      </c>
      <c r="D855" s="13">
        <v>41456</v>
      </c>
      <c r="E855" s="7">
        <v>7</v>
      </c>
      <c r="F855" s="7" t="s">
        <v>45</v>
      </c>
      <c r="G855" s="7" t="s">
        <v>48</v>
      </c>
      <c r="H855" s="7" t="s">
        <v>49</v>
      </c>
      <c r="I855" s="7" t="s">
        <v>38</v>
      </c>
      <c r="J855" s="15">
        <v>1332883.4370402915</v>
      </c>
      <c r="K855" s="18"/>
      <c r="L855" s="17"/>
    </row>
    <row r="856" spans="1:12" ht="14.25" customHeight="1" x14ac:dyDescent="0.2">
      <c r="A856" s="7" t="s">
        <v>58</v>
      </c>
      <c r="B856" s="7" t="s">
        <v>44</v>
      </c>
      <c r="C856" s="7" t="s">
        <v>43</v>
      </c>
      <c r="D856" s="13">
        <v>41487</v>
      </c>
      <c r="E856" s="7">
        <v>8</v>
      </c>
      <c r="F856" s="7" t="s">
        <v>45</v>
      </c>
      <c r="G856" s="7" t="s">
        <v>48</v>
      </c>
      <c r="H856" s="7" t="s">
        <v>49</v>
      </c>
      <c r="I856" s="7" t="s">
        <v>38</v>
      </c>
      <c r="J856" s="15">
        <v>1151288.886269808</v>
      </c>
      <c r="K856" s="18"/>
      <c r="L856" s="17"/>
    </row>
    <row r="857" spans="1:12" ht="14.25" customHeight="1" x14ac:dyDescent="0.2">
      <c r="A857" s="7" t="s">
        <v>58</v>
      </c>
      <c r="B857" s="7" t="s">
        <v>44</v>
      </c>
      <c r="C857" s="7" t="s">
        <v>43</v>
      </c>
      <c r="D857" s="13">
        <v>41518</v>
      </c>
      <c r="E857" s="7">
        <v>9</v>
      </c>
      <c r="F857" s="7" t="s">
        <v>45</v>
      </c>
      <c r="G857" s="7" t="s">
        <v>48</v>
      </c>
      <c r="H857" s="7" t="s">
        <v>49</v>
      </c>
      <c r="I857" s="7" t="s">
        <v>38</v>
      </c>
      <c r="J857" s="15">
        <v>1434960.2579417818</v>
      </c>
      <c r="K857" s="18"/>
      <c r="L857" s="17"/>
    </row>
    <row r="858" spans="1:12" ht="14.25" customHeight="1" x14ac:dyDescent="0.2">
      <c r="A858" s="7" t="s">
        <v>58</v>
      </c>
      <c r="B858" s="7" t="s">
        <v>44</v>
      </c>
      <c r="C858" s="7" t="s">
        <v>43</v>
      </c>
      <c r="D858" s="13">
        <v>41548</v>
      </c>
      <c r="E858" s="7">
        <v>10</v>
      </c>
      <c r="F858" s="7" t="s">
        <v>45</v>
      </c>
      <c r="G858" s="7" t="s">
        <v>48</v>
      </c>
      <c r="H858" s="7" t="s">
        <v>49</v>
      </c>
      <c r="I858" s="7" t="s">
        <v>38</v>
      </c>
      <c r="J858" s="15">
        <v>1261225.5178525469</v>
      </c>
      <c r="K858" s="18"/>
      <c r="L858" s="17"/>
    </row>
    <row r="859" spans="1:12" ht="14.25" customHeight="1" x14ac:dyDescent="0.2">
      <c r="A859" s="7" t="s">
        <v>58</v>
      </c>
      <c r="B859" s="7" t="s">
        <v>44</v>
      </c>
      <c r="C859" s="7" t="s">
        <v>43</v>
      </c>
      <c r="D859" s="13">
        <v>41579</v>
      </c>
      <c r="E859" s="7">
        <v>11</v>
      </c>
      <c r="F859" s="7" t="s">
        <v>45</v>
      </c>
      <c r="G859" s="7" t="s">
        <v>48</v>
      </c>
      <c r="H859" s="7" t="s">
        <v>49</v>
      </c>
      <c r="I859" s="7" t="s">
        <v>38</v>
      </c>
      <c r="J859" s="15">
        <v>1020345.9299794802</v>
      </c>
      <c r="K859" s="18"/>
      <c r="L859" s="17"/>
    </row>
    <row r="860" spans="1:12" ht="14.25" customHeight="1" x14ac:dyDescent="0.2">
      <c r="A860" s="7" t="s">
        <v>58</v>
      </c>
      <c r="B860" s="7" t="s">
        <v>44</v>
      </c>
      <c r="C860" s="7" t="s">
        <v>43</v>
      </c>
      <c r="D860" s="13">
        <v>41609</v>
      </c>
      <c r="E860" s="7">
        <v>12</v>
      </c>
      <c r="F860" s="7" t="s">
        <v>45</v>
      </c>
      <c r="G860" s="7" t="s">
        <v>48</v>
      </c>
      <c r="H860" s="7" t="s">
        <v>49</v>
      </c>
      <c r="I860" s="7" t="s">
        <v>38</v>
      </c>
      <c r="J860" s="15">
        <v>756329.43025765126</v>
      </c>
      <c r="K860" s="18"/>
      <c r="L860" s="17"/>
    </row>
    <row r="861" spans="1:12" ht="14.25" customHeight="1" x14ac:dyDescent="0.2">
      <c r="A861" s="7" t="s">
        <v>58</v>
      </c>
      <c r="B861" s="7" t="s">
        <v>44</v>
      </c>
      <c r="C861" s="7" t="s">
        <v>43</v>
      </c>
      <c r="D861" s="13">
        <v>41640</v>
      </c>
      <c r="E861" s="7">
        <v>1</v>
      </c>
      <c r="F861" s="7" t="s">
        <v>45</v>
      </c>
      <c r="G861" s="7" t="s">
        <v>48</v>
      </c>
      <c r="H861" s="7" t="s">
        <v>49</v>
      </c>
      <c r="I861" s="7" t="s">
        <v>38</v>
      </c>
      <c r="J861" s="15">
        <v>835307.17053299106</v>
      </c>
      <c r="K861" s="18"/>
      <c r="L861" s="17"/>
    </row>
    <row r="862" spans="1:12" ht="14.25" customHeight="1" x14ac:dyDescent="0.2">
      <c r="A862" s="7" t="s">
        <v>58</v>
      </c>
      <c r="B862" s="7" t="s">
        <v>44</v>
      </c>
      <c r="C862" s="7" t="s">
        <v>43</v>
      </c>
      <c r="D862" s="13">
        <v>41671</v>
      </c>
      <c r="E862" s="7">
        <v>2</v>
      </c>
      <c r="F862" s="7" t="s">
        <v>45</v>
      </c>
      <c r="G862" s="7" t="s">
        <v>48</v>
      </c>
      <c r="H862" s="7" t="s">
        <v>49</v>
      </c>
      <c r="I862" s="7" t="s">
        <v>38</v>
      </c>
      <c r="J862" s="15">
        <v>708560.45670208498</v>
      </c>
      <c r="K862" s="18"/>
      <c r="L862" s="17"/>
    </row>
    <row r="863" spans="1:12" ht="14.25" customHeight="1" x14ac:dyDescent="0.2">
      <c r="A863" s="7" t="s">
        <v>58</v>
      </c>
      <c r="B863" s="7" t="s">
        <v>44</v>
      </c>
      <c r="C863" s="7" t="s">
        <v>43</v>
      </c>
      <c r="D863" s="13">
        <v>41699</v>
      </c>
      <c r="E863" s="7">
        <v>3</v>
      </c>
      <c r="F863" s="7" t="s">
        <v>45</v>
      </c>
      <c r="G863" s="7" t="s">
        <v>48</v>
      </c>
      <c r="H863" s="7" t="s">
        <v>49</v>
      </c>
      <c r="I863" s="7" t="s">
        <v>38</v>
      </c>
      <c r="J863" s="15">
        <v>961197.10847725498</v>
      </c>
      <c r="K863" s="18"/>
      <c r="L863" s="17"/>
    </row>
    <row r="864" spans="1:12" ht="14.25" customHeight="1" x14ac:dyDescent="0.2">
      <c r="A864" s="7" t="s">
        <v>58</v>
      </c>
      <c r="B864" s="7" t="s">
        <v>44</v>
      </c>
      <c r="C864" s="7" t="s">
        <v>43</v>
      </c>
      <c r="D864" s="13">
        <v>41730</v>
      </c>
      <c r="E864" s="7">
        <v>4</v>
      </c>
      <c r="F864" s="7" t="s">
        <v>45</v>
      </c>
      <c r="G864" s="7" t="s">
        <v>48</v>
      </c>
      <c r="H864" s="7" t="s">
        <v>49</v>
      </c>
      <c r="I864" s="7" t="s">
        <v>38</v>
      </c>
      <c r="J864" s="15">
        <v>570279.25121684396</v>
      </c>
      <c r="K864" s="18"/>
      <c r="L864" s="17"/>
    </row>
    <row r="865" spans="1:12" ht="14.25" customHeight="1" x14ac:dyDescent="0.2">
      <c r="A865" s="7" t="s">
        <v>58</v>
      </c>
      <c r="B865" s="7" t="s">
        <v>44</v>
      </c>
      <c r="C865" s="7" t="s">
        <v>43</v>
      </c>
      <c r="D865" s="13">
        <v>41760</v>
      </c>
      <c r="E865" s="7">
        <v>5</v>
      </c>
      <c r="F865" s="7" t="s">
        <v>45</v>
      </c>
      <c r="G865" s="7" t="s">
        <v>48</v>
      </c>
      <c r="H865" s="7" t="s">
        <v>49</v>
      </c>
      <c r="I865" s="7" t="s">
        <v>38</v>
      </c>
      <c r="J865" s="15">
        <v>712090.36311285582</v>
      </c>
      <c r="K865" s="18"/>
      <c r="L865" s="17"/>
    </row>
    <row r="866" spans="1:12" ht="14.25" customHeight="1" x14ac:dyDescent="0.2">
      <c r="A866" s="7" t="s">
        <v>58</v>
      </c>
      <c r="B866" s="7" t="s">
        <v>44</v>
      </c>
      <c r="C866" s="7" t="s">
        <v>43</v>
      </c>
      <c r="D866" s="13">
        <v>41791</v>
      </c>
      <c r="E866" s="7">
        <v>6</v>
      </c>
      <c r="F866" s="7" t="s">
        <v>45</v>
      </c>
      <c r="G866" s="7" t="s">
        <v>48</v>
      </c>
      <c r="H866" s="7" t="s">
        <v>49</v>
      </c>
      <c r="I866" s="7" t="s">
        <v>38</v>
      </c>
      <c r="J866" s="15">
        <v>1333561.9610866704</v>
      </c>
      <c r="K866" s="18"/>
      <c r="L866" s="17"/>
    </row>
    <row r="867" spans="1:12" ht="14.25" customHeight="1" x14ac:dyDescent="0.2">
      <c r="A867" s="7" t="s">
        <v>58</v>
      </c>
      <c r="B867" s="7" t="s">
        <v>44</v>
      </c>
      <c r="C867" s="7" t="s">
        <v>43</v>
      </c>
      <c r="D867" s="13">
        <v>41456</v>
      </c>
      <c r="E867" s="7">
        <v>7</v>
      </c>
      <c r="F867" s="7" t="s">
        <v>45</v>
      </c>
      <c r="G867" s="7" t="s">
        <v>48</v>
      </c>
      <c r="H867" s="7" t="s">
        <v>50</v>
      </c>
      <c r="I867" s="7" t="s">
        <v>38</v>
      </c>
      <c r="J867" s="15">
        <v>1205625.4827113249</v>
      </c>
      <c r="K867" s="18"/>
      <c r="L867" s="17"/>
    </row>
    <row r="868" spans="1:12" ht="14.25" customHeight="1" x14ac:dyDescent="0.2">
      <c r="A868" s="7" t="s">
        <v>58</v>
      </c>
      <c r="B868" s="7" t="s">
        <v>44</v>
      </c>
      <c r="C868" s="7" t="s">
        <v>43</v>
      </c>
      <c r="D868" s="13">
        <v>41487</v>
      </c>
      <c r="E868" s="7">
        <v>8</v>
      </c>
      <c r="F868" s="7" t="s">
        <v>45</v>
      </c>
      <c r="G868" s="7" t="s">
        <v>48</v>
      </c>
      <c r="H868" s="7" t="s">
        <v>50</v>
      </c>
      <c r="I868" s="7" t="s">
        <v>38</v>
      </c>
      <c r="J868" s="15">
        <v>1061002.5545301</v>
      </c>
      <c r="K868" s="18"/>
      <c r="L868" s="17"/>
    </row>
    <row r="869" spans="1:12" ht="14.25" customHeight="1" x14ac:dyDescent="0.2">
      <c r="A869" s="7" t="s">
        <v>58</v>
      </c>
      <c r="B869" s="7" t="s">
        <v>44</v>
      </c>
      <c r="C869" s="7" t="s">
        <v>43</v>
      </c>
      <c r="D869" s="13">
        <v>41518</v>
      </c>
      <c r="E869" s="7">
        <v>9</v>
      </c>
      <c r="F869" s="7" t="s">
        <v>45</v>
      </c>
      <c r="G869" s="7" t="s">
        <v>48</v>
      </c>
      <c r="H869" s="7" t="s">
        <v>50</v>
      </c>
      <c r="I869" s="7" t="s">
        <v>38</v>
      </c>
      <c r="J869" s="15">
        <v>1277106.2932592249</v>
      </c>
      <c r="K869" s="18"/>
      <c r="L869" s="17"/>
    </row>
    <row r="870" spans="1:12" ht="14.25" customHeight="1" x14ac:dyDescent="0.2">
      <c r="A870" s="7" t="s">
        <v>58</v>
      </c>
      <c r="B870" s="7" t="s">
        <v>44</v>
      </c>
      <c r="C870" s="7" t="s">
        <v>43</v>
      </c>
      <c r="D870" s="13">
        <v>41548</v>
      </c>
      <c r="E870" s="7">
        <v>10</v>
      </c>
      <c r="F870" s="7" t="s">
        <v>45</v>
      </c>
      <c r="G870" s="7" t="s">
        <v>48</v>
      </c>
      <c r="H870" s="7" t="s">
        <v>50</v>
      </c>
      <c r="I870" s="7" t="s">
        <v>38</v>
      </c>
      <c r="J870" s="15">
        <v>1116349.389116325</v>
      </c>
      <c r="K870" s="18"/>
      <c r="L870" s="17"/>
    </row>
    <row r="871" spans="1:12" ht="14.25" customHeight="1" x14ac:dyDescent="0.2">
      <c r="A871" s="7" t="s">
        <v>58</v>
      </c>
      <c r="B871" s="7" t="s">
        <v>44</v>
      </c>
      <c r="C871" s="7" t="s">
        <v>43</v>
      </c>
      <c r="D871" s="13">
        <v>41579</v>
      </c>
      <c r="E871" s="7">
        <v>11</v>
      </c>
      <c r="F871" s="7" t="s">
        <v>45</v>
      </c>
      <c r="G871" s="7" t="s">
        <v>48</v>
      </c>
      <c r="H871" s="7" t="s">
        <v>50</v>
      </c>
      <c r="I871" s="7" t="s">
        <v>38</v>
      </c>
      <c r="J871" s="15">
        <v>932858.39093923138</v>
      </c>
      <c r="K871" s="18"/>
      <c r="L871" s="17"/>
    </row>
    <row r="872" spans="1:12" ht="14.25" customHeight="1" x14ac:dyDescent="0.2">
      <c r="A872" s="7" t="s">
        <v>58</v>
      </c>
      <c r="B872" s="7" t="s">
        <v>44</v>
      </c>
      <c r="C872" s="7" t="s">
        <v>43</v>
      </c>
      <c r="D872" s="13">
        <v>41609</v>
      </c>
      <c r="E872" s="7">
        <v>12</v>
      </c>
      <c r="F872" s="7" t="s">
        <v>45</v>
      </c>
      <c r="G872" s="7" t="s">
        <v>48</v>
      </c>
      <c r="H872" s="7" t="s">
        <v>50</v>
      </c>
      <c r="I872" s="7" t="s">
        <v>38</v>
      </c>
      <c r="J872" s="15">
        <v>739422.19930556254</v>
      </c>
      <c r="K872" s="18"/>
      <c r="L872" s="17"/>
    </row>
    <row r="873" spans="1:12" ht="14.25" customHeight="1" x14ac:dyDescent="0.2">
      <c r="A873" s="7" t="s">
        <v>58</v>
      </c>
      <c r="B873" s="7" t="s">
        <v>44</v>
      </c>
      <c r="C873" s="7" t="s">
        <v>43</v>
      </c>
      <c r="D873" s="13">
        <v>41640</v>
      </c>
      <c r="E873" s="7">
        <v>1</v>
      </c>
      <c r="F873" s="7" t="s">
        <v>45</v>
      </c>
      <c r="G873" s="7" t="s">
        <v>48</v>
      </c>
      <c r="H873" s="7" t="s">
        <v>50</v>
      </c>
      <c r="I873" s="7" t="s">
        <v>38</v>
      </c>
      <c r="J873" s="15">
        <v>739944.9965933999</v>
      </c>
      <c r="K873" s="18"/>
      <c r="L873" s="17"/>
    </row>
    <row r="874" spans="1:12" ht="14.25" customHeight="1" x14ac:dyDescent="0.2">
      <c r="A874" s="7" t="s">
        <v>58</v>
      </c>
      <c r="B874" s="7" t="s">
        <v>44</v>
      </c>
      <c r="C874" s="7" t="s">
        <v>43</v>
      </c>
      <c r="D874" s="13">
        <v>41671</v>
      </c>
      <c r="E874" s="7">
        <v>2</v>
      </c>
      <c r="F874" s="7" t="s">
        <v>45</v>
      </c>
      <c r="G874" s="7" t="s">
        <v>48</v>
      </c>
      <c r="H874" s="7" t="s">
        <v>50</v>
      </c>
      <c r="I874" s="7" t="s">
        <v>38</v>
      </c>
      <c r="J874" s="15">
        <v>666405.86063951231</v>
      </c>
      <c r="K874" s="18"/>
      <c r="L874" s="17"/>
    </row>
    <row r="875" spans="1:12" ht="14.25" customHeight="1" x14ac:dyDescent="0.2">
      <c r="A875" s="7" t="s">
        <v>58</v>
      </c>
      <c r="B875" s="7" t="s">
        <v>44</v>
      </c>
      <c r="C875" s="7" t="s">
        <v>43</v>
      </c>
      <c r="D875" s="13">
        <v>41699</v>
      </c>
      <c r="E875" s="7">
        <v>3</v>
      </c>
      <c r="F875" s="7" t="s">
        <v>45</v>
      </c>
      <c r="G875" s="7" t="s">
        <v>48</v>
      </c>
      <c r="H875" s="7" t="s">
        <v>50</v>
      </c>
      <c r="I875" s="7" t="s">
        <v>38</v>
      </c>
      <c r="J875" s="15">
        <v>964934.72717118752</v>
      </c>
      <c r="K875" s="18"/>
      <c r="L875" s="17"/>
    </row>
    <row r="876" spans="1:12" ht="14.25" customHeight="1" x14ac:dyDescent="0.2">
      <c r="A876" s="7" t="s">
        <v>58</v>
      </c>
      <c r="B876" s="7" t="s">
        <v>44</v>
      </c>
      <c r="C876" s="7" t="s">
        <v>43</v>
      </c>
      <c r="D876" s="13">
        <v>41730</v>
      </c>
      <c r="E876" s="7">
        <v>4</v>
      </c>
      <c r="F876" s="7" t="s">
        <v>45</v>
      </c>
      <c r="G876" s="7" t="s">
        <v>48</v>
      </c>
      <c r="H876" s="7" t="s">
        <v>50</v>
      </c>
      <c r="I876" s="7" t="s">
        <v>38</v>
      </c>
      <c r="J876" s="15">
        <v>541033.23140099994</v>
      </c>
      <c r="K876" s="18"/>
      <c r="L876" s="17"/>
    </row>
    <row r="877" spans="1:12" ht="14.25" customHeight="1" x14ac:dyDescent="0.2">
      <c r="A877" s="7" t="s">
        <v>58</v>
      </c>
      <c r="B877" s="7" t="s">
        <v>44</v>
      </c>
      <c r="C877" s="7" t="s">
        <v>43</v>
      </c>
      <c r="D877" s="13">
        <v>41760</v>
      </c>
      <c r="E877" s="7">
        <v>5</v>
      </c>
      <c r="F877" s="7" t="s">
        <v>45</v>
      </c>
      <c r="G877" s="7" t="s">
        <v>48</v>
      </c>
      <c r="H877" s="7" t="s">
        <v>50</v>
      </c>
      <c r="I877" s="7" t="s">
        <v>38</v>
      </c>
      <c r="J877" s="15">
        <v>654984.60439717479</v>
      </c>
      <c r="K877" s="18"/>
      <c r="L877" s="17"/>
    </row>
    <row r="878" spans="1:12" ht="14.25" customHeight="1" x14ac:dyDescent="0.2">
      <c r="A878" s="7" t="s">
        <v>58</v>
      </c>
      <c r="B878" s="7" t="s">
        <v>44</v>
      </c>
      <c r="C878" s="7" t="s">
        <v>43</v>
      </c>
      <c r="D878" s="13">
        <v>41791</v>
      </c>
      <c r="E878" s="7">
        <v>6</v>
      </c>
      <c r="F878" s="7" t="s">
        <v>45</v>
      </c>
      <c r="G878" s="7" t="s">
        <v>48</v>
      </c>
      <c r="H878" s="7" t="s">
        <v>50</v>
      </c>
      <c r="I878" s="7" t="s">
        <v>38</v>
      </c>
      <c r="J878" s="15">
        <v>1109316.9805072877</v>
      </c>
      <c r="K878" s="18"/>
      <c r="L878" s="17"/>
    </row>
    <row r="879" spans="1:12" ht="14.25" customHeight="1" x14ac:dyDescent="0.2">
      <c r="A879" s="7" t="s">
        <v>58</v>
      </c>
      <c r="B879" s="7" t="s">
        <v>44</v>
      </c>
      <c r="C879" s="7" t="s">
        <v>43</v>
      </c>
      <c r="D879" s="13">
        <v>41456</v>
      </c>
      <c r="E879" s="7">
        <v>7</v>
      </c>
      <c r="F879" s="7" t="s">
        <v>45</v>
      </c>
      <c r="G879" s="7" t="s">
        <v>51</v>
      </c>
      <c r="H879" s="7" t="s">
        <v>52</v>
      </c>
      <c r="I879" s="7" t="s">
        <v>38</v>
      </c>
      <c r="J879" s="15">
        <v>1134491.3172698508</v>
      </c>
      <c r="K879" s="18"/>
      <c r="L879" s="17"/>
    </row>
    <row r="880" spans="1:12" ht="14.25" customHeight="1" x14ac:dyDescent="0.2">
      <c r="A880" s="7" t="s">
        <v>58</v>
      </c>
      <c r="B880" s="7" t="s">
        <v>44</v>
      </c>
      <c r="C880" s="7" t="s">
        <v>43</v>
      </c>
      <c r="D880" s="13">
        <v>41487</v>
      </c>
      <c r="E880" s="7">
        <v>8</v>
      </c>
      <c r="F880" s="7" t="s">
        <v>45</v>
      </c>
      <c r="G880" s="7" t="s">
        <v>51</v>
      </c>
      <c r="H880" s="7" t="s">
        <v>52</v>
      </c>
      <c r="I880" s="7" t="s">
        <v>38</v>
      </c>
      <c r="J880" s="15">
        <v>806940.19684530701</v>
      </c>
      <c r="K880" s="18"/>
      <c r="L880" s="17"/>
    </row>
    <row r="881" spans="1:12" ht="14.25" customHeight="1" x14ac:dyDescent="0.2">
      <c r="A881" s="7" t="s">
        <v>58</v>
      </c>
      <c r="B881" s="7" t="s">
        <v>44</v>
      </c>
      <c r="C881" s="7" t="s">
        <v>43</v>
      </c>
      <c r="D881" s="13">
        <v>41518</v>
      </c>
      <c r="E881" s="7">
        <v>9</v>
      </c>
      <c r="F881" s="7" t="s">
        <v>45</v>
      </c>
      <c r="G881" s="7" t="s">
        <v>51</v>
      </c>
      <c r="H881" s="7" t="s">
        <v>52</v>
      </c>
      <c r="I881" s="7" t="s">
        <v>38</v>
      </c>
      <c r="J881" s="15">
        <v>1151592.8767951606</v>
      </c>
      <c r="K881" s="18"/>
      <c r="L881" s="17"/>
    </row>
    <row r="882" spans="1:12" ht="14.25" customHeight="1" x14ac:dyDescent="0.2">
      <c r="A882" s="7" t="s">
        <v>58</v>
      </c>
      <c r="B882" s="7" t="s">
        <v>44</v>
      </c>
      <c r="C882" s="7" t="s">
        <v>43</v>
      </c>
      <c r="D882" s="13">
        <v>41548</v>
      </c>
      <c r="E882" s="7">
        <v>10</v>
      </c>
      <c r="F882" s="7" t="s">
        <v>45</v>
      </c>
      <c r="G882" s="7" t="s">
        <v>51</v>
      </c>
      <c r="H882" s="7" t="s">
        <v>52</v>
      </c>
      <c r="I882" s="7" t="s">
        <v>38</v>
      </c>
      <c r="J882" s="15">
        <v>953018.83364781574</v>
      </c>
      <c r="K882" s="18"/>
      <c r="L882" s="17"/>
    </row>
    <row r="883" spans="1:12" ht="14.25" customHeight="1" x14ac:dyDescent="0.2">
      <c r="A883" s="7" t="s">
        <v>58</v>
      </c>
      <c r="B883" s="7" t="s">
        <v>44</v>
      </c>
      <c r="C883" s="7" t="s">
        <v>43</v>
      </c>
      <c r="D883" s="13">
        <v>41579</v>
      </c>
      <c r="E883" s="7">
        <v>11</v>
      </c>
      <c r="F883" s="7" t="s">
        <v>45</v>
      </c>
      <c r="G883" s="7" t="s">
        <v>51</v>
      </c>
      <c r="H883" s="7" t="s">
        <v>52</v>
      </c>
      <c r="I883" s="7" t="s">
        <v>38</v>
      </c>
      <c r="J883" s="15">
        <v>850734.32784846472</v>
      </c>
      <c r="K883" s="18"/>
      <c r="L883" s="17"/>
    </row>
    <row r="884" spans="1:12" ht="14.25" customHeight="1" x14ac:dyDescent="0.2">
      <c r="A884" s="7" t="s">
        <v>58</v>
      </c>
      <c r="B884" s="7" t="s">
        <v>44</v>
      </c>
      <c r="C884" s="7" t="s">
        <v>43</v>
      </c>
      <c r="D884" s="13">
        <v>41609</v>
      </c>
      <c r="E884" s="7">
        <v>12</v>
      </c>
      <c r="F884" s="7" t="s">
        <v>45</v>
      </c>
      <c r="G884" s="7" t="s">
        <v>51</v>
      </c>
      <c r="H884" s="7" t="s">
        <v>52</v>
      </c>
      <c r="I884" s="7" t="s">
        <v>38</v>
      </c>
      <c r="J884" s="15">
        <v>590304.384267507</v>
      </c>
      <c r="K884" s="18"/>
      <c r="L884" s="17"/>
    </row>
    <row r="885" spans="1:12" ht="14.25" customHeight="1" x14ac:dyDescent="0.2">
      <c r="A885" s="7" t="s">
        <v>58</v>
      </c>
      <c r="B885" s="7" t="s">
        <v>44</v>
      </c>
      <c r="C885" s="7" t="s">
        <v>43</v>
      </c>
      <c r="D885" s="13">
        <v>41640</v>
      </c>
      <c r="E885" s="7">
        <v>1</v>
      </c>
      <c r="F885" s="7" t="s">
        <v>45</v>
      </c>
      <c r="G885" s="7" t="s">
        <v>51</v>
      </c>
      <c r="H885" s="7" t="s">
        <v>52</v>
      </c>
      <c r="I885" s="7" t="s">
        <v>38</v>
      </c>
      <c r="J885" s="15">
        <v>639047.64173065918</v>
      </c>
      <c r="K885" s="18"/>
      <c r="L885" s="17"/>
    </row>
    <row r="886" spans="1:12" ht="14.25" customHeight="1" x14ac:dyDescent="0.2">
      <c r="A886" s="7" t="s">
        <v>58</v>
      </c>
      <c r="B886" s="7" t="s">
        <v>44</v>
      </c>
      <c r="C886" s="7" t="s">
        <v>43</v>
      </c>
      <c r="D886" s="13">
        <v>41671</v>
      </c>
      <c r="E886" s="7">
        <v>2</v>
      </c>
      <c r="F886" s="7" t="s">
        <v>45</v>
      </c>
      <c r="G886" s="7" t="s">
        <v>51</v>
      </c>
      <c r="H886" s="7" t="s">
        <v>52</v>
      </c>
      <c r="I886" s="7" t="s">
        <v>38</v>
      </c>
      <c r="J886" s="15">
        <v>600791.0408000747</v>
      </c>
      <c r="K886" s="18"/>
      <c r="L886" s="17"/>
    </row>
    <row r="887" spans="1:12" ht="14.25" customHeight="1" x14ac:dyDescent="0.2">
      <c r="A887" s="7" t="s">
        <v>58</v>
      </c>
      <c r="B887" s="7" t="s">
        <v>44</v>
      </c>
      <c r="C887" s="7" t="s">
        <v>43</v>
      </c>
      <c r="D887" s="13">
        <v>41699</v>
      </c>
      <c r="E887" s="7">
        <v>3</v>
      </c>
      <c r="F887" s="7" t="s">
        <v>45</v>
      </c>
      <c r="G887" s="7" t="s">
        <v>51</v>
      </c>
      <c r="H887" s="7" t="s">
        <v>52</v>
      </c>
      <c r="I887" s="7" t="s">
        <v>38</v>
      </c>
      <c r="J887" s="15">
        <v>765760.35752283596</v>
      </c>
      <c r="K887" s="18"/>
      <c r="L887" s="17"/>
    </row>
    <row r="888" spans="1:12" ht="14.25" customHeight="1" x14ac:dyDescent="0.2">
      <c r="A888" s="7" t="s">
        <v>58</v>
      </c>
      <c r="B888" s="7" t="s">
        <v>44</v>
      </c>
      <c r="C888" s="7" t="s">
        <v>43</v>
      </c>
      <c r="D888" s="13">
        <v>41730</v>
      </c>
      <c r="E888" s="7">
        <v>4</v>
      </c>
      <c r="F888" s="7" t="s">
        <v>45</v>
      </c>
      <c r="G888" s="7" t="s">
        <v>51</v>
      </c>
      <c r="H888" s="7" t="s">
        <v>52</v>
      </c>
      <c r="I888" s="7" t="s">
        <v>38</v>
      </c>
      <c r="J888" s="15">
        <v>429847.5775628736</v>
      </c>
      <c r="K888" s="18"/>
      <c r="L888" s="17"/>
    </row>
    <row r="889" spans="1:12" ht="14.25" customHeight="1" x14ac:dyDescent="0.2">
      <c r="A889" s="7" t="s">
        <v>58</v>
      </c>
      <c r="B889" s="7" t="s">
        <v>44</v>
      </c>
      <c r="C889" s="7" t="s">
        <v>43</v>
      </c>
      <c r="D889" s="13">
        <v>41760</v>
      </c>
      <c r="E889" s="7">
        <v>5</v>
      </c>
      <c r="F889" s="7" t="s">
        <v>45</v>
      </c>
      <c r="G889" s="7" t="s">
        <v>51</v>
      </c>
      <c r="H889" s="7" t="s">
        <v>52</v>
      </c>
      <c r="I889" s="7" t="s">
        <v>38</v>
      </c>
      <c r="J889" s="15">
        <v>575910.80906214949</v>
      </c>
      <c r="K889" s="18"/>
      <c r="L889" s="17"/>
    </row>
    <row r="890" spans="1:12" ht="14.25" customHeight="1" x14ac:dyDescent="0.2">
      <c r="A890" s="7" t="s">
        <v>58</v>
      </c>
      <c r="B890" s="7" t="s">
        <v>44</v>
      </c>
      <c r="C890" s="7" t="s">
        <v>43</v>
      </c>
      <c r="D890" s="13">
        <v>41791</v>
      </c>
      <c r="E890" s="7">
        <v>6</v>
      </c>
      <c r="F890" s="7" t="s">
        <v>45</v>
      </c>
      <c r="G890" s="7" t="s">
        <v>51</v>
      </c>
      <c r="H890" s="7" t="s">
        <v>52</v>
      </c>
      <c r="I890" s="7" t="s">
        <v>38</v>
      </c>
      <c r="J890" s="15">
        <v>978906.42835815961</v>
      </c>
      <c r="K890" s="18"/>
      <c r="L890" s="17"/>
    </row>
    <row r="891" spans="1:12" ht="14.25" customHeight="1" x14ac:dyDescent="0.2">
      <c r="A891" s="7" t="s">
        <v>58</v>
      </c>
      <c r="B891" s="7" t="s">
        <v>44</v>
      </c>
      <c r="C891" s="7" t="s">
        <v>43</v>
      </c>
      <c r="D891" s="13">
        <v>41456</v>
      </c>
      <c r="E891" s="7">
        <v>7</v>
      </c>
      <c r="F891" s="7" t="s">
        <v>45</v>
      </c>
      <c r="G891" s="7" t="s">
        <v>51</v>
      </c>
      <c r="H891" s="7" t="s">
        <v>53</v>
      </c>
      <c r="I891" s="7" t="s">
        <v>38</v>
      </c>
      <c r="J891" s="15">
        <v>255350.32112459998</v>
      </c>
      <c r="K891" s="18"/>
      <c r="L891" s="17"/>
    </row>
    <row r="892" spans="1:12" ht="14.25" customHeight="1" x14ac:dyDescent="0.2">
      <c r="A892" s="7" t="s">
        <v>58</v>
      </c>
      <c r="B892" s="7" t="s">
        <v>44</v>
      </c>
      <c r="C892" s="7" t="s">
        <v>43</v>
      </c>
      <c r="D892" s="13">
        <v>41487</v>
      </c>
      <c r="E892" s="7">
        <v>8</v>
      </c>
      <c r="F892" s="7" t="s">
        <v>45</v>
      </c>
      <c r="G892" s="7" t="s">
        <v>51</v>
      </c>
      <c r="H892" s="7" t="s">
        <v>53</v>
      </c>
      <c r="I892" s="7" t="s">
        <v>38</v>
      </c>
      <c r="J892" s="15">
        <v>189875.20710716999</v>
      </c>
      <c r="K892" s="18"/>
      <c r="L892" s="17"/>
    </row>
    <row r="893" spans="1:12" ht="14.25" customHeight="1" x14ac:dyDescent="0.2">
      <c r="A893" s="7" t="s">
        <v>58</v>
      </c>
      <c r="B893" s="7" t="s">
        <v>44</v>
      </c>
      <c r="C893" s="7" t="s">
        <v>43</v>
      </c>
      <c r="D893" s="13">
        <v>41518</v>
      </c>
      <c r="E893" s="7">
        <v>9</v>
      </c>
      <c r="F893" s="7" t="s">
        <v>45</v>
      </c>
      <c r="G893" s="7" t="s">
        <v>51</v>
      </c>
      <c r="H893" s="7" t="s">
        <v>53</v>
      </c>
      <c r="I893" s="7" t="s">
        <v>38</v>
      </c>
      <c r="J893" s="15">
        <v>252931.19233882497</v>
      </c>
      <c r="K893" s="18"/>
      <c r="L893" s="17"/>
    </row>
    <row r="894" spans="1:12" ht="14.25" customHeight="1" x14ac:dyDescent="0.2">
      <c r="A894" s="7" t="s">
        <v>58</v>
      </c>
      <c r="B894" s="7" t="s">
        <v>44</v>
      </c>
      <c r="C894" s="7" t="s">
        <v>43</v>
      </c>
      <c r="D894" s="13">
        <v>41548</v>
      </c>
      <c r="E894" s="7">
        <v>10</v>
      </c>
      <c r="F894" s="7" t="s">
        <v>45</v>
      </c>
      <c r="G894" s="7" t="s">
        <v>51</v>
      </c>
      <c r="H894" s="7" t="s">
        <v>53</v>
      </c>
      <c r="I894" s="7" t="s">
        <v>38</v>
      </c>
      <c r="J894" s="15">
        <v>214527.58832758496</v>
      </c>
      <c r="K894" s="18"/>
      <c r="L894" s="17"/>
    </row>
    <row r="895" spans="1:12" ht="14.25" customHeight="1" x14ac:dyDescent="0.2">
      <c r="A895" s="7" t="s">
        <v>58</v>
      </c>
      <c r="B895" s="7" t="s">
        <v>44</v>
      </c>
      <c r="C895" s="7" t="s">
        <v>43</v>
      </c>
      <c r="D895" s="13">
        <v>41579</v>
      </c>
      <c r="E895" s="7">
        <v>11</v>
      </c>
      <c r="F895" s="7" t="s">
        <v>45</v>
      </c>
      <c r="G895" s="7" t="s">
        <v>51</v>
      </c>
      <c r="H895" s="7" t="s">
        <v>53</v>
      </c>
      <c r="I895" s="7" t="s">
        <v>38</v>
      </c>
      <c r="J895" s="15">
        <v>192844.29660985127</v>
      </c>
      <c r="K895" s="18"/>
      <c r="L895" s="17"/>
    </row>
    <row r="896" spans="1:12" ht="14.25" customHeight="1" x14ac:dyDescent="0.2">
      <c r="A896" s="7" t="s">
        <v>58</v>
      </c>
      <c r="B896" s="7" t="s">
        <v>44</v>
      </c>
      <c r="C896" s="7" t="s">
        <v>43</v>
      </c>
      <c r="D896" s="13">
        <v>41609</v>
      </c>
      <c r="E896" s="7">
        <v>12</v>
      </c>
      <c r="F896" s="7" t="s">
        <v>45</v>
      </c>
      <c r="G896" s="7" t="s">
        <v>51</v>
      </c>
      <c r="H896" s="7" t="s">
        <v>53</v>
      </c>
      <c r="I896" s="7" t="s">
        <v>38</v>
      </c>
      <c r="J896" s="15">
        <v>142400.85841800002</v>
      </c>
      <c r="K896" s="18"/>
      <c r="L896" s="17"/>
    </row>
    <row r="897" spans="1:12" ht="14.25" customHeight="1" x14ac:dyDescent="0.2">
      <c r="A897" s="7" t="s">
        <v>58</v>
      </c>
      <c r="B897" s="7" t="s">
        <v>44</v>
      </c>
      <c r="C897" s="7" t="s">
        <v>43</v>
      </c>
      <c r="D897" s="13">
        <v>41640</v>
      </c>
      <c r="E897" s="7">
        <v>1</v>
      </c>
      <c r="F897" s="7" t="s">
        <v>45</v>
      </c>
      <c r="G897" s="7" t="s">
        <v>51</v>
      </c>
      <c r="H897" s="7" t="s">
        <v>53</v>
      </c>
      <c r="I897" s="7" t="s">
        <v>38</v>
      </c>
      <c r="J897" s="15">
        <v>142333.66162723501</v>
      </c>
      <c r="K897" s="18"/>
      <c r="L897" s="17"/>
    </row>
    <row r="898" spans="1:12" ht="14.25" customHeight="1" x14ac:dyDescent="0.2">
      <c r="A898" s="7" t="s">
        <v>58</v>
      </c>
      <c r="B898" s="7" t="s">
        <v>44</v>
      </c>
      <c r="C898" s="7" t="s">
        <v>43</v>
      </c>
      <c r="D898" s="13">
        <v>41671</v>
      </c>
      <c r="E898" s="7">
        <v>2</v>
      </c>
      <c r="F898" s="7" t="s">
        <v>45</v>
      </c>
      <c r="G898" s="7" t="s">
        <v>51</v>
      </c>
      <c r="H898" s="7" t="s">
        <v>53</v>
      </c>
      <c r="I898" s="7" t="s">
        <v>38</v>
      </c>
      <c r="J898" s="15">
        <v>133057.43558932497</v>
      </c>
      <c r="K898" s="18"/>
      <c r="L898" s="17"/>
    </row>
    <row r="899" spans="1:12" ht="14.25" customHeight="1" x14ac:dyDescent="0.2">
      <c r="A899" s="7" t="s">
        <v>58</v>
      </c>
      <c r="B899" s="7" t="s">
        <v>44</v>
      </c>
      <c r="C899" s="7" t="s">
        <v>43</v>
      </c>
      <c r="D899" s="13">
        <v>41699</v>
      </c>
      <c r="E899" s="7">
        <v>3</v>
      </c>
      <c r="F899" s="7" t="s">
        <v>45</v>
      </c>
      <c r="G899" s="7" t="s">
        <v>51</v>
      </c>
      <c r="H899" s="7" t="s">
        <v>53</v>
      </c>
      <c r="I899" s="7" t="s">
        <v>38</v>
      </c>
      <c r="J899" s="15">
        <v>182458.70267756627</v>
      </c>
      <c r="K899" s="18"/>
      <c r="L899" s="17"/>
    </row>
    <row r="900" spans="1:12" ht="14.25" customHeight="1" x14ac:dyDescent="0.2">
      <c r="A900" s="7" t="s">
        <v>58</v>
      </c>
      <c r="B900" s="7" t="s">
        <v>44</v>
      </c>
      <c r="C900" s="7" t="s">
        <v>43</v>
      </c>
      <c r="D900" s="13">
        <v>41730</v>
      </c>
      <c r="E900" s="7">
        <v>4</v>
      </c>
      <c r="F900" s="7" t="s">
        <v>45</v>
      </c>
      <c r="G900" s="7" t="s">
        <v>51</v>
      </c>
      <c r="H900" s="7" t="s">
        <v>53</v>
      </c>
      <c r="I900" s="7" t="s">
        <v>38</v>
      </c>
      <c r="J900" s="15">
        <v>104660.20871123999</v>
      </c>
      <c r="K900" s="18"/>
      <c r="L900" s="17"/>
    </row>
    <row r="901" spans="1:12" ht="14.25" customHeight="1" x14ac:dyDescent="0.2">
      <c r="A901" s="7" t="s">
        <v>58</v>
      </c>
      <c r="B901" s="7" t="s">
        <v>44</v>
      </c>
      <c r="C901" s="7" t="s">
        <v>43</v>
      </c>
      <c r="D901" s="13">
        <v>41760</v>
      </c>
      <c r="E901" s="7">
        <v>5</v>
      </c>
      <c r="F901" s="7" t="s">
        <v>45</v>
      </c>
      <c r="G901" s="7" t="s">
        <v>51</v>
      </c>
      <c r="H901" s="7" t="s">
        <v>53</v>
      </c>
      <c r="I901" s="7" t="s">
        <v>38</v>
      </c>
      <c r="J901" s="15">
        <v>126430.43769056996</v>
      </c>
      <c r="K901" s="18"/>
      <c r="L901" s="17"/>
    </row>
    <row r="902" spans="1:12" ht="14.25" customHeight="1" x14ac:dyDescent="0.2">
      <c r="A902" s="7" t="s">
        <v>58</v>
      </c>
      <c r="B902" s="7" t="s">
        <v>44</v>
      </c>
      <c r="C902" s="7" t="s">
        <v>43</v>
      </c>
      <c r="D902" s="13">
        <v>41791</v>
      </c>
      <c r="E902" s="7">
        <v>6</v>
      </c>
      <c r="F902" s="7" t="s">
        <v>45</v>
      </c>
      <c r="G902" s="7" t="s">
        <v>51</v>
      </c>
      <c r="H902" s="7" t="s">
        <v>53</v>
      </c>
      <c r="I902" s="7" t="s">
        <v>38</v>
      </c>
      <c r="J902" s="15">
        <v>230359.10681218505</v>
      </c>
      <c r="K902" s="18"/>
      <c r="L902" s="17"/>
    </row>
    <row r="903" spans="1:12" ht="14.25" customHeight="1" x14ac:dyDescent="0.2">
      <c r="A903" s="7" t="s">
        <v>58</v>
      </c>
      <c r="B903" s="7" t="s">
        <v>44</v>
      </c>
      <c r="C903" s="7" t="s">
        <v>43</v>
      </c>
      <c r="D903" s="13">
        <v>41456</v>
      </c>
      <c r="E903" s="7">
        <v>7</v>
      </c>
      <c r="F903" s="7" t="s">
        <v>45</v>
      </c>
      <c r="G903" s="7" t="s">
        <v>51</v>
      </c>
      <c r="H903" s="7" t="s">
        <v>54</v>
      </c>
      <c r="I903" s="7" t="s">
        <v>38</v>
      </c>
      <c r="J903" s="15">
        <v>660756.15261022374</v>
      </c>
      <c r="K903" s="18"/>
      <c r="L903" s="17"/>
    </row>
    <row r="904" spans="1:12" ht="14.25" customHeight="1" x14ac:dyDescent="0.2">
      <c r="A904" s="7" t="s">
        <v>58</v>
      </c>
      <c r="B904" s="7" t="s">
        <v>44</v>
      </c>
      <c r="C904" s="7" t="s">
        <v>43</v>
      </c>
      <c r="D904" s="13">
        <v>41487</v>
      </c>
      <c r="E904" s="7">
        <v>8</v>
      </c>
      <c r="F904" s="7" t="s">
        <v>45</v>
      </c>
      <c r="G904" s="7" t="s">
        <v>51</v>
      </c>
      <c r="H904" s="7" t="s">
        <v>54</v>
      </c>
      <c r="I904" s="7" t="s">
        <v>38</v>
      </c>
      <c r="J904" s="15">
        <v>529683.55044249841</v>
      </c>
      <c r="K904" s="18"/>
      <c r="L904" s="17"/>
    </row>
    <row r="905" spans="1:12" ht="14.25" customHeight="1" x14ac:dyDescent="0.2">
      <c r="A905" s="7" t="s">
        <v>58</v>
      </c>
      <c r="B905" s="7" t="s">
        <v>44</v>
      </c>
      <c r="C905" s="7" t="s">
        <v>43</v>
      </c>
      <c r="D905" s="13">
        <v>41518</v>
      </c>
      <c r="E905" s="7">
        <v>9</v>
      </c>
      <c r="F905" s="7" t="s">
        <v>45</v>
      </c>
      <c r="G905" s="7" t="s">
        <v>51</v>
      </c>
      <c r="H905" s="7" t="s">
        <v>54</v>
      </c>
      <c r="I905" s="7" t="s">
        <v>38</v>
      </c>
      <c r="J905" s="15">
        <v>672443.49046857841</v>
      </c>
      <c r="K905" s="18"/>
      <c r="L905" s="17"/>
    </row>
    <row r="906" spans="1:12" ht="14.25" customHeight="1" x14ac:dyDescent="0.2">
      <c r="A906" s="7" t="s">
        <v>58</v>
      </c>
      <c r="B906" s="7" t="s">
        <v>44</v>
      </c>
      <c r="C906" s="7" t="s">
        <v>43</v>
      </c>
      <c r="D906" s="13">
        <v>41548</v>
      </c>
      <c r="E906" s="7">
        <v>10</v>
      </c>
      <c r="F906" s="7" t="s">
        <v>45</v>
      </c>
      <c r="G906" s="7" t="s">
        <v>51</v>
      </c>
      <c r="H906" s="7" t="s">
        <v>54</v>
      </c>
      <c r="I906" s="7" t="s">
        <v>38</v>
      </c>
      <c r="J906" s="15">
        <v>585948.31082732871</v>
      </c>
      <c r="K906" s="18"/>
      <c r="L906" s="17"/>
    </row>
    <row r="907" spans="1:12" ht="14.25" customHeight="1" x14ac:dyDescent="0.2">
      <c r="A907" s="7" t="s">
        <v>58</v>
      </c>
      <c r="B907" s="7" t="s">
        <v>44</v>
      </c>
      <c r="C907" s="7" t="s">
        <v>43</v>
      </c>
      <c r="D907" s="13">
        <v>41579</v>
      </c>
      <c r="E907" s="7">
        <v>11</v>
      </c>
      <c r="F907" s="7" t="s">
        <v>45</v>
      </c>
      <c r="G907" s="7" t="s">
        <v>51</v>
      </c>
      <c r="H907" s="7" t="s">
        <v>54</v>
      </c>
      <c r="I907" s="7" t="s">
        <v>38</v>
      </c>
      <c r="J907" s="15">
        <v>504468.75421239575</v>
      </c>
      <c r="K907" s="18"/>
      <c r="L907" s="17"/>
    </row>
    <row r="908" spans="1:12" ht="14.25" customHeight="1" x14ac:dyDescent="0.2">
      <c r="A908" s="7" t="s">
        <v>58</v>
      </c>
      <c r="B908" s="7" t="s">
        <v>44</v>
      </c>
      <c r="C908" s="7" t="s">
        <v>43</v>
      </c>
      <c r="D908" s="13">
        <v>41609</v>
      </c>
      <c r="E908" s="7">
        <v>12</v>
      </c>
      <c r="F908" s="7" t="s">
        <v>45</v>
      </c>
      <c r="G908" s="7" t="s">
        <v>51</v>
      </c>
      <c r="H908" s="7" t="s">
        <v>54</v>
      </c>
      <c r="I908" s="7" t="s">
        <v>38</v>
      </c>
      <c r="J908" s="15">
        <v>378359.08081662602</v>
      </c>
      <c r="K908" s="18"/>
      <c r="L908" s="17"/>
    </row>
    <row r="909" spans="1:12" ht="14.25" customHeight="1" x14ac:dyDescent="0.2">
      <c r="A909" s="7" t="s">
        <v>58</v>
      </c>
      <c r="B909" s="7" t="s">
        <v>44</v>
      </c>
      <c r="C909" s="7" t="s">
        <v>43</v>
      </c>
      <c r="D909" s="13">
        <v>41640</v>
      </c>
      <c r="E909" s="7">
        <v>1</v>
      </c>
      <c r="F909" s="7" t="s">
        <v>45</v>
      </c>
      <c r="G909" s="7" t="s">
        <v>51</v>
      </c>
      <c r="H909" s="7" t="s">
        <v>54</v>
      </c>
      <c r="I909" s="7" t="s">
        <v>38</v>
      </c>
      <c r="J909" s="15">
        <v>395823.36873278162</v>
      </c>
      <c r="K909" s="18"/>
      <c r="L909" s="17"/>
    </row>
    <row r="910" spans="1:12" ht="14.25" customHeight="1" x14ac:dyDescent="0.2">
      <c r="A910" s="7" t="s">
        <v>58</v>
      </c>
      <c r="B910" s="7" t="s">
        <v>44</v>
      </c>
      <c r="C910" s="7" t="s">
        <v>43</v>
      </c>
      <c r="D910" s="13">
        <v>41671</v>
      </c>
      <c r="E910" s="7">
        <v>2</v>
      </c>
      <c r="F910" s="7" t="s">
        <v>45</v>
      </c>
      <c r="G910" s="7" t="s">
        <v>51</v>
      </c>
      <c r="H910" s="7" t="s">
        <v>54</v>
      </c>
      <c r="I910" s="7" t="s">
        <v>38</v>
      </c>
      <c r="J910" s="15">
        <v>329884.52262346615</v>
      </c>
      <c r="K910" s="18"/>
      <c r="L910" s="17"/>
    </row>
    <row r="911" spans="1:12" ht="14.25" customHeight="1" x14ac:dyDescent="0.2">
      <c r="A911" s="7" t="s">
        <v>58</v>
      </c>
      <c r="B911" s="7" t="s">
        <v>44</v>
      </c>
      <c r="C911" s="7" t="s">
        <v>43</v>
      </c>
      <c r="D911" s="13">
        <v>41699</v>
      </c>
      <c r="E911" s="7">
        <v>3</v>
      </c>
      <c r="F911" s="7" t="s">
        <v>45</v>
      </c>
      <c r="G911" s="7" t="s">
        <v>51</v>
      </c>
      <c r="H911" s="7" t="s">
        <v>54</v>
      </c>
      <c r="I911" s="7" t="s">
        <v>38</v>
      </c>
      <c r="J911" s="15">
        <v>446578.08277619159</v>
      </c>
      <c r="K911" s="18"/>
      <c r="L911" s="17"/>
    </row>
    <row r="912" spans="1:12" ht="14.25" customHeight="1" x14ac:dyDescent="0.2">
      <c r="A912" s="7" t="s">
        <v>58</v>
      </c>
      <c r="B912" s="7" t="s">
        <v>44</v>
      </c>
      <c r="C912" s="7" t="s">
        <v>43</v>
      </c>
      <c r="D912" s="13">
        <v>41730</v>
      </c>
      <c r="E912" s="7">
        <v>4</v>
      </c>
      <c r="F912" s="7" t="s">
        <v>45</v>
      </c>
      <c r="G912" s="7" t="s">
        <v>51</v>
      </c>
      <c r="H912" s="7" t="s">
        <v>54</v>
      </c>
      <c r="I912" s="7" t="s">
        <v>38</v>
      </c>
      <c r="J912" s="15">
        <v>255084.77622429357</v>
      </c>
      <c r="K912" s="18"/>
      <c r="L912" s="17"/>
    </row>
    <row r="913" spans="1:12" ht="14.25" customHeight="1" x14ac:dyDescent="0.2">
      <c r="A913" s="7" t="s">
        <v>58</v>
      </c>
      <c r="B913" s="7" t="s">
        <v>44</v>
      </c>
      <c r="C913" s="7" t="s">
        <v>43</v>
      </c>
      <c r="D913" s="13">
        <v>41760</v>
      </c>
      <c r="E913" s="7">
        <v>5</v>
      </c>
      <c r="F913" s="7" t="s">
        <v>45</v>
      </c>
      <c r="G913" s="7" t="s">
        <v>51</v>
      </c>
      <c r="H913" s="7" t="s">
        <v>54</v>
      </c>
      <c r="I913" s="7" t="s">
        <v>38</v>
      </c>
      <c r="J913" s="15">
        <v>307417.20946522552</v>
      </c>
      <c r="K913" s="18"/>
      <c r="L913" s="17"/>
    </row>
    <row r="914" spans="1:12" ht="14.25" customHeight="1" x14ac:dyDescent="0.2">
      <c r="A914" s="7" t="s">
        <v>58</v>
      </c>
      <c r="B914" s="7" t="s">
        <v>44</v>
      </c>
      <c r="C914" s="7" t="s">
        <v>43</v>
      </c>
      <c r="D914" s="13">
        <v>41791</v>
      </c>
      <c r="E914" s="7">
        <v>6</v>
      </c>
      <c r="F914" s="7" t="s">
        <v>45</v>
      </c>
      <c r="G914" s="7" t="s">
        <v>51</v>
      </c>
      <c r="H914" s="7" t="s">
        <v>54</v>
      </c>
      <c r="I914" s="7" t="s">
        <v>38</v>
      </c>
      <c r="J914" s="15">
        <v>612277.97873185331</v>
      </c>
      <c r="K914" s="18"/>
      <c r="L914" s="17"/>
    </row>
    <row r="915" spans="1:12" ht="14.25" customHeight="1" x14ac:dyDescent="0.2">
      <c r="A915" s="7" t="s">
        <v>58</v>
      </c>
      <c r="B915" s="7" t="s">
        <v>44</v>
      </c>
      <c r="C915" s="7" t="s">
        <v>43</v>
      </c>
      <c r="D915" s="13">
        <v>41456</v>
      </c>
      <c r="E915" s="7">
        <v>7</v>
      </c>
      <c r="F915" s="7" t="s">
        <v>45</v>
      </c>
      <c r="G915" s="7" t="s">
        <v>51</v>
      </c>
      <c r="H915" s="7" t="s">
        <v>55</v>
      </c>
      <c r="I915" s="7" t="s">
        <v>38</v>
      </c>
      <c r="J915" s="15">
        <v>204001.78430538269</v>
      </c>
      <c r="K915" s="18"/>
      <c r="L915" s="17"/>
    </row>
    <row r="916" spans="1:12" ht="14.25" customHeight="1" x14ac:dyDescent="0.2">
      <c r="A916" s="7" t="s">
        <v>58</v>
      </c>
      <c r="B916" s="7" t="s">
        <v>44</v>
      </c>
      <c r="C916" s="7" t="s">
        <v>43</v>
      </c>
      <c r="D916" s="13">
        <v>41487</v>
      </c>
      <c r="E916" s="7">
        <v>8</v>
      </c>
      <c r="F916" s="7" t="s">
        <v>45</v>
      </c>
      <c r="G916" s="7" t="s">
        <v>51</v>
      </c>
      <c r="H916" s="7" t="s">
        <v>55</v>
      </c>
      <c r="I916" s="7" t="s">
        <v>38</v>
      </c>
      <c r="J916" s="15">
        <v>156736.8476459604</v>
      </c>
      <c r="K916" s="18"/>
      <c r="L916" s="17"/>
    </row>
    <row r="917" spans="1:12" ht="14.25" customHeight="1" x14ac:dyDescent="0.2">
      <c r="A917" s="7" t="s">
        <v>58</v>
      </c>
      <c r="B917" s="7" t="s">
        <v>44</v>
      </c>
      <c r="C917" s="7" t="s">
        <v>43</v>
      </c>
      <c r="D917" s="13">
        <v>41518</v>
      </c>
      <c r="E917" s="7">
        <v>9</v>
      </c>
      <c r="F917" s="7" t="s">
        <v>45</v>
      </c>
      <c r="G917" s="7" t="s">
        <v>51</v>
      </c>
      <c r="H917" s="7" t="s">
        <v>55</v>
      </c>
      <c r="I917" s="7" t="s">
        <v>38</v>
      </c>
      <c r="J917" s="15">
        <v>244769.18801975637</v>
      </c>
      <c r="K917" s="18"/>
      <c r="L917" s="17"/>
    </row>
    <row r="918" spans="1:12" ht="14.25" customHeight="1" x14ac:dyDescent="0.2">
      <c r="A918" s="7" t="s">
        <v>58</v>
      </c>
      <c r="B918" s="7" t="s">
        <v>44</v>
      </c>
      <c r="C918" s="7" t="s">
        <v>43</v>
      </c>
      <c r="D918" s="13">
        <v>41548</v>
      </c>
      <c r="E918" s="7">
        <v>10</v>
      </c>
      <c r="F918" s="7" t="s">
        <v>45</v>
      </c>
      <c r="G918" s="7" t="s">
        <v>51</v>
      </c>
      <c r="H918" s="7" t="s">
        <v>55</v>
      </c>
      <c r="I918" s="7" t="s">
        <v>38</v>
      </c>
      <c r="J918" s="15">
        <v>198504.61086128399</v>
      </c>
      <c r="K918" s="18"/>
      <c r="L918" s="17"/>
    </row>
    <row r="919" spans="1:12" ht="14.25" customHeight="1" x14ac:dyDescent="0.2">
      <c r="A919" s="7" t="s">
        <v>58</v>
      </c>
      <c r="B919" s="7" t="s">
        <v>44</v>
      </c>
      <c r="C919" s="7" t="s">
        <v>43</v>
      </c>
      <c r="D919" s="13">
        <v>41579</v>
      </c>
      <c r="E919" s="7">
        <v>11</v>
      </c>
      <c r="F919" s="7" t="s">
        <v>45</v>
      </c>
      <c r="G919" s="7" t="s">
        <v>51</v>
      </c>
      <c r="H919" s="7" t="s">
        <v>55</v>
      </c>
      <c r="I919" s="7" t="s">
        <v>38</v>
      </c>
      <c r="J919" s="15">
        <v>174673.83751677407</v>
      </c>
      <c r="K919" s="18"/>
      <c r="L919" s="17"/>
    </row>
    <row r="920" spans="1:12" ht="14.25" customHeight="1" x14ac:dyDescent="0.2">
      <c r="A920" s="7" t="s">
        <v>58</v>
      </c>
      <c r="B920" s="7" t="s">
        <v>44</v>
      </c>
      <c r="C920" s="7" t="s">
        <v>43</v>
      </c>
      <c r="D920" s="13">
        <v>41609</v>
      </c>
      <c r="E920" s="7">
        <v>12</v>
      </c>
      <c r="F920" s="7" t="s">
        <v>45</v>
      </c>
      <c r="G920" s="7" t="s">
        <v>51</v>
      </c>
      <c r="H920" s="7" t="s">
        <v>55</v>
      </c>
      <c r="I920" s="7" t="s">
        <v>38</v>
      </c>
      <c r="J920" s="15">
        <v>117398.02382544601</v>
      </c>
      <c r="K920" s="18"/>
      <c r="L920" s="17"/>
    </row>
    <row r="921" spans="1:12" ht="14.25" customHeight="1" x14ac:dyDescent="0.2">
      <c r="A921" s="7" t="s">
        <v>58</v>
      </c>
      <c r="B921" s="7" t="s">
        <v>44</v>
      </c>
      <c r="C921" s="7" t="s">
        <v>43</v>
      </c>
      <c r="D921" s="13">
        <v>41640</v>
      </c>
      <c r="E921" s="7">
        <v>1</v>
      </c>
      <c r="F921" s="7" t="s">
        <v>45</v>
      </c>
      <c r="G921" s="7" t="s">
        <v>51</v>
      </c>
      <c r="H921" s="7" t="s">
        <v>55</v>
      </c>
      <c r="I921" s="7" t="s">
        <v>38</v>
      </c>
      <c r="J921" s="15">
        <v>122856.00426868859</v>
      </c>
      <c r="K921" s="18"/>
      <c r="L921" s="17"/>
    </row>
    <row r="922" spans="1:12" ht="14.25" customHeight="1" x14ac:dyDescent="0.2">
      <c r="A922" s="7" t="s">
        <v>58</v>
      </c>
      <c r="B922" s="7" t="s">
        <v>44</v>
      </c>
      <c r="C922" s="7" t="s">
        <v>43</v>
      </c>
      <c r="D922" s="13">
        <v>41671</v>
      </c>
      <c r="E922" s="7">
        <v>2</v>
      </c>
      <c r="F922" s="7" t="s">
        <v>45</v>
      </c>
      <c r="G922" s="7" t="s">
        <v>51</v>
      </c>
      <c r="H922" s="7" t="s">
        <v>55</v>
      </c>
      <c r="I922" s="7" t="s">
        <v>38</v>
      </c>
      <c r="J922" s="15">
        <v>115969.228431147</v>
      </c>
      <c r="K922" s="18"/>
      <c r="L922" s="17"/>
    </row>
    <row r="923" spans="1:12" ht="14.25" customHeight="1" x14ac:dyDescent="0.2">
      <c r="A923" s="7" t="s">
        <v>58</v>
      </c>
      <c r="B923" s="7" t="s">
        <v>44</v>
      </c>
      <c r="C923" s="7" t="s">
        <v>43</v>
      </c>
      <c r="D923" s="13">
        <v>41699</v>
      </c>
      <c r="E923" s="7">
        <v>3</v>
      </c>
      <c r="F923" s="7" t="s">
        <v>45</v>
      </c>
      <c r="G923" s="7" t="s">
        <v>51</v>
      </c>
      <c r="H923" s="7" t="s">
        <v>55</v>
      </c>
      <c r="I923" s="7" t="s">
        <v>38</v>
      </c>
      <c r="J923" s="15">
        <v>156435.99509763226</v>
      </c>
      <c r="K923" s="18"/>
      <c r="L923" s="17"/>
    </row>
    <row r="924" spans="1:12" ht="14.25" customHeight="1" x14ac:dyDescent="0.2">
      <c r="A924" s="7" t="s">
        <v>58</v>
      </c>
      <c r="B924" s="7" t="s">
        <v>44</v>
      </c>
      <c r="C924" s="7" t="s">
        <v>43</v>
      </c>
      <c r="D924" s="13">
        <v>41730</v>
      </c>
      <c r="E924" s="7">
        <v>4</v>
      </c>
      <c r="F924" s="7" t="s">
        <v>45</v>
      </c>
      <c r="G924" s="7" t="s">
        <v>51</v>
      </c>
      <c r="H924" s="7" t="s">
        <v>55</v>
      </c>
      <c r="I924" s="7" t="s">
        <v>38</v>
      </c>
      <c r="J924" s="15">
        <v>85299.480614602799</v>
      </c>
      <c r="K924" s="18"/>
      <c r="L924" s="17"/>
    </row>
    <row r="925" spans="1:12" ht="14.25" customHeight="1" x14ac:dyDescent="0.2">
      <c r="A925" s="7" t="s">
        <v>58</v>
      </c>
      <c r="B925" s="7" t="s">
        <v>44</v>
      </c>
      <c r="C925" s="7" t="s">
        <v>43</v>
      </c>
      <c r="D925" s="13">
        <v>41760</v>
      </c>
      <c r="E925" s="7">
        <v>5</v>
      </c>
      <c r="F925" s="7" t="s">
        <v>45</v>
      </c>
      <c r="G925" s="7" t="s">
        <v>51</v>
      </c>
      <c r="H925" s="7" t="s">
        <v>55</v>
      </c>
      <c r="I925" s="7" t="s">
        <v>38</v>
      </c>
      <c r="J925" s="15">
        <v>115184.65971776398</v>
      </c>
      <c r="K925" s="18"/>
      <c r="L925" s="17"/>
    </row>
    <row r="926" spans="1:12" ht="14.25" customHeight="1" x14ac:dyDescent="0.2">
      <c r="A926" s="7" t="s">
        <v>58</v>
      </c>
      <c r="B926" s="7" t="s">
        <v>44</v>
      </c>
      <c r="C926" s="7" t="s">
        <v>43</v>
      </c>
      <c r="D926" s="13">
        <v>41791</v>
      </c>
      <c r="E926" s="7">
        <v>6</v>
      </c>
      <c r="F926" s="7" t="s">
        <v>45</v>
      </c>
      <c r="G926" s="7" t="s">
        <v>51</v>
      </c>
      <c r="H926" s="7" t="s">
        <v>55</v>
      </c>
      <c r="I926" s="7" t="s">
        <v>38</v>
      </c>
      <c r="J926" s="15">
        <v>191142.34907568261</v>
      </c>
      <c r="K926" s="18"/>
      <c r="L926" s="17"/>
    </row>
    <row r="927" spans="1:12" ht="14.25" customHeight="1" x14ac:dyDescent="0.2">
      <c r="A927" s="7" t="s">
        <v>58</v>
      </c>
      <c r="B927" s="7" t="s">
        <v>44</v>
      </c>
      <c r="C927" s="7" t="s">
        <v>43</v>
      </c>
      <c r="D927" s="13">
        <v>41456</v>
      </c>
      <c r="E927" s="7">
        <v>7</v>
      </c>
      <c r="F927" s="7" t="s">
        <v>45</v>
      </c>
      <c r="G927" s="7" t="s">
        <v>56</v>
      </c>
      <c r="H927" s="7" t="s">
        <v>57</v>
      </c>
      <c r="I927" s="7" t="s">
        <v>38</v>
      </c>
      <c r="J927" s="15">
        <v>3067822.9919048399</v>
      </c>
      <c r="K927" s="18"/>
      <c r="L927" s="17"/>
    </row>
    <row r="928" spans="1:12" ht="14.25" customHeight="1" x14ac:dyDescent="0.2">
      <c r="A928" s="7" t="s">
        <v>58</v>
      </c>
      <c r="B928" s="7" t="s">
        <v>44</v>
      </c>
      <c r="C928" s="7" t="s">
        <v>43</v>
      </c>
      <c r="D928" s="13">
        <v>41487</v>
      </c>
      <c r="E928" s="7">
        <v>8</v>
      </c>
      <c r="F928" s="7" t="s">
        <v>45</v>
      </c>
      <c r="G928" s="7" t="s">
        <v>56</v>
      </c>
      <c r="H928" s="7" t="s">
        <v>57</v>
      </c>
      <c r="I928" s="7" t="s">
        <v>38</v>
      </c>
      <c r="J928" s="15">
        <v>2455342.9186057192</v>
      </c>
      <c r="K928" s="18"/>
      <c r="L928" s="17"/>
    </row>
    <row r="929" spans="1:12" ht="14.25" customHeight="1" x14ac:dyDescent="0.2">
      <c r="A929" s="7" t="s">
        <v>58</v>
      </c>
      <c r="B929" s="7" t="s">
        <v>44</v>
      </c>
      <c r="C929" s="7" t="s">
        <v>43</v>
      </c>
      <c r="D929" s="13">
        <v>41518</v>
      </c>
      <c r="E929" s="7">
        <v>9</v>
      </c>
      <c r="F929" s="7" t="s">
        <v>45</v>
      </c>
      <c r="G929" s="7" t="s">
        <v>56</v>
      </c>
      <c r="H929" s="7" t="s">
        <v>57</v>
      </c>
      <c r="I929" s="7" t="s">
        <v>38</v>
      </c>
      <c r="J929" s="15">
        <v>3390820.7358167996</v>
      </c>
      <c r="K929" s="18"/>
      <c r="L929" s="17"/>
    </row>
    <row r="930" spans="1:12" ht="14.25" customHeight="1" x14ac:dyDescent="0.2">
      <c r="A930" s="7" t="s">
        <v>58</v>
      </c>
      <c r="B930" s="7" t="s">
        <v>44</v>
      </c>
      <c r="C930" s="7" t="s">
        <v>43</v>
      </c>
      <c r="D930" s="13">
        <v>41548</v>
      </c>
      <c r="E930" s="7">
        <v>10</v>
      </c>
      <c r="F930" s="7" t="s">
        <v>45</v>
      </c>
      <c r="G930" s="7" t="s">
        <v>56</v>
      </c>
      <c r="H930" s="7" t="s">
        <v>57</v>
      </c>
      <c r="I930" s="7" t="s">
        <v>38</v>
      </c>
      <c r="J930" s="15">
        <v>2725135.5537314997</v>
      </c>
      <c r="K930" s="18"/>
      <c r="L930" s="17"/>
    </row>
    <row r="931" spans="1:12" ht="14.25" customHeight="1" x14ac:dyDescent="0.2">
      <c r="A931" s="7" t="s">
        <v>58</v>
      </c>
      <c r="B931" s="7" t="s">
        <v>44</v>
      </c>
      <c r="C931" s="7" t="s">
        <v>43</v>
      </c>
      <c r="D931" s="13">
        <v>41579</v>
      </c>
      <c r="E931" s="7">
        <v>11</v>
      </c>
      <c r="F931" s="7" t="s">
        <v>45</v>
      </c>
      <c r="G931" s="7" t="s">
        <v>56</v>
      </c>
      <c r="H931" s="7" t="s">
        <v>57</v>
      </c>
      <c r="I931" s="7" t="s">
        <v>38</v>
      </c>
      <c r="J931" s="15">
        <v>2517178.5408305251</v>
      </c>
      <c r="K931" s="18"/>
      <c r="L931" s="17"/>
    </row>
    <row r="932" spans="1:12" ht="14.25" customHeight="1" x14ac:dyDescent="0.2">
      <c r="A932" s="7" t="s">
        <v>58</v>
      </c>
      <c r="B932" s="7" t="s">
        <v>44</v>
      </c>
      <c r="C932" s="7" t="s">
        <v>43</v>
      </c>
      <c r="D932" s="13">
        <v>41609</v>
      </c>
      <c r="E932" s="7">
        <v>12</v>
      </c>
      <c r="F932" s="7" t="s">
        <v>45</v>
      </c>
      <c r="G932" s="7" t="s">
        <v>56</v>
      </c>
      <c r="H932" s="7" t="s">
        <v>57</v>
      </c>
      <c r="I932" s="7" t="s">
        <v>38</v>
      </c>
      <c r="J932" s="15">
        <v>1767206.136907575</v>
      </c>
      <c r="K932" s="18"/>
      <c r="L932" s="17"/>
    </row>
    <row r="933" spans="1:12" ht="14.25" customHeight="1" x14ac:dyDescent="0.2">
      <c r="A933" s="7" t="s">
        <v>58</v>
      </c>
      <c r="B933" s="7" t="s">
        <v>44</v>
      </c>
      <c r="C933" s="7" t="s">
        <v>43</v>
      </c>
      <c r="D933" s="13">
        <v>41640</v>
      </c>
      <c r="E933" s="7">
        <v>1</v>
      </c>
      <c r="F933" s="7" t="s">
        <v>45</v>
      </c>
      <c r="G933" s="7" t="s">
        <v>56</v>
      </c>
      <c r="H933" s="7" t="s">
        <v>57</v>
      </c>
      <c r="I933" s="7" t="s">
        <v>38</v>
      </c>
      <c r="J933" s="15">
        <v>1961436.6334718997</v>
      </c>
      <c r="K933" s="18"/>
      <c r="L933" s="17"/>
    </row>
    <row r="934" spans="1:12" ht="14.25" customHeight="1" x14ac:dyDescent="0.2">
      <c r="A934" s="7" t="s">
        <v>58</v>
      </c>
      <c r="B934" s="7" t="s">
        <v>44</v>
      </c>
      <c r="C934" s="7" t="s">
        <v>43</v>
      </c>
      <c r="D934" s="13">
        <v>41671</v>
      </c>
      <c r="E934" s="7">
        <v>2</v>
      </c>
      <c r="F934" s="7" t="s">
        <v>45</v>
      </c>
      <c r="G934" s="7" t="s">
        <v>56</v>
      </c>
      <c r="H934" s="7" t="s">
        <v>57</v>
      </c>
      <c r="I934" s="7" t="s">
        <v>38</v>
      </c>
      <c r="J934" s="15">
        <v>1593530.5935860998</v>
      </c>
      <c r="K934" s="18"/>
      <c r="L934" s="17"/>
    </row>
    <row r="935" spans="1:12" ht="14.25" customHeight="1" x14ac:dyDescent="0.2">
      <c r="A935" s="7" t="s">
        <v>58</v>
      </c>
      <c r="B935" s="7" t="s">
        <v>44</v>
      </c>
      <c r="C935" s="7" t="s">
        <v>43</v>
      </c>
      <c r="D935" s="13">
        <v>41699</v>
      </c>
      <c r="E935" s="7">
        <v>3</v>
      </c>
      <c r="F935" s="7" t="s">
        <v>45</v>
      </c>
      <c r="G935" s="7" t="s">
        <v>56</v>
      </c>
      <c r="H935" s="7" t="s">
        <v>57</v>
      </c>
      <c r="I935" s="7" t="s">
        <v>38</v>
      </c>
      <c r="J935" s="15">
        <v>2258113.7891461495</v>
      </c>
      <c r="K935" s="18"/>
      <c r="L935" s="17"/>
    </row>
    <row r="936" spans="1:12" ht="14.25" customHeight="1" x14ac:dyDescent="0.2">
      <c r="A936" s="7" t="s">
        <v>58</v>
      </c>
      <c r="B936" s="7" t="s">
        <v>44</v>
      </c>
      <c r="C936" s="7" t="s">
        <v>43</v>
      </c>
      <c r="D936" s="13">
        <v>41730</v>
      </c>
      <c r="E936" s="7">
        <v>4</v>
      </c>
      <c r="F936" s="7" t="s">
        <v>45</v>
      </c>
      <c r="G936" s="7" t="s">
        <v>56</v>
      </c>
      <c r="H936" s="7" t="s">
        <v>57</v>
      </c>
      <c r="I936" s="7" t="s">
        <v>38</v>
      </c>
      <c r="J936" s="15">
        <v>1190031.30652068</v>
      </c>
      <c r="K936" s="18"/>
      <c r="L936" s="17"/>
    </row>
    <row r="937" spans="1:12" ht="14.25" customHeight="1" x14ac:dyDescent="0.2">
      <c r="A937" s="7" t="s">
        <v>58</v>
      </c>
      <c r="B937" s="7" t="s">
        <v>44</v>
      </c>
      <c r="C937" s="7" t="s">
        <v>43</v>
      </c>
      <c r="D937" s="13">
        <v>41760</v>
      </c>
      <c r="E937" s="7">
        <v>5</v>
      </c>
      <c r="F937" s="7" t="s">
        <v>45</v>
      </c>
      <c r="G937" s="7" t="s">
        <v>56</v>
      </c>
      <c r="H937" s="7" t="s">
        <v>57</v>
      </c>
      <c r="I937" s="7" t="s">
        <v>38</v>
      </c>
      <c r="J937" s="15">
        <v>1572119.1696365993</v>
      </c>
      <c r="K937" s="18"/>
      <c r="L937" s="17"/>
    </row>
    <row r="938" spans="1:12" ht="14.25" customHeight="1" x14ac:dyDescent="0.2">
      <c r="A938" s="7" t="s">
        <v>58</v>
      </c>
      <c r="B938" s="7" t="s">
        <v>44</v>
      </c>
      <c r="C938" s="7" t="s">
        <v>43</v>
      </c>
      <c r="D938" s="13">
        <v>41791</v>
      </c>
      <c r="E938" s="7">
        <v>6</v>
      </c>
      <c r="F938" s="7" t="s">
        <v>45</v>
      </c>
      <c r="G938" s="7" t="s">
        <v>56</v>
      </c>
      <c r="H938" s="7" t="s">
        <v>57</v>
      </c>
      <c r="I938" s="7" t="s">
        <v>38</v>
      </c>
      <c r="J938" s="15">
        <v>2829210.9406183348</v>
      </c>
      <c r="K938" s="18"/>
      <c r="L938" s="17"/>
    </row>
    <row r="939" spans="1:12" ht="14.25" customHeight="1" x14ac:dyDescent="0.2">
      <c r="A939" s="7" t="s">
        <v>59</v>
      </c>
      <c r="B939" s="7" t="s">
        <v>60</v>
      </c>
      <c r="C939" s="7" t="s">
        <v>34</v>
      </c>
      <c r="D939" s="13">
        <v>41456</v>
      </c>
      <c r="E939" s="7">
        <v>6</v>
      </c>
      <c r="F939" s="7" t="s">
        <v>60</v>
      </c>
      <c r="G939" s="7" t="s">
        <v>60</v>
      </c>
      <c r="H939" s="7" t="s">
        <v>60</v>
      </c>
      <c r="I939" s="7" t="s">
        <v>61</v>
      </c>
      <c r="J939" s="19">
        <v>181.933291</v>
      </c>
    </row>
    <row r="940" spans="1:12" ht="14.25" customHeight="1" x14ac:dyDescent="0.2">
      <c r="A940" s="7" t="s">
        <v>59</v>
      </c>
      <c r="B940" s="7" t="s">
        <v>60</v>
      </c>
      <c r="C940" s="7" t="s">
        <v>34</v>
      </c>
      <c r="D940" s="13">
        <v>41487</v>
      </c>
      <c r="E940" s="7">
        <v>6</v>
      </c>
      <c r="F940" s="7" t="s">
        <v>60</v>
      </c>
      <c r="G940" s="7" t="s">
        <v>60</v>
      </c>
      <c r="H940" s="7" t="s">
        <v>60</v>
      </c>
      <c r="I940" s="7" t="s">
        <v>61</v>
      </c>
      <c r="J940" s="20">
        <v>187.44394299999999</v>
      </c>
    </row>
    <row r="941" spans="1:12" ht="14.25" customHeight="1" x14ac:dyDescent="0.2">
      <c r="A941" s="7" t="s">
        <v>59</v>
      </c>
      <c r="B941" s="7" t="s">
        <v>60</v>
      </c>
      <c r="C941" s="7" t="s">
        <v>34</v>
      </c>
      <c r="D941" s="13">
        <v>41518</v>
      </c>
      <c r="E941" s="7">
        <v>6</v>
      </c>
      <c r="F941" s="7" t="s">
        <v>60</v>
      </c>
      <c r="G941" s="7" t="s">
        <v>60</v>
      </c>
      <c r="H941" s="7" t="s">
        <v>60</v>
      </c>
      <c r="I941" s="7" t="s">
        <v>61</v>
      </c>
      <c r="J941" s="20">
        <v>184.77365699999999</v>
      </c>
    </row>
    <row r="942" spans="1:12" ht="14.25" customHeight="1" x14ac:dyDescent="0.2">
      <c r="A942" s="7" t="s">
        <v>59</v>
      </c>
      <c r="B942" s="7" t="s">
        <v>60</v>
      </c>
      <c r="C942" s="7" t="s">
        <v>34</v>
      </c>
      <c r="D942" s="13">
        <v>41548</v>
      </c>
      <c r="E942" s="7">
        <v>6</v>
      </c>
      <c r="F942" s="7" t="s">
        <v>60</v>
      </c>
      <c r="G942" s="7" t="s">
        <v>60</v>
      </c>
      <c r="H942" s="7" t="s">
        <v>60</v>
      </c>
      <c r="I942" s="7" t="s">
        <v>61</v>
      </c>
      <c r="J942" s="20">
        <v>191.54109299999999</v>
      </c>
    </row>
    <row r="943" spans="1:12" ht="14.25" customHeight="1" x14ac:dyDescent="0.2">
      <c r="A943" s="7" t="s">
        <v>59</v>
      </c>
      <c r="B943" s="7" t="s">
        <v>60</v>
      </c>
      <c r="C943" s="7" t="s">
        <v>34</v>
      </c>
      <c r="D943" s="13">
        <v>41579</v>
      </c>
      <c r="E943" s="7">
        <v>6</v>
      </c>
      <c r="F943" s="7" t="s">
        <v>60</v>
      </c>
      <c r="G943" s="7" t="s">
        <v>60</v>
      </c>
      <c r="H943" s="7" t="s">
        <v>60</v>
      </c>
      <c r="I943" s="7" t="s">
        <v>61</v>
      </c>
      <c r="J943" s="20">
        <v>98.096062000000003</v>
      </c>
    </row>
    <row r="944" spans="1:12" ht="14.25" customHeight="1" x14ac:dyDescent="0.2">
      <c r="A944" s="7" t="s">
        <v>59</v>
      </c>
      <c r="B944" s="7" t="s">
        <v>60</v>
      </c>
      <c r="C944" s="7" t="s">
        <v>34</v>
      </c>
      <c r="D944" s="13">
        <v>41609</v>
      </c>
      <c r="E944" s="7">
        <v>6</v>
      </c>
      <c r="F944" s="7" t="s">
        <v>60</v>
      </c>
      <c r="G944" s="7" t="s">
        <v>60</v>
      </c>
      <c r="H944" s="7" t="s">
        <v>60</v>
      </c>
      <c r="I944" s="7" t="s">
        <v>61</v>
      </c>
      <c r="J944" s="20">
        <v>185.30685299999999</v>
      </c>
    </row>
    <row r="945" spans="1:10" ht="14.25" customHeight="1" x14ac:dyDescent="0.2">
      <c r="A945" s="7" t="s">
        <v>59</v>
      </c>
      <c r="B945" s="7" t="s">
        <v>60</v>
      </c>
      <c r="C945" s="7" t="s">
        <v>34</v>
      </c>
      <c r="D945" s="13">
        <v>41640</v>
      </c>
      <c r="E945" s="7">
        <v>6</v>
      </c>
      <c r="F945" s="7" t="s">
        <v>60</v>
      </c>
      <c r="G945" s="7" t="s">
        <v>60</v>
      </c>
      <c r="H945" s="7" t="s">
        <v>60</v>
      </c>
      <c r="I945" s="7" t="s">
        <v>61</v>
      </c>
      <c r="J945" s="20">
        <v>186.90143900000001</v>
      </c>
    </row>
    <row r="946" spans="1:10" ht="14.25" customHeight="1" x14ac:dyDescent="0.2">
      <c r="A946" s="7" t="s">
        <v>59</v>
      </c>
      <c r="B946" s="7" t="s">
        <v>60</v>
      </c>
      <c r="C946" s="7" t="s">
        <v>34</v>
      </c>
      <c r="D946" s="13">
        <v>41671</v>
      </c>
      <c r="E946" s="7">
        <v>6</v>
      </c>
      <c r="F946" s="7" t="s">
        <v>60</v>
      </c>
      <c r="G946" s="7" t="s">
        <v>60</v>
      </c>
      <c r="H946" s="7" t="s">
        <v>60</v>
      </c>
      <c r="I946" s="7" t="s">
        <v>61</v>
      </c>
      <c r="J946" s="20">
        <v>158.58676500000001</v>
      </c>
    </row>
    <row r="947" spans="1:10" ht="14.25" customHeight="1" x14ac:dyDescent="0.2">
      <c r="A947" s="7" t="s">
        <v>59</v>
      </c>
      <c r="B947" s="7" t="s">
        <v>60</v>
      </c>
      <c r="C947" s="7" t="s">
        <v>34</v>
      </c>
      <c r="D947" s="13">
        <v>41699</v>
      </c>
      <c r="E947" s="7">
        <v>6</v>
      </c>
      <c r="F947" s="7" t="s">
        <v>60</v>
      </c>
      <c r="G947" s="7" t="s">
        <v>60</v>
      </c>
      <c r="H947" s="7" t="s">
        <v>60</v>
      </c>
      <c r="I947" s="7" t="s">
        <v>61</v>
      </c>
      <c r="J947" s="20">
        <v>191.40367599999999</v>
      </c>
    </row>
    <row r="948" spans="1:10" ht="14.25" customHeight="1" x14ac:dyDescent="0.2">
      <c r="A948" s="7" t="s">
        <v>59</v>
      </c>
      <c r="B948" s="7" t="s">
        <v>60</v>
      </c>
      <c r="C948" s="7" t="s">
        <v>34</v>
      </c>
      <c r="D948" s="13">
        <v>41730</v>
      </c>
      <c r="E948" s="7">
        <v>6</v>
      </c>
      <c r="F948" s="7" t="s">
        <v>60</v>
      </c>
      <c r="G948" s="7" t="s">
        <v>60</v>
      </c>
      <c r="H948" s="7" t="s">
        <v>60</v>
      </c>
      <c r="I948" s="7" t="s">
        <v>61</v>
      </c>
      <c r="J948" s="20">
        <v>171.057864</v>
      </c>
    </row>
    <row r="949" spans="1:10" ht="14.25" customHeight="1" x14ac:dyDescent="0.2">
      <c r="A949" s="7" t="s">
        <v>59</v>
      </c>
      <c r="B949" s="7" t="s">
        <v>60</v>
      </c>
      <c r="C949" s="7" t="s">
        <v>34</v>
      </c>
      <c r="D949" s="13">
        <v>41760</v>
      </c>
      <c r="E949" s="7">
        <v>6</v>
      </c>
      <c r="F949" s="7" t="s">
        <v>60</v>
      </c>
      <c r="G949" s="7" t="s">
        <v>60</v>
      </c>
      <c r="H949" s="7" t="s">
        <v>60</v>
      </c>
      <c r="I949" s="7" t="s">
        <v>61</v>
      </c>
      <c r="J949" s="20">
        <v>169.28699900000001</v>
      </c>
    </row>
    <row r="950" spans="1:10" ht="14.25" customHeight="1" x14ac:dyDescent="0.2">
      <c r="A950" s="7" t="s">
        <v>59</v>
      </c>
      <c r="B950" s="7" t="s">
        <v>60</v>
      </c>
      <c r="C950" s="7" t="s">
        <v>34</v>
      </c>
      <c r="D950" s="13">
        <v>41791</v>
      </c>
      <c r="E950" s="7">
        <v>6</v>
      </c>
      <c r="F950" s="7" t="s">
        <v>60</v>
      </c>
      <c r="G950" s="7" t="s">
        <v>60</v>
      </c>
      <c r="H950" s="7" t="s">
        <v>60</v>
      </c>
      <c r="I950" s="7" t="s">
        <v>61</v>
      </c>
      <c r="J950" s="20">
        <v>142.50871699999999</v>
      </c>
    </row>
    <row r="951" spans="1:10" ht="14.25" customHeight="1" x14ac:dyDescent="0.2">
      <c r="A951" s="7" t="s">
        <v>59</v>
      </c>
      <c r="B951" s="7" t="s">
        <v>60</v>
      </c>
      <c r="C951" s="7" t="s">
        <v>42</v>
      </c>
      <c r="D951" s="13">
        <v>41456</v>
      </c>
      <c r="E951" s="7">
        <v>6</v>
      </c>
      <c r="F951" s="7" t="s">
        <v>60</v>
      </c>
      <c r="G951" s="7" t="s">
        <v>60</v>
      </c>
      <c r="H951" s="7" t="s">
        <v>60</v>
      </c>
      <c r="I951" s="7" t="s">
        <v>61</v>
      </c>
      <c r="J951" s="19">
        <v>214.968999</v>
      </c>
    </row>
    <row r="952" spans="1:10" ht="14.25" customHeight="1" x14ac:dyDescent="0.2">
      <c r="A952" s="7" t="s">
        <v>59</v>
      </c>
      <c r="B952" s="7" t="s">
        <v>60</v>
      </c>
      <c r="C952" s="7" t="s">
        <v>42</v>
      </c>
      <c r="D952" s="13">
        <v>41487</v>
      </c>
      <c r="E952" s="7">
        <v>6</v>
      </c>
      <c r="F952" s="7" t="s">
        <v>60</v>
      </c>
      <c r="G952" s="7" t="s">
        <v>60</v>
      </c>
      <c r="H952" s="7" t="s">
        <v>60</v>
      </c>
      <c r="I952" s="7" t="s">
        <v>61</v>
      </c>
      <c r="J952" s="19">
        <v>228.199051</v>
      </c>
    </row>
    <row r="953" spans="1:10" ht="14.25" customHeight="1" x14ac:dyDescent="0.2">
      <c r="A953" s="7" t="s">
        <v>59</v>
      </c>
      <c r="B953" s="7" t="s">
        <v>60</v>
      </c>
      <c r="C953" s="7" t="s">
        <v>42</v>
      </c>
      <c r="D953" s="13">
        <v>41518</v>
      </c>
      <c r="E953" s="7">
        <v>6</v>
      </c>
      <c r="F953" s="7" t="s">
        <v>60</v>
      </c>
      <c r="G953" s="7" t="s">
        <v>60</v>
      </c>
      <c r="H953" s="7" t="s">
        <v>60</v>
      </c>
      <c r="I953" s="7" t="s">
        <v>61</v>
      </c>
      <c r="J953" s="19">
        <v>216.53646700000002</v>
      </c>
    </row>
    <row r="954" spans="1:10" ht="14.25" customHeight="1" x14ac:dyDescent="0.2">
      <c r="A954" s="7" t="s">
        <v>59</v>
      </c>
      <c r="B954" s="7" t="s">
        <v>60</v>
      </c>
      <c r="C954" s="7" t="s">
        <v>42</v>
      </c>
      <c r="D954" s="13">
        <v>41548</v>
      </c>
      <c r="E954" s="7">
        <v>6</v>
      </c>
      <c r="F954" s="7" t="s">
        <v>60</v>
      </c>
      <c r="G954" s="7" t="s">
        <v>60</v>
      </c>
      <c r="H954" s="7" t="s">
        <v>60</v>
      </c>
      <c r="I954" s="7" t="s">
        <v>61</v>
      </c>
      <c r="J954" s="19">
        <v>236.760276</v>
      </c>
    </row>
    <row r="955" spans="1:10" ht="14.25" customHeight="1" x14ac:dyDescent="0.2">
      <c r="A955" s="7" t="s">
        <v>59</v>
      </c>
      <c r="B955" s="7" t="s">
        <v>60</v>
      </c>
      <c r="C955" s="7" t="s">
        <v>42</v>
      </c>
      <c r="D955" s="13">
        <v>41579</v>
      </c>
      <c r="E955" s="7">
        <v>6</v>
      </c>
      <c r="F955" s="7" t="s">
        <v>60</v>
      </c>
      <c r="G955" s="7" t="s">
        <v>60</v>
      </c>
      <c r="H955" s="7" t="s">
        <v>60</v>
      </c>
      <c r="I955" s="7" t="s">
        <v>61</v>
      </c>
      <c r="J955" s="19">
        <v>232.052864</v>
      </c>
    </row>
    <row r="956" spans="1:10" ht="14.25" customHeight="1" x14ac:dyDescent="0.2">
      <c r="A956" s="7" t="s">
        <v>59</v>
      </c>
      <c r="B956" s="7" t="s">
        <v>60</v>
      </c>
      <c r="C956" s="7" t="s">
        <v>42</v>
      </c>
      <c r="D956" s="13">
        <v>41609</v>
      </c>
      <c r="E956" s="7">
        <v>6</v>
      </c>
      <c r="F956" s="7" t="s">
        <v>60</v>
      </c>
      <c r="G956" s="7" t="s">
        <v>60</v>
      </c>
      <c r="H956" s="7" t="s">
        <v>60</v>
      </c>
      <c r="I956" s="7" t="s">
        <v>61</v>
      </c>
      <c r="J956" s="19">
        <v>240.21016</v>
      </c>
    </row>
    <row r="957" spans="1:10" ht="14.25" customHeight="1" x14ac:dyDescent="0.2">
      <c r="A957" s="7" t="s">
        <v>59</v>
      </c>
      <c r="B957" s="7" t="s">
        <v>60</v>
      </c>
      <c r="C957" s="7" t="s">
        <v>42</v>
      </c>
      <c r="D957" s="13">
        <v>41640</v>
      </c>
      <c r="E957" s="7">
        <v>6</v>
      </c>
      <c r="F957" s="7" t="s">
        <v>60</v>
      </c>
      <c r="G957" s="7" t="s">
        <v>60</v>
      </c>
      <c r="H957" s="7" t="s">
        <v>60</v>
      </c>
      <c r="I957" s="7" t="s">
        <v>61</v>
      </c>
      <c r="J957" s="19">
        <v>288.160549</v>
      </c>
    </row>
    <row r="958" spans="1:10" ht="14.25" customHeight="1" x14ac:dyDescent="0.2">
      <c r="A958" s="7" t="s">
        <v>59</v>
      </c>
      <c r="B958" s="7" t="s">
        <v>60</v>
      </c>
      <c r="C958" s="7" t="s">
        <v>42</v>
      </c>
      <c r="D958" s="13">
        <v>41671</v>
      </c>
      <c r="E958" s="7">
        <v>6</v>
      </c>
      <c r="F958" s="7" t="s">
        <v>60</v>
      </c>
      <c r="G958" s="7" t="s">
        <v>60</v>
      </c>
      <c r="H958" s="7" t="s">
        <v>60</v>
      </c>
      <c r="I958" s="7" t="s">
        <v>61</v>
      </c>
      <c r="J958" s="19">
        <v>306.884524</v>
      </c>
    </row>
    <row r="959" spans="1:10" ht="14.25" customHeight="1" x14ac:dyDescent="0.2">
      <c r="A959" s="7" t="s">
        <v>59</v>
      </c>
      <c r="B959" s="7" t="s">
        <v>60</v>
      </c>
      <c r="C959" s="7" t="s">
        <v>42</v>
      </c>
      <c r="D959" s="13">
        <v>41699</v>
      </c>
      <c r="E959" s="7">
        <v>6</v>
      </c>
      <c r="F959" s="7" t="s">
        <v>60</v>
      </c>
      <c r="G959" s="7" t="s">
        <v>60</v>
      </c>
      <c r="H959" s="7" t="s">
        <v>60</v>
      </c>
      <c r="I959" s="7" t="s">
        <v>61</v>
      </c>
      <c r="J959" s="19">
        <v>367.65100600000005</v>
      </c>
    </row>
    <row r="960" spans="1:10" ht="14.25" customHeight="1" x14ac:dyDescent="0.2">
      <c r="A960" s="7" t="s">
        <v>59</v>
      </c>
      <c r="B960" s="7" t="s">
        <v>60</v>
      </c>
      <c r="C960" s="7" t="s">
        <v>42</v>
      </c>
      <c r="D960" s="13">
        <v>41730</v>
      </c>
      <c r="E960" s="7">
        <v>6</v>
      </c>
      <c r="F960" s="7" t="s">
        <v>60</v>
      </c>
      <c r="G960" s="7" t="s">
        <v>60</v>
      </c>
      <c r="H960" s="7" t="s">
        <v>60</v>
      </c>
      <c r="I960" s="7" t="s">
        <v>61</v>
      </c>
      <c r="J960" s="19">
        <v>351.99016599999999</v>
      </c>
    </row>
    <row r="961" spans="1:10" ht="14.25" customHeight="1" x14ac:dyDescent="0.2">
      <c r="A961" s="7" t="s">
        <v>59</v>
      </c>
      <c r="B961" s="7" t="s">
        <v>60</v>
      </c>
      <c r="C961" s="7" t="s">
        <v>42</v>
      </c>
      <c r="D961" s="13">
        <v>41760</v>
      </c>
      <c r="E961" s="7">
        <v>6</v>
      </c>
      <c r="F961" s="7" t="s">
        <v>60</v>
      </c>
      <c r="G961" s="7" t="s">
        <v>60</v>
      </c>
      <c r="H961" s="7" t="s">
        <v>60</v>
      </c>
      <c r="I961" s="7" t="s">
        <v>61</v>
      </c>
      <c r="J961" s="19">
        <v>362.822</v>
      </c>
    </row>
    <row r="962" spans="1:10" ht="14.25" customHeight="1" x14ac:dyDescent="0.2">
      <c r="A962" s="7" t="s">
        <v>59</v>
      </c>
      <c r="B962" s="7" t="s">
        <v>60</v>
      </c>
      <c r="C962" s="7" t="s">
        <v>42</v>
      </c>
      <c r="D962" s="13">
        <v>41791</v>
      </c>
      <c r="E962" s="7">
        <v>6</v>
      </c>
      <c r="F962" s="7" t="s">
        <v>60</v>
      </c>
      <c r="G962" s="7" t="s">
        <v>60</v>
      </c>
      <c r="H962" s="7" t="s">
        <v>60</v>
      </c>
      <c r="I962" s="7" t="s">
        <v>61</v>
      </c>
      <c r="J962" s="19">
        <v>260.31229999999999</v>
      </c>
    </row>
    <row r="963" spans="1:10" ht="14.25" customHeight="1" x14ac:dyDescent="0.2">
      <c r="A963" s="7" t="s">
        <v>59</v>
      </c>
      <c r="B963" s="7" t="s">
        <v>60</v>
      </c>
      <c r="C963" s="7" t="s">
        <v>43</v>
      </c>
      <c r="D963" s="13">
        <v>41456</v>
      </c>
      <c r="E963" s="7">
        <v>6</v>
      </c>
      <c r="F963" s="7" t="s">
        <v>60</v>
      </c>
      <c r="G963" s="7" t="s">
        <v>60</v>
      </c>
      <c r="H963" s="7" t="s">
        <v>60</v>
      </c>
      <c r="I963" s="7" t="s">
        <v>61</v>
      </c>
      <c r="J963" s="21">
        <v>250.24199099999998</v>
      </c>
    </row>
    <row r="964" spans="1:10" ht="14.25" customHeight="1" x14ac:dyDescent="0.2">
      <c r="A964" s="7" t="s">
        <v>59</v>
      </c>
      <c r="B964" s="7" t="s">
        <v>60</v>
      </c>
      <c r="C964" s="7" t="s">
        <v>43</v>
      </c>
      <c r="D964" s="13">
        <v>41487</v>
      </c>
      <c r="E964" s="7">
        <v>6</v>
      </c>
      <c r="F964" s="7" t="s">
        <v>60</v>
      </c>
      <c r="G964" s="7" t="s">
        <v>60</v>
      </c>
      <c r="H964" s="7" t="s">
        <v>60</v>
      </c>
      <c r="I964" s="7" t="s">
        <v>61</v>
      </c>
      <c r="J964" s="22">
        <v>206.740703</v>
      </c>
    </row>
    <row r="965" spans="1:10" ht="14.25" customHeight="1" x14ac:dyDescent="0.2">
      <c r="A965" s="7" t="s">
        <v>59</v>
      </c>
      <c r="B965" s="7" t="s">
        <v>60</v>
      </c>
      <c r="C965" s="7" t="s">
        <v>43</v>
      </c>
      <c r="D965" s="13">
        <v>41518</v>
      </c>
      <c r="E965" s="7">
        <v>6</v>
      </c>
      <c r="F965" s="7" t="s">
        <v>60</v>
      </c>
      <c r="G965" s="7" t="s">
        <v>60</v>
      </c>
      <c r="H965" s="7" t="s">
        <v>60</v>
      </c>
      <c r="I965" s="7" t="s">
        <v>61</v>
      </c>
      <c r="J965" s="22">
        <v>201.23546099999996</v>
      </c>
    </row>
    <row r="966" spans="1:10" ht="14.25" customHeight="1" x14ac:dyDescent="0.2">
      <c r="A966" s="7" t="s">
        <v>59</v>
      </c>
      <c r="B966" s="7" t="s">
        <v>60</v>
      </c>
      <c r="C966" s="7" t="s">
        <v>43</v>
      </c>
      <c r="D966" s="13">
        <v>41548</v>
      </c>
      <c r="E966" s="7">
        <v>6</v>
      </c>
      <c r="F966" s="7" t="s">
        <v>60</v>
      </c>
      <c r="G966" s="7" t="s">
        <v>60</v>
      </c>
      <c r="H966" s="7" t="s">
        <v>60</v>
      </c>
      <c r="I966" s="7" t="s">
        <v>61</v>
      </c>
      <c r="J966" s="22">
        <v>174.36956599999999</v>
      </c>
    </row>
    <row r="967" spans="1:10" ht="14.25" customHeight="1" x14ac:dyDescent="0.2">
      <c r="A967" s="7" t="s">
        <v>59</v>
      </c>
      <c r="B967" s="7" t="s">
        <v>60</v>
      </c>
      <c r="C967" s="7" t="s">
        <v>43</v>
      </c>
      <c r="D967" s="13">
        <v>41579</v>
      </c>
      <c r="E967" s="7">
        <v>6</v>
      </c>
      <c r="F967" s="7" t="s">
        <v>60</v>
      </c>
      <c r="G967" s="7" t="s">
        <v>60</v>
      </c>
      <c r="H967" s="7" t="s">
        <v>60</v>
      </c>
      <c r="I967" s="7" t="s">
        <v>61</v>
      </c>
      <c r="J967" s="22">
        <v>204.09105</v>
      </c>
    </row>
    <row r="968" spans="1:10" ht="14.25" customHeight="1" x14ac:dyDescent="0.2">
      <c r="A968" s="7" t="s">
        <v>59</v>
      </c>
      <c r="B968" s="7" t="s">
        <v>60</v>
      </c>
      <c r="C968" s="7" t="s">
        <v>43</v>
      </c>
      <c r="D968" s="13">
        <v>41609</v>
      </c>
      <c r="E968" s="7">
        <v>6</v>
      </c>
      <c r="F968" s="7" t="s">
        <v>60</v>
      </c>
      <c r="G968" s="7" t="s">
        <v>60</v>
      </c>
      <c r="H968" s="7" t="s">
        <v>60</v>
      </c>
      <c r="I968" s="7" t="s">
        <v>61</v>
      </c>
      <c r="J968" s="22">
        <v>146.35666599999999</v>
      </c>
    </row>
    <row r="969" spans="1:10" ht="14.25" customHeight="1" x14ac:dyDescent="0.2">
      <c r="A969" s="7" t="s">
        <v>59</v>
      </c>
      <c r="B969" s="7" t="s">
        <v>60</v>
      </c>
      <c r="C969" s="7" t="s">
        <v>43</v>
      </c>
      <c r="D969" s="13">
        <v>41640</v>
      </c>
      <c r="E969" s="7">
        <v>6</v>
      </c>
      <c r="F969" s="7" t="s">
        <v>60</v>
      </c>
      <c r="G969" s="7" t="s">
        <v>60</v>
      </c>
      <c r="H969" s="7" t="s">
        <v>60</v>
      </c>
      <c r="I969" s="7" t="s">
        <v>61</v>
      </c>
      <c r="J969" s="22">
        <v>204.20249700000002</v>
      </c>
    </row>
    <row r="970" spans="1:10" ht="14.25" customHeight="1" x14ac:dyDescent="0.2">
      <c r="A970" s="7" t="s">
        <v>59</v>
      </c>
      <c r="B970" s="7" t="s">
        <v>60</v>
      </c>
      <c r="C970" s="7" t="s">
        <v>43</v>
      </c>
      <c r="D970" s="13">
        <v>41671</v>
      </c>
      <c r="E970" s="7">
        <v>6</v>
      </c>
      <c r="F970" s="7" t="s">
        <v>60</v>
      </c>
      <c r="G970" s="7" t="s">
        <v>60</v>
      </c>
      <c r="H970" s="7" t="s">
        <v>60</v>
      </c>
      <c r="I970" s="7" t="s">
        <v>61</v>
      </c>
      <c r="J970" s="22">
        <v>217.43019900000002</v>
      </c>
    </row>
    <row r="971" spans="1:10" ht="14.25" customHeight="1" x14ac:dyDescent="0.2">
      <c r="A971" s="7" t="s">
        <v>59</v>
      </c>
      <c r="B971" s="7" t="s">
        <v>60</v>
      </c>
      <c r="C971" s="7" t="s">
        <v>43</v>
      </c>
      <c r="D971" s="13">
        <v>41699</v>
      </c>
      <c r="E971" s="7">
        <v>6</v>
      </c>
      <c r="F971" s="7" t="s">
        <v>60</v>
      </c>
      <c r="G971" s="7" t="s">
        <v>60</v>
      </c>
      <c r="H971" s="7" t="s">
        <v>60</v>
      </c>
      <c r="I971" s="7" t="s">
        <v>61</v>
      </c>
      <c r="J971" s="22">
        <v>230.98220000000001</v>
      </c>
    </row>
    <row r="972" spans="1:10" ht="14.25" customHeight="1" x14ac:dyDescent="0.2">
      <c r="A972" s="7" t="s">
        <v>59</v>
      </c>
      <c r="B972" s="7" t="s">
        <v>60</v>
      </c>
      <c r="C972" s="7" t="s">
        <v>43</v>
      </c>
      <c r="D972" s="13">
        <v>41730</v>
      </c>
      <c r="E972" s="7">
        <v>6</v>
      </c>
      <c r="F972" s="7" t="s">
        <v>60</v>
      </c>
      <c r="G972" s="7" t="s">
        <v>60</v>
      </c>
      <c r="H972" s="7" t="s">
        <v>60</v>
      </c>
      <c r="I972" s="7" t="s">
        <v>61</v>
      </c>
      <c r="J972" s="22">
        <v>236.441136</v>
      </c>
    </row>
    <row r="973" spans="1:10" ht="14.25" customHeight="1" x14ac:dyDescent="0.2">
      <c r="A973" s="7" t="s">
        <v>59</v>
      </c>
      <c r="B973" s="7" t="s">
        <v>60</v>
      </c>
      <c r="C973" s="7" t="s">
        <v>43</v>
      </c>
      <c r="D973" s="13">
        <v>41760</v>
      </c>
      <c r="E973" s="7">
        <v>6</v>
      </c>
      <c r="F973" s="7" t="s">
        <v>60</v>
      </c>
      <c r="G973" s="7" t="s">
        <v>60</v>
      </c>
      <c r="H973" s="7" t="s">
        <v>60</v>
      </c>
      <c r="I973" s="7" t="s">
        <v>61</v>
      </c>
      <c r="J973" s="22">
        <v>241.40736899999999</v>
      </c>
    </row>
    <row r="974" spans="1:10" ht="14.25" customHeight="1" x14ac:dyDescent="0.2">
      <c r="A974" s="7" t="s">
        <v>59</v>
      </c>
      <c r="B974" s="7" t="s">
        <v>60</v>
      </c>
      <c r="C974" s="7" t="s">
        <v>43</v>
      </c>
      <c r="D974" s="13">
        <v>41791</v>
      </c>
      <c r="E974" s="7">
        <v>6</v>
      </c>
      <c r="F974" s="7" t="s">
        <v>60</v>
      </c>
      <c r="G974" s="7" t="s">
        <v>60</v>
      </c>
      <c r="H974" s="7" t="s">
        <v>60</v>
      </c>
      <c r="I974" s="7" t="s">
        <v>61</v>
      </c>
      <c r="J974" s="22">
        <v>220.380334</v>
      </c>
    </row>
    <row r="975" spans="1:10" ht="14.25" customHeight="1" x14ac:dyDescent="0.2">
      <c r="A975" s="17" t="s">
        <v>62</v>
      </c>
      <c r="B975" s="23" t="s">
        <v>60</v>
      </c>
      <c r="C975" s="17" t="s">
        <v>34</v>
      </c>
      <c r="D975" s="24">
        <v>41456</v>
      </c>
      <c r="E975" s="17">
        <v>6</v>
      </c>
      <c r="F975" s="17" t="s">
        <v>60</v>
      </c>
      <c r="G975" s="23" t="s">
        <v>60</v>
      </c>
      <c r="H975" s="23" t="s">
        <v>60</v>
      </c>
      <c r="I975" s="7" t="s">
        <v>61</v>
      </c>
      <c r="J975" s="19">
        <v>171.933291</v>
      </c>
    </row>
    <row r="976" spans="1:10" ht="14.25" customHeight="1" x14ac:dyDescent="0.2">
      <c r="A976" s="17" t="s">
        <v>62</v>
      </c>
      <c r="B976" s="23" t="s">
        <v>60</v>
      </c>
      <c r="C976" s="17" t="s">
        <v>34</v>
      </c>
      <c r="D976" s="24">
        <v>41487</v>
      </c>
      <c r="E976" s="17">
        <v>6</v>
      </c>
      <c r="F976" s="17" t="s">
        <v>60</v>
      </c>
      <c r="G976" s="23" t="s">
        <v>60</v>
      </c>
      <c r="H976" s="23" t="s">
        <v>60</v>
      </c>
      <c r="I976" s="7" t="s">
        <v>61</v>
      </c>
      <c r="J976" s="20">
        <v>185.44394299999999</v>
      </c>
    </row>
    <row r="977" spans="1:10" ht="14.25" customHeight="1" x14ac:dyDescent="0.2">
      <c r="A977" s="17" t="s">
        <v>62</v>
      </c>
      <c r="B977" s="23" t="s">
        <v>60</v>
      </c>
      <c r="C977" s="17" t="s">
        <v>34</v>
      </c>
      <c r="D977" s="24">
        <v>41518</v>
      </c>
      <c r="E977" s="17">
        <v>6</v>
      </c>
      <c r="F977" s="17" t="s">
        <v>60</v>
      </c>
      <c r="G977" s="23" t="s">
        <v>60</v>
      </c>
      <c r="H977" s="23" t="s">
        <v>60</v>
      </c>
      <c r="I977" s="7" t="s">
        <v>61</v>
      </c>
      <c r="J977" s="20">
        <v>186.77365699999999</v>
      </c>
    </row>
    <row r="978" spans="1:10" ht="14.25" customHeight="1" x14ac:dyDescent="0.2">
      <c r="A978" s="17" t="s">
        <v>62</v>
      </c>
      <c r="B978" s="23" t="s">
        <v>60</v>
      </c>
      <c r="C978" s="17" t="s">
        <v>34</v>
      </c>
      <c r="D978" s="24">
        <v>41548</v>
      </c>
      <c r="E978" s="17">
        <v>6</v>
      </c>
      <c r="F978" s="17" t="s">
        <v>60</v>
      </c>
      <c r="G978" s="23" t="s">
        <v>60</v>
      </c>
      <c r="H978" s="23" t="s">
        <v>60</v>
      </c>
      <c r="I978" s="7" t="s">
        <v>61</v>
      </c>
      <c r="J978" s="20">
        <v>190.54109299999999</v>
      </c>
    </row>
    <row r="979" spans="1:10" ht="14.25" customHeight="1" x14ac:dyDescent="0.2">
      <c r="A979" s="17" t="s">
        <v>62</v>
      </c>
      <c r="B979" s="23" t="s">
        <v>60</v>
      </c>
      <c r="C979" s="17" t="s">
        <v>34</v>
      </c>
      <c r="D979" s="24">
        <v>41579</v>
      </c>
      <c r="E979" s="17">
        <v>6</v>
      </c>
      <c r="F979" s="17" t="s">
        <v>60</v>
      </c>
      <c r="G979" s="23" t="s">
        <v>60</v>
      </c>
      <c r="H979" s="23" t="s">
        <v>60</v>
      </c>
      <c r="I979" s="7" t="s">
        <v>61</v>
      </c>
      <c r="J979" s="20">
        <v>95.096062000000003</v>
      </c>
    </row>
    <row r="980" spans="1:10" ht="14.25" customHeight="1" x14ac:dyDescent="0.2">
      <c r="A980" s="17" t="s">
        <v>62</v>
      </c>
      <c r="B980" s="23" t="s">
        <v>60</v>
      </c>
      <c r="C980" s="17" t="s">
        <v>34</v>
      </c>
      <c r="D980" s="24">
        <v>41609</v>
      </c>
      <c r="E980" s="17">
        <v>6</v>
      </c>
      <c r="F980" s="17" t="s">
        <v>60</v>
      </c>
      <c r="G980" s="23" t="s">
        <v>60</v>
      </c>
      <c r="H980" s="23" t="s">
        <v>60</v>
      </c>
      <c r="I980" s="7" t="s">
        <v>61</v>
      </c>
      <c r="J980" s="20">
        <v>184.30685299999999</v>
      </c>
    </row>
    <row r="981" spans="1:10" ht="14.25" customHeight="1" x14ac:dyDescent="0.2">
      <c r="A981" s="17" t="s">
        <v>62</v>
      </c>
      <c r="B981" s="23" t="s">
        <v>60</v>
      </c>
      <c r="C981" s="17" t="s">
        <v>34</v>
      </c>
      <c r="D981" s="24">
        <v>41640</v>
      </c>
      <c r="E981" s="17">
        <v>6</v>
      </c>
      <c r="F981" s="17" t="s">
        <v>60</v>
      </c>
      <c r="G981" s="23" t="s">
        <v>60</v>
      </c>
      <c r="H981" s="23" t="s">
        <v>60</v>
      </c>
      <c r="I981" s="7" t="s">
        <v>61</v>
      </c>
      <c r="J981" s="20">
        <v>181.90143900000001</v>
      </c>
    </row>
    <row r="982" spans="1:10" ht="14.25" customHeight="1" x14ac:dyDescent="0.2">
      <c r="A982" s="17" t="s">
        <v>62</v>
      </c>
      <c r="B982" s="23" t="s">
        <v>60</v>
      </c>
      <c r="C982" s="17" t="s">
        <v>34</v>
      </c>
      <c r="D982" s="24">
        <v>41671</v>
      </c>
      <c r="E982" s="17">
        <v>6</v>
      </c>
      <c r="F982" s="17" t="s">
        <v>60</v>
      </c>
      <c r="G982" s="23" t="s">
        <v>60</v>
      </c>
      <c r="H982" s="23" t="s">
        <v>60</v>
      </c>
      <c r="I982" s="7" t="s">
        <v>61</v>
      </c>
      <c r="J982" s="20">
        <v>149.58676500000001</v>
      </c>
    </row>
    <row r="983" spans="1:10" ht="14.25" customHeight="1" x14ac:dyDescent="0.2">
      <c r="A983" s="17" t="s">
        <v>62</v>
      </c>
      <c r="B983" s="23" t="s">
        <v>60</v>
      </c>
      <c r="C983" s="17" t="s">
        <v>34</v>
      </c>
      <c r="D983" s="24">
        <v>41699</v>
      </c>
      <c r="E983" s="17">
        <v>6</v>
      </c>
      <c r="F983" s="17" t="s">
        <v>60</v>
      </c>
      <c r="G983" s="23" t="s">
        <v>60</v>
      </c>
      <c r="H983" s="23" t="s">
        <v>60</v>
      </c>
      <c r="I983" s="7" t="s">
        <v>61</v>
      </c>
      <c r="J983" s="20">
        <v>181.40367599999999</v>
      </c>
    </row>
    <row r="984" spans="1:10" ht="14.25" customHeight="1" x14ac:dyDescent="0.2">
      <c r="A984" s="17" t="s">
        <v>62</v>
      </c>
      <c r="B984" s="23" t="s">
        <v>60</v>
      </c>
      <c r="C984" s="17" t="s">
        <v>34</v>
      </c>
      <c r="D984" s="24">
        <v>41730</v>
      </c>
      <c r="E984" s="17">
        <v>6</v>
      </c>
      <c r="F984" s="17" t="s">
        <v>60</v>
      </c>
      <c r="G984" s="23" t="s">
        <v>60</v>
      </c>
      <c r="H984" s="23" t="s">
        <v>60</v>
      </c>
      <c r="I984" s="7" t="s">
        <v>61</v>
      </c>
      <c r="J984" s="20">
        <v>171.057864</v>
      </c>
    </row>
    <row r="985" spans="1:10" ht="14.25" customHeight="1" x14ac:dyDescent="0.2">
      <c r="A985" s="17" t="s">
        <v>62</v>
      </c>
      <c r="B985" s="23" t="s">
        <v>60</v>
      </c>
      <c r="C985" s="17" t="s">
        <v>34</v>
      </c>
      <c r="D985" s="24">
        <v>41760</v>
      </c>
      <c r="E985" s="17">
        <v>6</v>
      </c>
      <c r="F985" s="17" t="s">
        <v>60</v>
      </c>
      <c r="G985" s="23" t="s">
        <v>60</v>
      </c>
      <c r="H985" s="23" t="s">
        <v>60</v>
      </c>
      <c r="I985" s="7" t="s">
        <v>61</v>
      </c>
      <c r="J985" s="20">
        <v>165.28699900000001</v>
      </c>
    </row>
    <row r="986" spans="1:10" ht="14.25" customHeight="1" x14ac:dyDescent="0.2">
      <c r="A986" s="17" t="s">
        <v>62</v>
      </c>
      <c r="B986" s="23" t="s">
        <v>60</v>
      </c>
      <c r="C986" s="17" t="s">
        <v>34</v>
      </c>
      <c r="D986" s="24">
        <v>41791</v>
      </c>
      <c r="E986" s="17">
        <v>6</v>
      </c>
      <c r="F986" s="17" t="s">
        <v>60</v>
      </c>
      <c r="G986" s="23" t="s">
        <v>60</v>
      </c>
      <c r="H986" s="23" t="s">
        <v>60</v>
      </c>
      <c r="I986" s="7" t="s">
        <v>61</v>
      </c>
      <c r="J986" s="20">
        <v>149.50871699999999</v>
      </c>
    </row>
    <row r="987" spans="1:10" ht="14.25" customHeight="1" x14ac:dyDescent="0.2">
      <c r="A987" s="17" t="s">
        <v>62</v>
      </c>
      <c r="B987" s="23" t="s">
        <v>60</v>
      </c>
      <c r="C987" s="17" t="s">
        <v>42</v>
      </c>
      <c r="D987" s="24">
        <v>41456</v>
      </c>
      <c r="E987" s="17">
        <v>6</v>
      </c>
      <c r="F987" s="17" t="s">
        <v>60</v>
      </c>
      <c r="G987" s="23" t="s">
        <v>60</v>
      </c>
      <c r="H987" s="23" t="s">
        <v>60</v>
      </c>
      <c r="I987" s="7" t="s">
        <v>61</v>
      </c>
      <c r="J987" s="19">
        <v>211.968999</v>
      </c>
    </row>
    <row r="988" spans="1:10" ht="14.25" customHeight="1" x14ac:dyDescent="0.2">
      <c r="A988" s="17" t="s">
        <v>62</v>
      </c>
      <c r="B988" s="23" t="s">
        <v>60</v>
      </c>
      <c r="C988" s="17" t="s">
        <v>42</v>
      </c>
      <c r="D988" s="24">
        <v>41487</v>
      </c>
      <c r="E988" s="17">
        <v>6</v>
      </c>
      <c r="F988" s="17" t="s">
        <v>60</v>
      </c>
      <c r="G988" s="23" t="s">
        <v>60</v>
      </c>
      <c r="H988" s="23" t="s">
        <v>60</v>
      </c>
      <c r="I988" s="7" t="s">
        <v>61</v>
      </c>
      <c r="J988" s="19">
        <v>224.199051</v>
      </c>
    </row>
    <row r="989" spans="1:10" ht="14.25" customHeight="1" x14ac:dyDescent="0.2">
      <c r="A989" s="17" t="s">
        <v>62</v>
      </c>
      <c r="B989" s="23" t="s">
        <v>60</v>
      </c>
      <c r="C989" s="17" t="s">
        <v>42</v>
      </c>
      <c r="D989" s="24">
        <v>41518</v>
      </c>
      <c r="E989" s="17">
        <v>6</v>
      </c>
      <c r="F989" s="17" t="s">
        <v>60</v>
      </c>
      <c r="G989" s="23" t="s">
        <v>60</v>
      </c>
      <c r="H989" s="23" t="s">
        <v>60</v>
      </c>
      <c r="I989" s="7" t="s">
        <v>61</v>
      </c>
      <c r="J989" s="19">
        <v>220.53646699999999</v>
      </c>
    </row>
    <row r="990" spans="1:10" ht="14.25" customHeight="1" x14ac:dyDescent="0.2">
      <c r="A990" s="17" t="s">
        <v>62</v>
      </c>
      <c r="B990" s="23" t="s">
        <v>60</v>
      </c>
      <c r="C990" s="17" t="s">
        <v>42</v>
      </c>
      <c r="D990" s="24">
        <v>41548</v>
      </c>
      <c r="E990" s="17">
        <v>6</v>
      </c>
      <c r="F990" s="17" t="s">
        <v>60</v>
      </c>
      <c r="G990" s="23" t="s">
        <v>60</v>
      </c>
      <c r="H990" s="23" t="s">
        <v>60</v>
      </c>
      <c r="I990" s="7" t="s">
        <v>61</v>
      </c>
      <c r="J990" s="19">
        <v>306.76027599999998</v>
      </c>
    </row>
    <row r="991" spans="1:10" ht="14.25" customHeight="1" x14ac:dyDescent="0.2">
      <c r="A991" s="17" t="s">
        <v>62</v>
      </c>
      <c r="B991" s="23" t="s">
        <v>60</v>
      </c>
      <c r="C991" s="17" t="s">
        <v>42</v>
      </c>
      <c r="D991" s="24">
        <v>41579</v>
      </c>
      <c r="E991" s="17">
        <v>6</v>
      </c>
      <c r="F991" s="17" t="s">
        <v>60</v>
      </c>
      <c r="G991" s="23" t="s">
        <v>60</v>
      </c>
      <c r="H991" s="23" t="s">
        <v>60</v>
      </c>
      <c r="I991" s="7" t="s">
        <v>61</v>
      </c>
      <c r="J991" s="19">
        <v>260.052864</v>
      </c>
    </row>
    <row r="992" spans="1:10" ht="14.25" customHeight="1" x14ac:dyDescent="0.2">
      <c r="A992" s="17" t="s">
        <v>62</v>
      </c>
      <c r="B992" s="23" t="s">
        <v>60</v>
      </c>
      <c r="C992" s="17" t="s">
        <v>42</v>
      </c>
      <c r="D992" s="24">
        <v>41609</v>
      </c>
      <c r="E992" s="17">
        <v>6</v>
      </c>
      <c r="F992" s="17" t="s">
        <v>60</v>
      </c>
      <c r="G992" s="23" t="s">
        <v>60</v>
      </c>
      <c r="H992" s="23" t="s">
        <v>60</v>
      </c>
      <c r="I992" s="7" t="s">
        <v>61</v>
      </c>
      <c r="J992" s="19">
        <v>240.21016</v>
      </c>
    </row>
    <row r="993" spans="1:10" ht="14.25" customHeight="1" x14ac:dyDescent="0.2">
      <c r="A993" s="17" t="s">
        <v>62</v>
      </c>
      <c r="B993" s="23" t="s">
        <v>60</v>
      </c>
      <c r="C993" s="17" t="s">
        <v>42</v>
      </c>
      <c r="D993" s="24">
        <v>41640</v>
      </c>
      <c r="E993" s="17">
        <v>6</v>
      </c>
      <c r="F993" s="17" t="s">
        <v>60</v>
      </c>
      <c r="G993" s="23" t="s">
        <v>60</v>
      </c>
      <c r="H993" s="23" t="s">
        <v>60</v>
      </c>
      <c r="I993" s="7" t="s">
        <v>61</v>
      </c>
      <c r="J993" s="19">
        <v>258.160549</v>
      </c>
    </row>
    <row r="994" spans="1:10" ht="14.25" customHeight="1" x14ac:dyDescent="0.2">
      <c r="A994" s="17" t="s">
        <v>62</v>
      </c>
      <c r="B994" s="23" t="s">
        <v>60</v>
      </c>
      <c r="C994" s="17" t="s">
        <v>42</v>
      </c>
      <c r="D994" s="24">
        <v>41671</v>
      </c>
      <c r="E994" s="17">
        <v>6</v>
      </c>
      <c r="F994" s="17" t="s">
        <v>60</v>
      </c>
      <c r="G994" s="23" t="s">
        <v>60</v>
      </c>
      <c r="H994" s="23" t="s">
        <v>60</v>
      </c>
      <c r="I994" s="7" t="s">
        <v>61</v>
      </c>
      <c r="J994" s="19">
        <v>310.884524</v>
      </c>
    </row>
    <row r="995" spans="1:10" ht="14.25" customHeight="1" x14ac:dyDescent="0.2">
      <c r="A995" s="17" t="s">
        <v>62</v>
      </c>
      <c r="B995" s="23" t="s">
        <v>60</v>
      </c>
      <c r="C995" s="17" t="s">
        <v>42</v>
      </c>
      <c r="D995" s="24">
        <v>41699</v>
      </c>
      <c r="E995" s="17">
        <v>6</v>
      </c>
      <c r="F995" s="17" t="s">
        <v>60</v>
      </c>
      <c r="G995" s="23" t="s">
        <v>60</v>
      </c>
      <c r="H995" s="23" t="s">
        <v>60</v>
      </c>
      <c r="I995" s="7" t="s">
        <v>61</v>
      </c>
      <c r="J995" s="19">
        <v>347.651006</v>
      </c>
    </row>
    <row r="996" spans="1:10" ht="14.25" customHeight="1" x14ac:dyDescent="0.2">
      <c r="A996" s="17" t="s">
        <v>62</v>
      </c>
      <c r="B996" s="23" t="s">
        <v>60</v>
      </c>
      <c r="C996" s="17" t="s">
        <v>42</v>
      </c>
      <c r="D996" s="24">
        <v>41730</v>
      </c>
      <c r="E996" s="17">
        <v>6</v>
      </c>
      <c r="F996" s="17" t="s">
        <v>60</v>
      </c>
      <c r="G996" s="23" t="s">
        <v>60</v>
      </c>
      <c r="H996" s="23" t="s">
        <v>60</v>
      </c>
      <c r="I996" s="7" t="s">
        <v>61</v>
      </c>
      <c r="J996" s="19">
        <v>341.99016599999999</v>
      </c>
    </row>
    <row r="997" spans="1:10" ht="14.25" customHeight="1" x14ac:dyDescent="0.2">
      <c r="A997" s="17" t="s">
        <v>62</v>
      </c>
      <c r="B997" s="23" t="s">
        <v>60</v>
      </c>
      <c r="C997" s="17" t="s">
        <v>42</v>
      </c>
      <c r="D997" s="24">
        <v>41760</v>
      </c>
      <c r="E997" s="17">
        <v>6</v>
      </c>
      <c r="F997" s="17" t="s">
        <v>60</v>
      </c>
      <c r="G997" s="23" t="s">
        <v>60</v>
      </c>
      <c r="H997" s="23" t="s">
        <v>60</v>
      </c>
      <c r="I997" s="7" t="s">
        <v>61</v>
      </c>
      <c r="J997" s="19">
        <v>301.18512999999996</v>
      </c>
    </row>
    <row r="998" spans="1:10" ht="14.25" customHeight="1" x14ac:dyDescent="0.2">
      <c r="A998" s="17" t="s">
        <v>62</v>
      </c>
      <c r="B998" s="23" t="s">
        <v>60</v>
      </c>
      <c r="C998" s="17" t="s">
        <v>42</v>
      </c>
      <c r="D998" s="24">
        <v>41791</v>
      </c>
      <c r="E998" s="17">
        <v>6</v>
      </c>
      <c r="F998" s="17" t="s">
        <v>60</v>
      </c>
      <c r="G998" s="23" t="s">
        <v>60</v>
      </c>
      <c r="H998" s="23" t="s">
        <v>60</v>
      </c>
      <c r="I998" s="7" t="s">
        <v>61</v>
      </c>
      <c r="J998" s="19">
        <v>260.92</v>
      </c>
    </row>
    <row r="999" spans="1:10" ht="14.25" customHeight="1" x14ac:dyDescent="0.2">
      <c r="A999" s="17" t="s">
        <v>62</v>
      </c>
      <c r="B999" s="23" t="s">
        <v>60</v>
      </c>
      <c r="C999" s="17" t="s">
        <v>43</v>
      </c>
      <c r="D999" s="24">
        <v>41456</v>
      </c>
      <c r="E999" s="17">
        <v>6</v>
      </c>
      <c r="F999" s="17" t="s">
        <v>60</v>
      </c>
      <c r="G999" s="23" t="s">
        <v>60</v>
      </c>
      <c r="H999" s="23" t="s">
        <v>60</v>
      </c>
      <c r="I999" s="7" t="s">
        <v>61</v>
      </c>
      <c r="J999" s="21">
        <v>234.24199100000001</v>
      </c>
    </row>
    <row r="1000" spans="1:10" ht="14.25" customHeight="1" x14ac:dyDescent="0.2">
      <c r="A1000" s="17" t="s">
        <v>62</v>
      </c>
      <c r="B1000" s="23" t="s">
        <v>60</v>
      </c>
      <c r="C1000" s="17" t="s">
        <v>43</v>
      </c>
      <c r="D1000" s="24">
        <v>41487</v>
      </c>
      <c r="E1000" s="17">
        <v>6</v>
      </c>
      <c r="F1000" s="17" t="s">
        <v>60</v>
      </c>
      <c r="G1000" s="23" t="s">
        <v>60</v>
      </c>
      <c r="H1000" s="23" t="s">
        <v>60</v>
      </c>
      <c r="I1000" s="7" t="s">
        <v>61</v>
      </c>
      <c r="J1000" s="22">
        <v>203.740703</v>
      </c>
    </row>
    <row r="1001" spans="1:10" ht="14.25" customHeight="1" x14ac:dyDescent="0.2">
      <c r="A1001" s="17" t="s">
        <v>62</v>
      </c>
      <c r="B1001" s="23" t="s">
        <v>60</v>
      </c>
      <c r="C1001" s="17" t="s">
        <v>43</v>
      </c>
      <c r="D1001" s="24">
        <v>41518</v>
      </c>
      <c r="E1001" s="17">
        <v>6</v>
      </c>
      <c r="F1001" s="17" t="s">
        <v>60</v>
      </c>
      <c r="G1001" s="23" t="s">
        <v>60</v>
      </c>
      <c r="H1001" s="23" t="s">
        <v>60</v>
      </c>
      <c r="I1001" s="7" t="s">
        <v>61</v>
      </c>
      <c r="J1001" s="22">
        <v>192.23546099999999</v>
      </c>
    </row>
    <row r="1002" spans="1:10" ht="14.25" customHeight="1" x14ac:dyDescent="0.2">
      <c r="A1002" s="17" t="s">
        <v>62</v>
      </c>
      <c r="B1002" s="23" t="s">
        <v>60</v>
      </c>
      <c r="C1002" s="17" t="s">
        <v>43</v>
      </c>
      <c r="D1002" s="24">
        <v>41548</v>
      </c>
      <c r="E1002" s="17">
        <v>6</v>
      </c>
      <c r="F1002" s="17" t="s">
        <v>60</v>
      </c>
      <c r="G1002" s="23" t="s">
        <v>60</v>
      </c>
      <c r="H1002" s="23" t="s">
        <v>60</v>
      </c>
      <c r="I1002" s="7" t="s">
        <v>61</v>
      </c>
      <c r="J1002" s="22">
        <v>176.36956599999999</v>
      </c>
    </row>
    <row r="1003" spans="1:10" ht="14.25" customHeight="1" x14ac:dyDescent="0.2">
      <c r="A1003" s="17" t="s">
        <v>62</v>
      </c>
      <c r="B1003" s="23" t="s">
        <v>60</v>
      </c>
      <c r="C1003" s="17" t="s">
        <v>43</v>
      </c>
      <c r="D1003" s="24">
        <v>41579</v>
      </c>
      <c r="E1003" s="17">
        <v>6</v>
      </c>
      <c r="F1003" s="17" t="s">
        <v>60</v>
      </c>
      <c r="G1003" s="23" t="s">
        <v>60</v>
      </c>
      <c r="H1003" s="23" t="s">
        <v>60</v>
      </c>
      <c r="I1003" s="7" t="s">
        <v>61</v>
      </c>
      <c r="J1003" s="22">
        <v>206.09105</v>
      </c>
    </row>
    <row r="1004" spans="1:10" ht="14.25" customHeight="1" x14ac:dyDescent="0.2">
      <c r="A1004" s="17" t="s">
        <v>62</v>
      </c>
      <c r="B1004" s="23" t="s">
        <v>60</v>
      </c>
      <c r="C1004" s="17" t="s">
        <v>43</v>
      </c>
      <c r="D1004" s="24">
        <v>41609</v>
      </c>
      <c r="E1004" s="17">
        <v>6</v>
      </c>
      <c r="F1004" s="17" t="s">
        <v>60</v>
      </c>
      <c r="G1004" s="23" t="s">
        <v>60</v>
      </c>
      <c r="H1004" s="23" t="s">
        <v>60</v>
      </c>
      <c r="I1004" s="7" t="s">
        <v>61</v>
      </c>
      <c r="J1004" s="22">
        <v>141.32156660000001</v>
      </c>
    </row>
    <row r="1005" spans="1:10" ht="14.25" customHeight="1" x14ac:dyDescent="0.2">
      <c r="A1005" s="17" t="s">
        <v>62</v>
      </c>
      <c r="B1005" s="23" t="s">
        <v>60</v>
      </c>
      <c r="C1005" s="17" t="s">
        <v>43</v>
      </c>
      <c r="D1005" s="24">
        <v>41640</v>
      </c>
      <c r="E1005" s="17">
        <v>6</v>
      </c>
      <c r="F1005" s="17" t="s">
        <v>60</v>
      </c>
      <c r="G1005" s="23" t="s">
        <v>60</v>
      </c>
      <c r="H1005" s="23" t="s">
        <v>60</v>
      </c>
      <c r="I1005" s="7" t="s">
        <v>61</v>
      </c>
      <c r="J1005" s="22">
        <v>214.20249699999999</v>
      </c>
    </row>
    <row r="1006" spans="1:10" ht="14.25" customHeight="1" x14ac:dyDescent="0.2">
      <c r="A1006" s="17" t="s">
        <v>62</v>
      </c>
      <c r="B1006" s="23" t="s">
        <v>60</v>
      </c>
      <c r="C1006" s="17" t="s">
        <v>43</v>
      </c>
      <c r="D1006" s="24">
        <v>41671</v>
      </c>
      <c r="E1006" s="17">
        <v>6</v>
      </c>
      <c r="F1006" s="17" t="s">
        <v>60</v>
      </c>
      <c r="G1006" s="23" t="s">
        <v>60</v>
      </c>
      <c r="H1006" s="23" t="s">
        <v>60</v>
      </c>
      <c r="I1006" s="7" t="s">
        <v>61</v>
      </c>
      <c r="J1006" s="22">
        <v>211.43019899999999</v>
      </c>
    </row>
    <row r="1007" spans="1:10" ht="14.25" customHeight="1" x14ac:dyDescent="0.2">
      <c r="A1007" s="17" t="s">
        <v>62</v>
      </c>
      <c r="B1007" s="23" t="s">
        <v>60</v>
      </c>
      <c r="C1007" s="17" t="s">
        <v>43</v>
      </c>
      <c r="D1007" s="24">
        <v>41699</v>
      </c>
      <c r="E1007" s="17">
        <v>6</v>
      </c>
      <c r="F1007" s="17" t="s">
        <v>60</v>
      </c>
      <c r="G1007" s="23" t="s">
        <v>60</v>
      </c>
      <c r="H1007" s="23" t="s">
        <v>60</v>
      </c>
      <c r="I1007" s="7" t="s">
        <v>61</v>
      </c>
      <c r="J1007" s="22">
        <v>141.81421700000001</v>
      </c>
    </row>
    <row r="1008" spans="1:10" ht="14.25" customHeight="1" x14ac:dyDescent="0.2">
      <c r="A1008" s="17" t="s">
        <v>62</v>
      </c>
      <c r="B1008" s="23" t="s">
        <v>60</v>
      </c>
      <c r="C1008" s="17" t="s">
        <v>43</v>
      </c>
      <c r="D1008" s="24">
        <v>41730</v>
      </c>
      <c r="E1008" s="17">
        <v>6</v>
      </c>
      <c r="F1008" s="17" t="s">
        <v>60</v>
      </c>
      <c r="G1008" s="23" t="s">
        <v>60</v>
      </c>
      <c r="H1008" s="23" t="s">
        <v>60</v>
      </c>
      <c r="I1008" s="7" t="s">
        <v>61</v>
      </c>
      <c r="J1008" s="22">
        <v>118.441136</v>
      </c>
    </row>
    <row r="1009" spans="1:10" ht="14.25" customHeight="1" x14ac:dyDescent="0.2">
      <c r="A1009" s="17" t="s">
        <v>62</v>
      </c>
      <c r="B1009" s="23" t="s">
        <v>60</v>
      </c>
      <c r="C1009" s="17" t="s">
        <v>43</v>
      </c>
      <c r="D1009" s="24">
        <v>41760</v>
      </c>
      <c r="E1009" s="17">
        <v>6</v>
      </c>
      <c r="F1009" s="17" t="s">
        <v>60</v>
      </c>
      <c r="G1009" s="23" t="s">
        <v>60</v>
      </c>
      <c r="H1009" s="23" t="s">
        <v>60</v>
      </c>
      <c r="I1009" s="7" t="s">
        <v>61</v>
      </c>
      <c r="J1009" s="22">
        <v>116.407369</v>
      </c>
    </row>
    <row r="1010" spans="1:10" ht="14.25" customHeight="1" x14ac:dyDescent="0.2">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x14ac:dyDescent="0.2">
      <c r="A1011" s="17"/>
      <c r="B1011" s="17"/>
      <c r="C1011" s="17"/>
      <c r="E1011" s="17"/>
      <c r="F1011" s="17"/>
      <c r="G1011" s="17"/>
      <c r="H1011" s="17"/>
      <c r="I1011" s="17"/>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462"/>
  <sheetViews>
    <sheetView topLeftCell="A1423" workbookViewId="0">
      <selection activeCell="I1435" sqref="I1435"/>
    </sheetView>
  </sheetViews>
  <sheetFormatPr baseColWidth="10" defaultColWidth="14.5" defaultRowHeight="15" customHeight="1" x14ac:dyDescent="0.2"/>
  <cols>
    <col min="1" max="1" width="20.83203125" customWidth="1"/>
    <col min="2" max="2" width="31.83203125" customWidth="1"/>
    <col min="3" max="3" width="26.1640625" customWidth="1"/>
    <col min="4" max="4" width="31.83203125" customWidth="1"/>
    <col min="5" max="5" width="13.1640625" customWidth="1"/>
    <col min="6" max="6" width="8.6640625" customWidth="1"/>
    <col min="7" max="7" width="10.83203125" customWidth="1"/>
    <col min="8" max="8" width="21.6640625" customWidth="1"/>
    <col min="9" max="9" width="34" customWidth="1"/>
    <col min="10" max="10" width="24.6640625" customWidth="1"/>
    <col min="11" max="11" width="25.6640625" customWidth="1"/>
    <col min="12" max="12" width="16.83203125" customWidth="1"/>
    <col min="13" max="13" width="8.6640625" customWidth="1"/>
    <col min="14" max="14" width="18.5" customWidth="1"/>
    <col min="15" max="27" width="8.6640625" customWidth="1"/>
  </cols>
  <sheetData>
    <row r="1" spans="1:27" ht="14.25" customHeight="1" x14ac:dyDescent="0.2">
      <c r="A1" s="8" t="s">
        <v>31</v>
      </c>
      <c r="B1" s="9"/>
      <c r="C1" s="8"/>
      <c r="D1" s="9"/>
      <c r="E1" s="9"/>
      <c r="F1" s="25"/>
      <c r="G1" s="10"/>
      <c r="H1" s="10"/>
      <c r="I1" s="10"/>
      <c r="J1" s="10"/>
      <c r="K1" s="10"/>
      <c r="L1" s="10"/>
      <c r="M1" s="10"/>
      <c r="N1" s="10"/>
      <c r="O1" s="10"/>
      <c r="P1" s="10"/>
      <c r="Q1" s="10"/>
      <c r="R1" s="10"/>
      <c r="S1" s="10"/>
      <c r="T1" s="10"/>
      <c r="U1" s="10"/>
      <c r="V1" s="10"/>
      <c r="W1" s="10"/>
      <c r="X1" s="10"/>
      <c r="Y1" s="10"/>
      <c r="Z1" s="10"/>
      <c r="AA1" s="10"/>
    </row>
    <row r="2" spans="1:27" ht="14.25" customHeight="1" x14ac:dyDescent="0.2">
      <c r="A2" s="8" t="s">
        <v>22</v>
      </c>
      <c r="B2" s="8" t="s">
        <v>24</v>
      </c>
      <c r="C2" s="8" t="s">
        <v>26</v>
      </c>
      <c r="D2" s="8" t="s">
        <v>24</v>
      </c>
      <c r="E2" s="11" t="s">
        <v>8</v>
      </c>
      <c r="F2" s="26" t="s">
        <v>29</v>
      </c>
      <c r="G2" s="10"/>
      <c r="H2" s="10"/>
      <c r="I2" s="10"/>
      <c r="J2" s="10"/>
      <c r="K2" s="10"/>
      <c r="L2" s="10"/>
      <c r="M2" s="10"/>
      <c r="N2" s="10"/>
      <c r="O2" s="10"/>
      <c r="P2" s="10"/>
      <c r="Q2" s="10"/>
      <c r="R2" s="10"/>
      <c r="S2" s="10"/>
      <c r="T2" s="10"/>
      <c r="U2" s="10"/>
      <c r="V2" s="10"/>
      <c r="W2" s="10"/>
      <c r="X2" s="10"/>
      <c r="Y2" s="10"/>
      <c r="Z2" s="10"/>
      <c r="AA2" s="10"/>
    </row>
    <row r="3" spans="1:27" ht="14.25" customHeight="1" x14ac:dyDescent="0.2">
      <c r="A3" s="27">
        <v>41640</v>
      </c>
      <c r="B3" s="28">
        <v>2674.4304999999999</v>
      </c>
      <c r="C3" s="29">
        <v>89.334249999999997</v>
      </c>
      <c r="D3" s="28">
        <v>2674.4304999999999</v>
      </c>
      <c r="E3" s="30">
        <f t="shared" ref="E3:E257" si="0">MONTH(A3)</f>
        <v>1</v>
      </c>
      <c r="F3" s="30" t="s">
        <v>63</v>
      </c>
      <c r="G3" s="31"/>
      <c r="I3" s="36" t="s">
        <v>77</v>
      </c>
      <c r="J3" s="38">
        <v>41640</v>
      </c>
      <c r="K3" s="38">
        <v>41671</v>
      </c>
      <c r="L3" s="38">
        <v>41699</v>
      </c>
      <c r="M3" s="38">
        <v>41730</v>
      </c>
      <c r="N3" s="38">
        <v>41760</v>
      </c>
      <c r="O3" s="38">
        <v>41791</v>
      </c>
      <c r="P3" s="38">
        <v>41821</v>
      </c>
      <c r="Q3" s="38">
        <v>41852</v>
      </c>
      <c r="R3" s="38">
        <v>41883</v>
      </c>
      <c r="S3" s="38">
        <v>41913</v>
      </c>
      <c r="T3" s="38">
        <v>41944</v>
      </c>
      <c r="U3" s="38">
        <v>41974</v>
      </c>
    </row>
    <row r="4" spans="1:27" ht="14.25" customHeight="1" x14ac:dyDescent="0.2">
      <c r="A4" s="27">
        <v>41640.5</v>
      </c>
      <c r="B4" s="28">
        <v>2576.1278333333298</v>
      </c>
      <c r="C4" s="29">
        <v>61.945999999999998</v>
      </c>
      <c r="D4" s="28">
        <v>2576.1278333333298</v>
      </c>
      <c r="E4" s="30">
        <f t="shared" si="0"/>
        <v>1</v>
      </c>
      <c r="F4" s="30" t="s">
        <v>63</v>
      </c>
      <c r="G4" s="31"/>
      <c r="H4" s="39"/>
      <c r="I4" s="37" t="s">
        <v>78</v>
      </c>
      <c r="J4" s="37">
        <v>1</v>
      </c>
      <c r="K4" s="37">
        <v>2</v>
      </c>
      <c r="L4" s="37">
        <v>3</v>
      </c>
      <c r="M4" s="37">
        <v>4</v>
      </c>
      <c r="N4" s="37">
        <v>5</v>
      </c>
      <c r="O4" s="37">
        <v>6</v>
      </c>
      <c r="P4" s="37">
        <v>7</v>
      </c>
      <c r="Q4" s="37">
        <v>8</v>
      </c>
      <c r="R4" s="37">
        <v>9</v>
      </c>
      <c r="S4" s="37">
        <v>10</v>
      </c>
      <c r="T4" s="37">
        <v>11</v>
      </c>
      <c r="U4" s="37">
        <v>12</v>
      </c>
    </row>
    <row r="5" spans="1:27" ht="14.25" customHeight="1" x14ac:dyDescent="0.2">
      <c r="A5" s="27">
        <v>41641</v>
      </c>
      <c r="B5" s="28">
        <v>2131.9819583333301</v>
      </c>
      <c r="C5" s="29">
        <v>45.9017499999999</v>
      </c>
      <c r="D5" s="28">
        <v>2131.9819583333301</v>
      </c>
      <c r="E5" s="30">
        <f t="shared" si="0"/>
        <v>1</v>
      </c>
      <c r="F5" s="30" t="s">
        <v>63</v>
      </c>
      <c r="G5" s="31"/>
      <c r="H5" s="41"/>
      <c r="I5" s="42" t="s">
        <v>79</v>
      </c>
      <c r="J5">
        <v>86.391757235371969</v>
      </c>
      <c r="K5" s="43">
        <v>86.829490475868141</v>
      </c>
      <c r="L5" s="43">
        <v>81.49989122823844</v>
      </c>
      <c r="M5" s="43">
        <v>72.569232168710826</v>
      </c>
      <c r="N5" s="43">
        <v>71.259354341223244</v>
      </c>
      <c r="O5" s="43">
        <v>72.156510799663252</v>
      </c>
      <c r="P5" s="43">
        <v>76.602720430107496</v>
      </c>
      <c r="Q5" s="43">
        <v>74.932540098566292</v>
      </c>
      <c r="R5" s="43">
        <v>74.066319823232305</v>
      </c>
      <c r="S5" s="43">
        <v>75.093148943932377</v>
      </c>
      <c r="T5" s="43">
        <v>73.700956254509322</v>
      </c>
      <c r="U5" s="43">
        <v>74.376656830400748</v>
      </c>
    </row>
    <row r="6" spans="1:27" ht="14.25" customHeight="1" x14ac:dyDescent="0.2">
      <c r="A6" s="27">
        <v>41641.5</v>
      </c>
      <c r="B6" s="28">
        <v>2772.0559583333302</v>
      </c>
      <c r="C6" s="29">
        <v>80.858249999999998</v>
      </c>
      <c r="D6" s="28">
        <v>2772.0559583333302</v>
      </c>
      <c r="E6" s="30">
        <f t="shared" si="0"/>
        <v>1</v>
      </c>
      <c r="F6" s="30" t="s">
        <v>63</v>
      </c>
      <c r="G6" s="31"/>
      <c r="H6" s="30"/>
      <c r="I6" s="42" t="s">
        <v>80</v>
      </c>
      <c r="J6" s="45">
        <v>2298.1901589653967</v>
      </c>
      <c r="K6" s="45">
        <v>2406.0918962111036</v>
      </c>
      <c r="L6" s="45">
        <v>2127.8145432709766</v>
      </c>
      <c r="M6" s="45">
        <v>2185.7997542263706</v>
      </c>
      <c r="N6" s="45">
        <v>2145.7837188661065</v>
      </c>
      <c r="O6" s="45">
        <v>2229.7496611442612</v>
      </c>
      <c r="P6" s="45">
        <v>2283.0502472527673</v>
      </c>
      <c r="Q6" s="45">
        <v>2201.0592458815067</v>
      </c>
      <c r="R6" s="45">
        <v>2153.3431850899528</v>
      </c>
      <c r="S6" s="45">
        <v>2098.9913812617792</v>
      </c>
      <c r="T6" s="45">
        <v>2200.9293289926659</v>
      </c>
      <c r="U6" s="45">
        <v>2312.1995397611418</v>
      </c>
    </row>
    <row r="7" spans="1:27" ht="14.25" customHeight="1" x14ac:dyDescent="0.2">
      <c r="A7" s="27">
        <v>41642</v>
      </c>
      <c r="B7" s="28">
        <v>2143.486625</v>
      </c>
      <c r="C7" s="29">
        <v>55.961833333333303</v>
      </c>
      <c r="D7" s="28">
        <v>2143.486625</v>
      </c>
      <c r="E7" s="30">
        <f t="shared" si="0"/>
        <v>1</v>
      </c>
      <c r="F7" s="30" t="s">
        <v>63</v>
      </c>
      <c r="G7" s="31"/>
    </row>
    <row r="8" spans="1:27" ht="14.25" customHeight="1" x14ac:dyDescent="0.2">
      <c r="A8" s="27">
        <v>41642.5</v>
      </c>
      <c r="B8" s="28">
        <v>2682.031125</v>
      </c>
      <c r="C8" s="29">
        <v>101.094833333333</v>
      </c>
      <c r="D8" s="28">
        <v>2682.031125</v>
      </c>
      <c r="E8" s="30">
        <f t="shared" si="0"/>
        <v>1</v>
      </c>
      <c r="F8" s="30" t="s">
        <v>63</v>
      </c>
      <c r="G8" s="31"/>
    </row>
    <row r="9" spans="1:27" ht="14.25" customHeight="1" x14ac:dyDescent="0.2">
      <c r="A9" s="27">
        <v>41643</v>
      </c>
      <c r="B9" s="28">
        <v>1788.07475</v>
      </c>
      <c r="C9" s="29">
        <v>26.664999999999999</v>
      </c>
      <c r="D9" s="28">
        <v>1788.07475</v>
      </c>
      <c r="E9" s="30">
        <f t="shared" si="0"/>
        <v>1</v>
      </c>
      <c r="F9" s="30" t="s">
        <v>63</v>
      </c>
      <c r="G9" s="31"/>
    </row>
    <row r="10" spans="1:27" ht="14.25" customHeight="1" x14ac:dyDescent="0.2">
      <c r="A10" s="27">
        <v>41643.5</v>
      </c>
      <c r="B10" s="28">
        <v>2082.8450909090898</v>
      </c>
      <c r="C10" s="29">
        <v>38.894545454545401</v>
      </c>
      <c r="D10" s="28">
        <v>2082.8450909090898</v>
      </c>
      <c r="E10" s="30">
        <f t="shared" si="0"/>
        <v>1</v>
      </c>
      <c r="F10" s="30" t="s">
        <v>63</v>
      </c>
      <c r="G10" s="31"/>
      <c r="I10" s="36" t="s">
        <v>244</v>
      </c>
      <c r="J10" s="38">
        <v>41640</v>
      </c>
      <c r="K10" s="38">
        <v>41671</v>
      </c>
      <c r="L10" s="38">
        <v>41699</v>
      </c>
      <c r="M10" s="38">
        <v>41730</v>
      </c>
      <c r="N10" s="38">
        <v>41760</v>
      </c>
      <c r="O10" s="38">
        <v>41791</v>
      </c>
      <c r="P10" s="38">
        <v>41821</v>
      </c>
      <c r="Q10" s="38">
        <v>41852</v>
      </c>
      <c r="R10" s="38">
        <v>41883</v>
      </c>
      <c r="S10" s="38">
        <v>41913</v>
      </c>
      <c r="T10" s="38">
        <v>41944</v>
      </c>
      <c r="U10" s="38">
        <v>41974</v>
      </c>
    </row>
    <row r="11" spans="1:27" ht="14.25" customHeight="1" x14ac:dyDescent="0.2">
      <c r="A11" s="27">
        <v>41644</v>
      </c>
      <c r="B11" s="28">
        <v>1815.8505</v>
      </c>
      <c r="C11" s="29">
        <v>46.715000000000003</v>
      </c>
      <c r="D11" s="28">
        <v>1815.8505</v>
      </c>
      <c r="E11" s="30">
        <f t="shared" si="0"/>
        <v>1</v>
      </c>
      <c r="F11" s="30" t="s">
        <v>63</v>
      </c>
      <c r="G11" s="31"/>
      <c r="I11" s="37" t="s">
        <v>78</v>
      </c>
      <c r="J11" s="37">
        <v>1</v>
      </c>
      <c r="K11" s="37">
        <v>2</v>
      </c>
      <c r="L11" s="37">
        <v>3</v>
      </c>
      <c r="M11" s="37">
        <v>4</v>
      </c>
      <c r="N11" s="37">
        <v>5</v>
      </c>
      <c r="O11" s="37">
        <v>6</v>
      </c>
      <c r="P11" s="37">
        <v>7</v>
      </c>
      <c r="Q11" s="37">
        <v>8</v>
      </c>
      <c r="R11" s="37">
        <v>9</v>
      </c>
      <c r="S11" s="37">
        <v>10</v>
      </c>
      <c r="T11" s="37">
        <v>11</v>
      </c>
      <c r="U11" s="37">
        <v>12</v>
      </c>
    </row>
    <row r="12" spans="1:27" ht="14.25" customHeight="1" x14ac:dyDescent="0.2">
      <c r="A12" s="27">
        <v>41644.5</v>
      </c>
      <c r="B12" s="28">
        <v>2219.27536363636</v>
      </c>
      <c r="C12" s="29">
        <v>46.208636363636302</v>
      </c>
      <c r="D12" s="28">
        <v>2219.27536363636</v>
      </c>
      <c r="E12" s="30">
        <f t="shared" si="0"/>
        <v>1</v>
      </c>
      <c r="F12" s="30" t="s">
        <v>63</v>
      </c>
      <c r="G12" s="31"/>
      <c r="I12" s="42" t="s">
        <v>79</v>
      </c>
      <c r="J12">
        <v>62.299699046920772</v>
      </c>
      <c r="K12">
        <v>63.031776721938691</v>
      </c>
      <c r="L12" s="43">
        <v>52.441594389168138</v>
      </c>
      <c r="M12" s="43">
        <v>51.963278490860944</v>
      </c>
      <c r="N12" s="43">
        <v>49.10979825327</v>
      </c>
      <c r="O12" s="43">
        <v>51.461810151515095</v>
      </c>
      <c r="P12" s="43">
        <v>60.395873207885266</v>
      </c>
      <c r="Q12" s="43">
        <v>56.719599991853968</v>
      </c>
      <c r="R12" s="43">
        <v>55.143418813131255</v>
      </c>
      <c r="S12" s="43">
        <v>57.362720698924704</v>
      </c>
      <c r="T12" s="43">
        <v>54.372058161976852</v>
      </c>
      <c r="U12" s="43">
        <v>55.520378176930556</v>
      </c>
    </row>
    <row r="13" spans="1:27" ht="14.25" customHeight="1" x14ac:dyDescent="0.2">
      <c r="A13" s="27">
        <v>41645</v>
      </c>
      <c r="B13" s="28">
        <v>2142.3453</v>
      </c>
      <c r="C13" s="29">
        <v>41.856000000000002</v>
      </c>
      <c r="D13" s="28">
        <v>2142.3453</v>
      </c>
      <c r="E13" s="30">
        <f t="shared" si="0"/>
        <v>1</v>
      </c>
      <c r="F13" s="30" t="s">
        <v>63</v>
      </c>
      <c r="G13" s="31"/>
      <c r="I13" s="42" t="s">
        <v>245</v>
      </c>
      <c r="J13" s="45">
        <v>2205.0044354480824</v>
      </c>
      <c r="K13" s="45">
        <v>2278.9148920918328</v>
      </c>
      <c r="L13" s="45">
        <v>2051.8848246648477</v>
      </c>
      <c r="M13" s="45">
        <v>2022.0853898845555</v>
      </c>
      <c r="N13" s="45">
        <v>2047.9829256126895</v>
      </c>
      <c r="O13" s="45">
        <v>2100.1843645292161</v>
      </c>
      <c r="P13" s="45">
        <v>2122.8352936827923</v>
      </c>
      <c r="Q13" s="45">
        <v>2101.2698990655363</v>
      </c>
      <c r="R13" s="45">
        <v>2045.3439327209553</v>
      </c>
      <c r="S13" s="45">
        <v>2009.1871525537595</v>
      </c>
      <c r="T13" s="45">
        <v>2098.4211861697281</v>
      </c>
      <c r="U13" s="45">
        <v>2180.7985733748733</v>
      </c>
    </row>
    <row r="14" spans="1:27" ht="14.25" customHeight="1" x14ac:dyDescent="0.2">
      <c r="A14" s="27">
        <v>41645.5</v>
      </c>
      <c r="B14" s="28">
        <v>2169.7437083333298</v>
      </c>
      <c r="C14" s="29">
        <v>46.013749999999902</v>
      </c>
      <c r="D14" s="28">
        <v>2169.7437083333298</v>
      </c>
      <c r="E14" s="30">
        <f t="shared" si="0"/>
        <v>1</v>
      </c>
      <c r="F14" s="30" t="s">
        <v>63</v>
      </c>
      <c r="G14" s="31"/>
    </row>
    <row r="15" spans="1:27" ht="14.25" customHeight="1" x14ac:dyDescent="0.2">
      <c r="A15" s="27">
        <v>41646</v>
      </c>
      <c r="B15" s="28">
        <v>2228.9214999999999</v>
      </c>
      <c r="C15" s="29">
        <v>34.894374999999997</v>
      </c>
      <c r="D15" s="28">
        <v>2228.9214999999999</v>
      </c>
      <c r="E15" s="30">
        <f t="shared" si="0"/>
        <v>1</v>
      </c>
      <c r="F15" s="30" t="s">
        <v>63</v>
      </c>
      <c r="G15" s="31"/>
    </row>
    <row r="16" spans="1:27" ht="14.25" customHeight="1" x14ac:dyDescent="0.2">
      <c r="A16" s="27">
        <v>41646.5</v>
      </c>
      <c r="B16" s="28">
        <v>2289.4490000000001</v>
      </c>
      <c r="C16" s="29">
        <v>53.312916666666602</v>
      </c>
      <c r="D16" s="28">
        <v>2289.4490000000001</v>
      </c>
      <c r="E16" s="30">
        <f t="shared" si="0"/>
        <v>1</v>
      </c>
      <c r="F16" s="30" t="s">
        <v>63</v>
      </c>
      <c r="G16" s="31"/>
    </row>
    <row r="17" spans="1:21" ht="14.25" customHeight="1" x14ac:dyDescent="0.2">
      <c r="A17" s="27">
        <v>41647</v>
      </c>
      <c r="B17" s="28">
        <v>1966.19391666666</v>
      </c>
      <c r="C17" s="29">
        <v>70.307083333333296</v>
      </c>
      <c r="D17" s="28">
        <v>1966.19391666666</v>
      </c>
      <c r="E17" s="30">
        <f t="shared" si="0"/>
        <v>1</v>
      </c>
      <c r="F17" s="30" t="s">
        <v>63</v>
      </c>
      <c r="G17" s="31"/>
    </row>
    <row r="18" spans="1:21" ht="14.25" customHeight="1" x14ac:dyDescent="0.2">
      <c r="A18" s="27">
        <v>41647.5</v>
      </c>
      <c r="B18" s="28">
        <v>2222.9840416666598</v>
      </c>
      <c r="C18" s="29">
        <v>64.552916666666604</v>
      </c>
      <c r="D18" s="28">
        <v>2222.9840416666598</v>
      </c>
      <c r="E18" s="30">
        <f t="shared" si="0"/>
        <v>1</v>
      </c>
      <c r="F18" s="30" t="s">
        <v>63</v>
      </c>
      <c r="G18" s="31"/>
    </row>
    <row r="19" spans="1:21" ht="14.25" customHeight="1" x14ac:dyDescent="0.2">
      <c r="A19" s="27">
        <v>41648</v>
      </c>
      <c r="B19" s="28">
        <v>1651.58858333333</v>
      </c>
      <c r="C19" s="29">
        <v>49.776249999999997</v>
      </c>
      <c r="D19" s="28">
        <v>1651.58858333333</v>
      </c>
      <c r="E19" s="30">
        <f t="shared" si="0"/>
        <v>1</v>
      </c>
      <c r="F19" s="30" t="s">
        <v>63</v>
      </c>
      <c r="G19" s="31"/>
    </row>
    <row r="20" spans="1:21" ht="14.25" customHeight="1" x14ac:dyDescent="0.2">
      <c r="A20" s="27">
        <v>41648.5</v>
      </c>
      <c r="B20" s="28">
        <v>1957.57495833333</v>
      </c>
      <c r="C20" s="29">
        <v>61.483333333333299</v>
      </c>
      <c r="D20" s="28">
        <v>1957.57495833333</v>
      </c>
      <c r="E20" s="30">
        <f t="shared" si="0"/>
        <v>1</v>
      </c>
      <c r="F20" s="30" t="s">
        <v>63</v>
      </c>
      <c r="G20" s="31"/>
      <c r="I20" s="36" t="s">
        <v>246</v>
      </c>
      <c r="J20" s="38">
        <v>41640</v>
      </c>
      <c r="K20" s="38">
        <v>41671</v>
      </c>
      <c r="L20" s="38">
        <v>41699</v>
      </c>
      <c r="M20" s="38">
        <v>41730</v>
      </c>
      <c r="N20" s="38">
        <v>41760</v>
      </c>
      <c r="O20" s="38">
        <v>41791</v>
      </c>
      <c r="P20" s="38">
        <v>41821</v>
      </c>
      <c r="Q20" s="38">
        <v>41852</v>
      </c>
      <c r="R20" s="38">
        <v>41883</v>
      </c>
      <c r="S20" s="38">
        <v>41913</v>
      </c>
      <c r="T20" s="38">
        <v>41944</v>
      </c>
      <c r="U20" s="38">
        <v>41974</v>
      </c>
    </row>
    <row r="21" spans="1:21" ht="14.25" customHeight="1" x14ac:dyDescent="0.2">
      <c r="A21" s="27">
        <v>41649</v>
      </c>
      <c r="B21" s="28">
        <v>1865.0249999999901</v>
      </c>
      <c r="C21" s="29">
        <v>56.407083333333297</v>
      </c>
      <c r="D21" s="28">
        <v>1865.0249999999901</v>
      </c>
      <c r="E21" s="30">
        <f t="shared" si="0"/>
        <v>1</v>
      </c>
      <c r="F21" s="30" t="s">
        <v>63</v>
      </c>
      <c r="G21" s="31"/>
      <c r="I21" s="37" t="s">
        <v>78</v>
      </c>
      <c r="J21" s="37">
        <v>1</v>
      </c>
      <c r="K21" s="37">
        <v>2</v>
      </c>
      <c r="L21" s="37">
        <v>3</v>
      </c>
      <c r="M21" s="37">
        <v>4</v>
      </c>
      <c r="N21" s="37">
        <v>5</v>
      </c>
      <c r="O21" s="37">
        <v>6</v>
      </c>
      <c r="P21" s="37">
        <v>7</v>
      </c>
      <c r="Q21" s="37">
        <v>8</v>
      </c>
      <c r="R21" s="37">
        <v>9</v>
      </c>
      <c r="S21" s="37">
        <v>10</v>
      </c>
      <c r="T21" s="37">
        <v>11</v>
      </c>
      <c r="U21" s="37">
        <v>12</v>
      </c>
    </row>
    <row r="22" spans="1:21" ht="14.25" customHeight="1" x14ac:dyDescent="0.2">
      <c r="A22" s="27">
        <v>41649.5</v>
      </c>
      <c r="B22" s="28">
        <v>2157.2933333333299</v>
      </c>
      <c r="C22" s="29">
        <v>69.813749999999999</v>
      </c>
      <c r="D22" s="28">
        <v>2157.2933333333299</v>
      </c>
      <c r="E22" s="30">
        <f t="shared" si="0"/>
        <v>1</v>
      </c>
      <c r="F22" s="30" t="s">
        <v>63</v>
      </c>
      <c r="G22" s="31"/>
      <c r="I22" s="42" t="s">
        <v>79</v>
      </c>
      <c r="J22">
        <v>110.48381542382316</v>
      </c>
      <c r="K22">
        <v>110.6272042297976</v>
      </c>
      <c r="L22">
        <v>110.55818806730875</v>
      </c>
      <c r="M22">
        <v>93.175185846560709</v>
      </c>
      <c r="N22">
        <v>93.408910429176487</v>
      </c>
      <c r="O22">
        <v>92.851211447811409</v>
      </c>
      <c r="P22">
        <v>92.809567652329719</v>
      </c>
      <c r="Q22">
        <v>93.145480205278616</v>
      </c>
      <c r="R22">
        <v>92.989220833333349</v>
      </c>
      <c r="S22">
        <v>92.82357718894005</v>
      </c>
      <c r="T22">
        <v>93.029854347041791</v>
      </c>
      <c r="U22">
        <v>93.232935483870932</v>
      </c>
    </row>
    <row r="23" spans="1:21" ht="14.25" customHeight="1" x14ac:dyDescent="0.2">
      <c r="A23" s="27">
        <v>41650</v>
      </c>
      <c r="B23" s="28">
        <v>1933.9007916666601</v>
      </c>
      <c r="C23" s="29">
        <v>53.609583333333298</v>
      </c>
      <c r="D23" s="28">
        <v>1933.9007916666601</v>
      </c>
      <c r="E23" s="30">
        <f t="shared" si="0"/>
        <v>1</v>
      </c>
      <c r="F23" s="30" t="s">
        <v>63</v>
      </c>
      <c r="G23" s="31"/>
      <c r="I23" s="42" t="s">
        <v>245</v>
      </c>
      <c r="J23" s="45">
        <v>2391.3758824827109</v>
      </c>
      <c r="K23" s="45">
        <v>2533.2689003303744</v>
      </c>
      <c r="L23" s="45">
        <v>2203.7442618771056</v>
      </c>
      <c r="M23" s="45">
        <v>2349.5141185681859</v>
      </c>
      <c r="N23" s="45">
        <v>2243.5845121195234</v>
      </c>
      <c r="O23" s="45">
        <v>2359.3149577593063</v>
      </c>
      <c r="P23" s="45">
        <v>2443.2652008227424</v>
      </c>
      <c r="Q23" s="45">
        <v>2300.8485926974772</v>
      </c>
      <c r="R23" s="45">
        <v>2261.3424374589504</v>
      </c>
      <c r="S23" s="45">
        <v>2188.795609969799</v>
      </c>
      <c r="T23" s="45">
        <v>2303.4374718156037</v>
      </c>
      <c r="U23" s="45">
        <v>2443.6005061474102</v>
      </c>
    </row>
    <row r="24" spans="1:21" ht="14.25" customHeight="1" x14ac:dyDescent="0.2">
      <c r="A24" s="27">
        <v>41650.5</v>
      </c>
      <c r="B24" s="28">
        <v>2161.194375</v>
      </c>
      <c r="C24" s="29">
        <v>53.2916666666666</v>
      </c>
      <c r="D24" s="28">
        <v>2161.194375</v>
      </c>
      <c r="E24" s="30">
        <f t="shared" si="0"/>
        <v>1</v>
      </c>
      <c r="F24" s="30" t="s">
        <v>63</v>
      </c>
      <c r="G24" s="31"/>
    </row>
    <row r="25" spans="1:21" ht="14.25" customHeight="1" x14ac:dyDescent="0.2">
      <c r="A25" s="27">
        <v>41651</v>
      </c>
      <c r="B25" s="28">
        <v>1672.51316666666</v>
      </c>
      <c r="C25" s="29">
        <v>53.844583333333297</v>
      </c>
      <c r="D25" s="28">
        <v>1672.51316666666</v>
      </c>
      <c r="E25" s="30">
        <f t="shared" si="0"/>
        <v>1</v>
      </c>
      <c r="F25" s="30" t="s">
        <v>63</v>
      </c>
      <c r="G25" s="31"/>
    </row>
    <row r="26" spans="1:21" ht="14.25" customHeight="1" x14ac:dyDescent="0.2">
      <c r="A26" s="27">
        <v>41651.5</v>
      </c>
      <c r="B26" s="28">
        <v>1928.0590416666601</v>
      </c>
      <c r="C26" s="29">
        <v>53.347916666666599</v>
      </c>
      <c r="D26" s="28">
        <v>1928.0590416666601</v>
      </c>
      <c r="E26" s="30">
        <f t="shared" si="0"/>
        <v>1</v>
      </c>
      <c r="F26" s="30" t="s">
        <v>63</v>
      </c>
      <c r="G26" s="31"/>
    </row>
    <row r="27" spans="1:21" ht="14.25" customHeight="1" x14ac:dyDescent="0.2">
      <c r="A27" s="27">
        <v>41652</v>
      </c>
      <c r="B27" s="28">
        <v>1863.6369999999899</v>
      </c>
      <c r="C27" s="29">
        <v>55.712166666666597</v>
      </c>
      <c r="D27" s="28">
        <v>1863.6369999999899</v>
      </c>
      <c r="E27" s="30">
        <f t="shared" si="0"/>
        <v>1</v>
      </c>
      <c r="F27" s="30" t="s">
        <v>63</v>
      </c>
      <c r="G27" s="31"/>
    </row>
    <row r="28" spans="1:21" ht="14.25" customHeight="1" x14ac:dyDescent="0.2">
      <c r="A28" s="27">
        <v>41652.5</v>
      </c>
      <c r="B28" s="28">
        <v>2185.68658333333</v>
      </c>
      <c r="C28" s="29">
        <v>66.450833333333307</v>
      </c>
      <c r="D28" s="28">
        <v>2185.68658333333</v>
      </c>
      <c r="E28" s="30">
        <f t="shared" si="0"/>
        <v>1</v>
      </c>
      <c r="F28" s="30" t="s">
        <v>63</v>
      </c>
      <c r="G28" s="31"/>
    </row>
    <row r="29" spans="1:21" ht="14.25" customHeight="1" x14ac:dyDescent="0.2">
      <c r="A29" s="27">
        <v>41653</v>
      </c>
      <c r="B29" s="28">
        <v>2185.5760416666599</v>
      </c>
      <c r="C29" s="29">
        <v>78.998583333333301</v>
      </c>
      <c r="D29" s="28">
        <v>2185.5760416666599</v>
      </c>
      <c r="E29" s="30">
        <f t="shared" si="0"/>
        <v>1</v>
      </c>
      <c r="F29" s="30" t="s">
        <v>63</v>
      </c>
      <c r="G29" s="31"/>
    </row>
    <row r="30" spans="1:21" ht="14.25" customHeight="1" x14ac:dyDescent="0.2">
      <c r="A30" s="27">
        <v>41653.5</v>
      </c>
      <c r="B30" s="28">
        <v>3175.2769166666599</v>
      </c>
      <c r="C30" s="29">
        <v>159.797333333333</v>
      </c>
      <c r="D30" s="28">
        <v>3175.2769166666599</v>
      </c>
      <c r="E30" s="30">
        <f t="shared" si="0"/>
        <v>1</v>
      </c>
      <c r="F30" s="30" t="s">
        <v>63</v>
      </c>
      <c r="G30" s="31"/>
    </row>
    <row r="31" spans="1:21" ht="14.25" customHeight="1" x14ac:dyDescent="0.2">
      <c r="A31" s="27">
        <v>41654</v>
      </c>
      <c r="B31" s="28">
        <v>2648.79408333333</v>
      </c>
      <c r="C31" s="29">
        <v>108.42100000000001</v>
      </c>
      <c r="D31" s="28">
        <v>2648.79408333333</v>
      </c>
      <c r="E31" s="30">
        <f t="shared" si="0"/>
        <v>1</v>
      </c>
      <c r="F31" s="30" t="s">
        <v>63</v>
      </c>
      <c r="G31" s="31"/>
    </row>
    <row r="32" spans="1:21" ht="14.25" customHeight="1" x14ac:dyDescent="0.2">
      <c r="A32" s="27">
        <v>41654.5</v>
      </c>
      <c r="B32" s="28">
        <v>3164.5167499999998</v>
      </c>
      <c r="C32" s="29">
        <v>132.91399999999999</v>
      </c>
      <c r="D32" s="28">
        <v>3164.5167499999998</v>
      </c>
      <c r="E32" s="30">
        <f t="shared" si="0"/>
        <v>1</v>
      </c>
      <c r="F32" s="30" t="s">
        <v>63</v>
      </c>
      <c r="G32" s="31"/>
    </row>
    <row r="33" spans="1:7" ht="14.25" customHeight="1" x14ac:dyDescent="0.2">
      <c r="A33" s="27">
        <v>41655</v>
      </c>
      <c r="B33" s="28">
        <v>2308.0395416666602</v>
      </c>
      <c r="C33" s="29">
        <v>68.866583333333296</v>
      </c>
      <c r="D33" s="28">
        <v>2308.0395416666602</v>
      </c>
      <c r="E33" s="30">
        <f t="shared" si="0"/>
        <v>1</v>
      </c>
      <c r="F33" s="30" t="s">
        <v>63</v>
      </c>
      <c r="G33" s="31"/>
    </row>
    <row r="34" spans="1:7" ht="14.25" customHeight="1" x14ac:dyDescent="0.2">
      <c r="A34" s="27">
        <v>41655.5</v>
      </c>
      <c r="B34" s="28">
        <v>2417.7790416666599</v>
      </c>
      <c r="C34" s="29">
        <v>50.487499999999997</v>
      </c>
      <c r="D34" s="28">
        <v>2417.7790416666599</v>
      </c>
      <c r="E34" s="30">
        <f t="shared" si="0"/>
        <v>1</v>
      </c>
      <c r="F34" s="30" t="s">
        <v>63</v>
      </c>
      <c r="G34" s="31"/>
    </row>
    <row r="35" spans="1:7" ht="14.25" customHeight="1" x14ac:dyDescent="0.2">
      <c r="A35" s="27">
        <v>41656</v>
      </c>
      <c r="B35" s="28">
        <v>1961.419625</v>
      </c>
      <c r="C35" s="29">
        <v>47.181833333333302</v>
      </c>
      <c r="D35" s="28">
        <v>1961.419625</v>
      </c>
      <c r="E35" s="30">
        <f t="shared" si="0"/>
        <v>1</v>
      </c>
      <c r="F35" s="30" t="s">
        <v>63</v>
      </c>
      <c r="G35" s="31"/>
    </row>
    <row r="36" spans="1:7" ht="14.25" customHeight="1" x14ac:dyDescent="0.2">
      <c r="A36" s="27">
        <v>41656.5</v>
      </c>
      <c r="B36" s="28">
        <v>2127.0714583333302</v>
      </c>
      <c r="C36" s="29">
        <v>43.937833333333302</v>
      </c>
      <c r="D36" s="28">
        <v>2127.0714583333302</v>
      </c>
      <c r="E36" s="30">
        <f t="shared" si="0"/>
        <v>1</v>
      </c>
      <c r="F36" s="30" t="s">
        <v>63</v>
      </c>
      <c r="G36" s="31"/>
    </row>
    <row r="37" spans="1:7" ht="14.25" customHeight="1" x14ac:dyDescent="0.2">
      <c r="A37" s="27">
        <v>41657</v>
      </c>
      <c r="B37" s="28">
        <v>2004.6923124999901</v>
      </c>
      <c r="C37" s="29">
        <v>50.634124999999997</v>
      </c>
      <c r="D37" s="28">
        <v>2004.6923124999901</v>
      </c>
      <c r="E37" s="30">
        <f t="shared" si="0"/>
        <v>1</v>
      </c>
      <c r="F37" s="30" t="s">
        <v>63</v>
      </c>
      <c r="G37" s="31"/>
    </row>
    <row r="38" spans="1:7" ht="14.25" customHeight="1" x14ac:dyDescent="0.2">
      <c r="A38" s="27">
        <v>41657.5</v>
      </c>
      <c r="B38" s="28">
        <v>2200.4989999999998</v>
      </c>
      <c r="C38" s="29">
        <v>50.1071666666666</v>
      </c>
      <c r="D38" s="28">
        <v>2200.4989999999998</v>
      </c>
      <c r="E38" s="30">
        <f t="shared" si="0"/>
        <v>1</v>
      </c>
      <c r="F38" s="30" t="s">
        <v>63</v>
      </c>
      <c r="G38" s="31"/>
    </row>
    <row r="39" spans="1:7" ht="14.25" customHeight="1" x14ac:dyDescent="0.2">
      <c r="A39" s="27">
        <v>41658</v>
      </c>
      <c r="B39" s="28">
        <v>1839.5621428571401</v>
      </c>
      <c r="C39" s="29">
        <v>43.767999999999901</v>
      </c>
      <c r="D39" s="28">
        <v>1839.5621428571401</v>
      </c>
      <c r="E39" s="30">
        <f t="shared" si="0"/>
        <v>1</v>
      </c>
      <c r="F39" s="30" t="s">
        <v>63</v>
      </c>
      <c r="G39" s="31"/>
    </row>
    <row r="40" spans="1:7" ht="14.25" customHeight="1" x14ac:dyDescent="0.2">
      <c r="A40" s="27">
        <v>41658.5</v>
      </c>
      <c r="B40" s="28">
        <v>2184.156125</v>
      </c>
      <c r="C40" s="29">
        <v>72.031833333333296</v>
      </c>
      <c r="D40" s="28">
        <v>2184.156125</v>
      </c>
      <c r="E40" s="30">
        <f t="shared" si="0"/>
        <v>1</v>
      </c>
      <c r="F40" s="30" t="s">
        <v>63</v>
      </c>
      <c r="G40" s="31"/>
    </row>
    <row r="41" spans="1:7" ht="14.25" customHeight="1" x14ac:dyDescent="0.2">
      <c r="A41" s="27">
        <v>41659</v>
      </c>
      <c r="B41" s="28">
        <v>1748.4124999999999</v>
      </c>
      <c r="C41" s="29">
        <v>44.526333333333298</v>
      </c>
      <c r="D41" s="28">
        <v>1748.4124999999999</v>
      </c>
      <c r="E41" s="30">
        <f t="shared" si="0"/>
        <v>1</v>
      </c>
      <c r="F41" s="30" t="s">
        <v>63</v>
      </c>
      <c r="G41" s="31"/>
    </row>
    <row r="42" spans="1:7" ht="14.25" customHeight="1" x14ac:dyDescent="0.2">
      <c r="A42" s="27">
        <v>41659.5</v>
      </c>
      <c r="B42" s="28">
        <v>2417.6507083333299</v>
      </c>
      <c r="C42" s="29">
        <v>65.881833333333304</v>
      </c>
      <c r="D42" s="28">
        <v>2417.6507083333299</v>
      </c>
      <c r="E42" s="30">
        <f t="shared" si="0"/>
        <v>1</v>
      </c>
      <c r="F42" s="30" t="s">
        <v>63</v>
      </c>
      <c r="G42" s="31"/>
    </row>
    <row r="43" spans="1:7" ht="14.25" customHeight="1" x14ac:dyDescent="0.2">
      <c r="A43" s="27">
        <v>41660</v>
      </c>
      <c r="B43" s="28">
        <v>2067.5482916666601</v>
      </c>
      <c r="C43" s="29">
        <v>47.251666666666601</v>
      </c>
      <c r="D43" s="28">
        <v>2067.5482916666601</v>
      </c>
      <c r="E43" s="30">
        <f t="shared" si="0"/>
        <v>1</v>
      </c>
      <c r="F43" s="30" t="s">
        <v>63</v>
      </c>
      <c r="G43" s="31"/>
    </row>
    <row r="44" spans="1:7" ht="14.25" customHeight="1" x14ac:dyDescent="0.2">
      <c r="A44" s="27">
        <v>41660.5</v>
      </c>
      <c r="B44" s="28">
        <v>2572.71675</v>
      </c>
      <c r="C44" s="29">
        <v>63.338166666666602</v>
      </c>
      <c r="D44" s="28">
        <v>2572.71675</v>
      </c>
      <c r="E44" s="30">
        <f t="shared" si="0"/>
        <v>1</v>
      </c>
      <c r="F44" s="30" t="s">
        <v>63</v>
      </c>
      <c r="G44" s="31"/>
    </row>
    <row r="45" spans="1:7" ht="14.25" customHeight="1" x14ac:dyDescent="0.2">
      <c r="A45" s="27">
        <v>41661</v>
      </c>
      <c r="B45" s="28">
        <v>2070.56383333333</v>
      </c>
      <c r="C45" s="29">
        <v>49.39425</v>
      </c>
      <c r="D45" s="28">
        <v>2070.56383333333</v>
      </c>
      <c r="E45" s="30">
        <f t="shared" si="0"/>
        <v>1</v>
      </c>
      <c r="F45" s="30" t="s">
        <v>63</v>
      </c>
      <c r="G45" s="31"/>
    </row>
    <row r="46" spans="1:7" ht="14.25" customHeight="1" x14ac:dyDescent="0.2">
      <c r="A46" s="27">
        <v>41661.5</v>
      </c>
      <c r="B46" s="28">
        <v>2702.1071666666599</v>
      </c>
      <c r="C46" s="29">
        <v>77.915249999999901</v>
      </c>
      <c r="D46" s="28">
        <v>2702.1071666666599</v>
      </c>
      <c r="E46" s="30">
        <f t="shared" si="0"/>
        <v>1</v>
      </c>
      <c r="F46" s="30" t="s">
        <v>63</v>
      </c>
      <c r="G46" s="31"/>
    </row>
    <row r="47" spans="1:7" ht="14.25" customHeight="1" x14ac:dyDescent="0.2">
      <c r="A47" s="27">
        <v>41662</v>
      </c>
      <c r="B47" s="28">
        <v>2155.5055416666601</v>
      </c>
      <c r="C47" s="29">
        <v>48.651249999999997</v>
      </c>
      <c r="D47" s="28">
        <v>2155.5055416666601</v>
      </c>
      <c r="E47" s="30">
        <f t="shared" si="0"/>
        <v>1</v>
      </c>
      <c r="F47" s="30" t="s">
        <v>63</v>
      </c>
      <c r="G47" s="31"/>
    </row>
    <row r="48" spans="1:7" ht="14.25" customHeight="1" x14ac:dyDescent="0.2">
      <c r="A48" s="27">
        <v>41662.5</v>
      </c>
      <c r="B48" s="28">
        <v>2449.9735416666599</v>
      </c>
      <c r="C48" s="29">
        <v>59.662916666666597</v>
      </c>
      <c r="D48" s="28">
        <v>2449.9735416666599</v>
      </c>
      <c r="E48" s="30">
        <f t="shared" si="0"/>
        <v>1</v>
      </c>
      <c r="F48" s="30" t="s">
        <v>63</v>
      </c>
      <c r="G48" s="31"/>
    </row>
    <row r="49" spans="1:7" ht="14.25" customHeight="1" x14ac:dyDescent="0.2">
      <c r="A49" s="27">
        <v>41663</v>
      </c>
      <c r="B49" s="28">
        <v>1994.9894545454499</v>
      </c>
      <c r="C49" s="29">
        <v>44.107909090908997</v>
      </c>
      <c r="D49" s="28">
        <v>1994.9894545454499</v>
      </c>
      <c r="E49" s="30">
        <f t="shared" si="0"/>
        <v>1</v>
      </c>
      <c r="F49" s="30" t="s">
        <v>63</v>
      </c>
      <c r="G49" s="31"/>
    </row>
    <row r="50" spans="1:7" ht="14.25" customHeight="1" x14ac:dyDescent="0.2">
      <c r="A50" s="27">
        <v>41663.5</v>
      </c>
      <c r="B50" s="28">
        <v>2281.8349166666599</v>
      </c>
      <c r="C50" s="29">
        <v>45.838749999999997</v>
      </c>
      <c r="D50" s="28">
        <v>2281.8349166666599</v>
      </c>
      <c r="E50" s="30">
        <f t="shared" si="0"/>
        <v>1</v>
      </c>
      <c r="F50" s="30" t="s">
        <v>63</v>
      </c>
      <c r="G50" s="31"/>
    </row>
    <row r="51" spans="1:7" ht="14.25" customHeight="1" x14ac:dyDescent="0.2">
      <c r="A51" s="27">
        <v>41664</v>
      </c>
      <c r="B51" s="28">
        <v>1951.5263333333301</v>
      </c>
      <c r="C51" s="29">
        <v>51.144583333333301</v>
      </c>
      <c r="D51" s="28">
        <v>1951.5263333333301</v>
      </c>
      <c r="E51" s="30">
        <f t="shared" si="0"/>
        <v>1</v>
      </c>
      <c r="F51" s="30" t="s">
        <v>63</v>
      </c>
      <c r="G51" s="31"/>
    </row>
    <row r="52" spans="1:7" ht="14.25" customHeight="1" x14ac:dyDescent="0.2">
      <c r="A52" s="27">
        <v>41664.5</v>
      </c>
      <c r="B52" s="28">
        <v>2341.0592916666601</v>
      </c>
      <c r="C52" s="29">
        <v>73.990499999999997</v>
      </c>
      <c r="D52" s="28">
        <v>2341.0592916666601</v>
      </c>
      <c r="E52" s="30">
        <f t="shared" si="0"/>
        <v>1</v>
      </c>
      <c r="F52" s="30" t="s">
        <v>63</v>
      </c>
      <c r="G52" s="31"/>
    </row>
    <row r="53" spans="1:7" ht="14.25" customHeight="1" x14ac:dyDescent="0.2">
      <c r="A53" s="27">
        <v>41665</v>
      </c>
      <c r="B53" s="28">
        <v>1823.6909166666601</v>
      </c>
      <c r="C53" s="29">
        <v>49.5535833333333</v>
      </c>
      <c r="D53" s="28">
        <v>1823.6909166666601</v>
      </c>
      <c r="E53" s="30">
        <f t="shared" si="0"/>
        <v>1</v>
      </c>
      <c r="F53" s="30" t="s">
        <v>63</v>
      </c>
      <c r="G53" s="31"/>
    </row>
    <row r="54" spans="1:7" ht="14.25" customHeight="1" x14ac:dyDescent="0.2">
      <c r="A54" s="27">
        <v>41665.5</v>
      </c>
      <c r="B54" s="28">
        <v>2288.3790416666602</v>
      </c>
      <c r="C54" s="29">
        <v>69.318416666666593</v>
      </c>
      <c r="D54" s="28">
        <v>2288.3790416666602</v>
      </c>
      <c r="E54" s="30">
        <f t="shared" si="0"/>
        <v>1</v>
      </c>
      <c r="F54" s="30" t="s">
        <v>63</v>
      </c>
      <c r="G54" s="31"/>
    </row>
    <row r="55" spans="1:7" ht="14.25" customHeight="1" x14ac:dyDescent="0.2">
      <c r="A55" s="27">
        <v>41666</v>
      </c>
      <c r="B55" s="28">
        <v>1833.969625</v>
      </c>
      <c r="C55" s="29">
        <v>59.5356666666666</v>
      </c>
      <c r="D55" s="28">
        <v>1833.969625</v>
      </c>
      <c r="E55" s="30">
        <f t="shared" si="0"/>
        <v>1</v>
      </c>
      <c r="F55" s="30" t="s">
        <v>63</v>
      </c>
      <c r="G55" s="31"/>
    </row>
    <row r="56" spans="1:7" ht="14.25" customHeight="1" x14ac:dyDescent="0.2">
      <c r="A56" s="27">
        <v>41666.5</v>
      </c>
      <c r="B56" s="28">
        <v>2465.6632500000001</v>
      </c>
      <c r="C56" s="29">
        <v>87.515000000000001</v>
      </c>
      <c r="D56" s="28">
        <v>2465.6632500000001</v>
      </c>
      <c r="E56" s="30">
        <f t="shared" si="0"/>
        <v>1</v>
      </c>
      <c r="F56" s="30" t="s">
        <v>63</v>
      </c>
      <c r="G56" s="31"/>
    </row>
    <row r="57" spans="1:7" ht="14.25" customHeight="1" x14ac:dyDescent="0.2">
      <c r="A57" s="27">
        <v>41667</v>
      </c>
      <c r="B57" s="28">
        <v>1844.722</v>
      </c>
      <c r="C57" s="29">
        <v>47.820250000000001</v>
      </c>
      <c r="D57" s="28">
        <v>1844.722</v>
      </c>
      <c r="E57" s="30">
        <f t="shared" si="0"/>
        <v>1</v>
      </c>
      <c r="F57" s="30" t="s">
        <v>63</v>
      </c>
      <c r="G57" s="31"/>
    </row>
    <row r="58" spans="1:7" ht="14.25" customHeight="1" x14ac:dyDescent="0.2">
      <c r="A58" s="27">
        <v>41667.5</v>
      </c>
      <c r="B58" s="28">
        <v>2259.0371666666601</v>
      </c>
      <c r="C58" s="29">
        <v>70.217833333333303</v>
      </c>
      <c r="D58" s="28">
        <v>2259.0371666666601</v>
      </c>
      <c r="E58" s="30">
        <f t="shared" si="0"/>
        <v>1</v>
      </c>
      <c r="F58" s="30" t="s">
        <v>63</v>
      </c>
      <c r="G58" s="31"/>
    </row>
    <row r="59" spans="1:7" ht="14.25" customHeight="1" x14ac:dyDescent="0.2">
      <c r="A59" s="27">
        <v>41668</v>
      </c>
      <c r="B59" s="28">
        <v>1988.9660833333301</v>
      </c>
      <c r="C59" s="29">
        <v>63.731333333333303</v>
      </c>
      <c r="D59" s="28">
        <v>1988.9660833333301</v>
      </c>
      <c r="E59" s="30">
        <f t="shared" si="0"/>
        <v>1</v>
      </c>
      <c r="F59" s="30" t="s">
        <v>63</v>
      </c>
      <c r="G59" s="31"/>
    </row>
    <row r="60" spans="1:7" ht="14.25" customHeight="1" x14ac:dyDescent="0.2">
      <c r="A60" s="27">
        <v>41668.5</v>
      </c>
      <c r="B60" s="28">
        <v>2498.4301666666602</v>
      </c>
      <c r="C60" s="29">
        <v>81.990916666666607</v>
      </c>
      <c r="D60" s="28">
        <v>2498.4301666666602</v>
      </c>
      <c r="E60" s="30">
        <f t="shared" si="0"/>
        <v>1</v>
      </c>
      <c r="F60" s="30" t="s">
        <v>63</v>
      </c>
      <c r="G60" s="31"/>
    </row>
    <row r="61" spans="1:7" ht="14.25" customHeight="1" x14ac:dyDescent="0.2">
      <c r="A61" s="27">
        <v>41669</v>
      </c>
      <c r="B61" s="28">
        <v>2064.4832499999902</v>
      </c>
      <c r="C61" s="29">
        <v>60.905833333333298</v>
      </c>
      <c r="D61" s="28">
        <v>2064.4832499999902</v>
      </c>
      <c r="E61" s="30">
        <f t="shared" si="0"/>
        <v>1</v>
      </c>
      <c r="F61" s="30" t="s">
        <v>63</v>
      </c>
      <c r="G61" s="31"/>
    </row>
    <row r="62" spans="1:7" ht="14.25" customHeight="1" x14ac:dyDescent="0.2">
      <c r="A62" s="27">
        <v>41669.5</v>
      </c>
      <c r="B62" s="28">
        <v>2629.6935416666602</v>
      </c>
      <c r="C62" s="29">
        <v>73.409333333333294</v>
      </c>
      <c r="D62" s="28">
        <v>2629.6935416666602</v>
      </c>
      <c r="E62" s="30">
        <f t="shared" si="0"/>
        <v>1</v>
      </c>
      <c r="F62" s="30" t="s">
        <v>63</v>
      </c>
      <c r="G62" s="31"/>
    </row>
    <row r="63" spans="1:7" ht="14.25" customHeight="1" x14ac:dyDescent="0.2">
      <c r="A63" s="27">
        <v>41670</v>
      </c>
      <c r="B63" s="28">
        <v>2088.8087500000001</v>
      </c>
      <c r="C63" s="29">
        <v>48.490666666666598</v>
      </c>
      <c r="D63" s="28">
        <v>2088.8087500000001</v>
      </c>
      <c r="E63" s="30">
        <f t="shared" si="0"/>
        <v>1</v>
      </c>
      <c r="F63" s="30" t="s">
        <v>63</v>
      </c>
      <c r="G63" s="31"/>
    </row>
    <row r="64" spans="1:7" ht="14.25" customHeight="1" x14ac:dyDescent="0.2">
      <c r="A64" s="27">
        <v>41670.5</v>
      </c>
      <c r="B64" s="28">
        <v>2670.88983333333</v>
      </c>
      <c r="C64" s="29">
        <v>92.988999999999905</v>
      </c>
      <c r="D64" s="28">
        <v>2670.88983333333</v>
      </c>
      <c r="E64" s="30">
        <f t="shared" si="0"/>
        <v>1</v>
      </c>
      <c r="F64" s="30" t="s">
        <v>63</v>
      </c>
      <c r="G64" s="31"/>
    </row>
    <row r="65" spans="1:7" ht="14.25" customHeight="1" x14ac:dyDescent="0.2">
      <c r="A65" s="27">
        <v>41671</v>
      </c>
      <c r="B65" s="28">
        <v>2061.80587499999</v>
      </c>
      <c r="C65" s="29">
        <v>56.500749999999996</v>
      </c>
      <c r="D65" s="28">
        <v>2061.80587499999</v>
      </c>
      <c r="E65" s="30">
        <f t="shared" si="0"/>
        <v>2</v>
      </c>
      <c r="F65" s="30" t="s">
        <v>63</v>
      </c>
      <c r="G65" s="31"/>
    </row>
    <row r="66" spans="1:7" ht="14.25" customHeight="1" x14ac:dyDescent="0.2">
      <c r="A66" s="27">
        <v>41671.5</v>
      </c>
      <c r="B66" s="28">
        <v>2388.2006249999999</v>
      </c>
      <c r="C66" s="29">
        <v>66.637916666666598</v>
      </c>
      <c r="D66" s="28">
        <v>2388.2006249999999</v>
      </c>
      <c r="E66" s="30">
        <f t="shared" si="0"/>
        <v>2</v>
      </c>
      <c r="F66" s="30" t="s">
        <v>63</v>
      </c>
      <c r="G66" s="31"/>
    </row>
    <row r="67" spans="1:7" ht="14.25" customHeight="1" x14ac:dyDescent="0.2">
      <c r="A67" s="27">
        <v>41672</v>
      </c>
      <c r="B67" s="28">
        <v>2012.0826666666601</v>
      </c>
      <c r="C67" s="29">
        <v>41.845666666666602</v>
      </c>
      <c r="D67" s="28">
        <v>2012.0826666666601</v>
      </c>
      <c r="E67" s="30">
        <f t="shared" si="0"/>
        <v>2</v>
      </c>
      <c r="F67" s="30" t="s">
        <v>63</v>
      </c>
      <c r="G67" s="31"/>
    </row>
    <row r="68" spans="1:7" ht="14.25" customHeight="1" x14ac:dyDescent="0.2">
      <c r="A68" s="27">
        <v>41672.5</v>
      </c>
      <c r="B68" s="28">
        <v>2765.58395833333</v>
      </c>
      <c r="C68" s="29">
        <v>86.525333333333293</v>
      </c>
      <c r="D68" s="28">
        <v>2765.58395833333</v>
      </c>
      <c r="E68" s="30">
        <f t="shared" si="0"/>
        <v>2</v>
      </c>
      <c r="F68" s="30" t="s">
        <v>63</v>
      </c>
      <c r="G68" s="31"/>
    </row>
    <row r="69" spans="1:7" ht="14.25" customHeight="1" x14ac:dyDescent="0.2">
      <c r="A69" s="27">
        <v>41673</v>
      </c>
      <c r="B69" s="28">
        <v>1877.6705833333299</v>
      </c>
      <c r="C69" s="29">
        <v>58.5831666666666</v>
      </c>
      <c r="D69" s="28">
        <v>1877.6705833333299</v>
      </c>
      <c r="E69" s="30">
        <f t="shared" si="0"/>
        <v>2</v>
      </c>
      <c r="F69" s="30" t="s">
        <v>63</v>
      </c>
      <c r="G69" s="31"/>
    </row>
    <row r="70" spans="1:7" ht="14.25" customHeight="1" x14ac:dyDescent="0.2">
      <c r="A70" s="27">
        <v>41673.5</v>
      </c>
      <c r="B70" s="28">
        <v>2193.5964166666599</v>
      </c>
      <c r="C70" s="29">
        <v>60.772916666666603</v>
      </c>
      <c r="D70" s="28">
        <v>2193.5964166666599</v>
      </c>
      <c r="E70" s="30">
        <f t="shared" si="0"/>
        <v>2</v>
      </c>
      <c r="F70" s="30" t="s">
        <v>63</v>
      </c>
      <c r="G70" s="31"/>
    </row>
    <row r="71" spans="1:7" ht="14.25" customHeight="1" x14ac:dyDescent="0.2">
      <c r="A71" s="27">
        <v>41674</v>
      </c>
      <c r="B71" s="28">
        <v>2175.5892142857101</v>
      </c>
      <c r="C71" s="29">
        <v>42.946428571428498</v>
      </c>
      <c r="D71" s="28">
        <v>2175.5892142857101</v>
      </c>
      <c r="E71" s="30">
        <f t="shared" si="0"/>
        <v>2</v>
      </c>
      <c r="F71" s="30" t="s">
        <v>63</v>
      </c>
      <c r="G71" s="31"/>
    </row>
    <row r="72" spans="1:7" ht="14.25" customHeight="1" x14ac:dyDescent="0.2">
      <c r="A72" s="27">
        <v>41674.5</v>
      </c>
      <c r="B72" s="28">
        <v>2378.2999583333299</v>
      </c>
      <c r="C72" s="29">
        <v>55.469166666666602</v>
      </c>
      <c r="D72" s="28">
        <v>2378.2999583333299</v>
      </c>
      <c r="E72" s="30">
        <f t="shared" si="0"/>
        <v>2</v>
      </c>
      <c r="F72" s="30" t="s">
        <v>63</v>
      </c>
      <c r="G72" s="31"/>
    </row>
    <row r="73" spans="1:7" ht="14.25" customHeight="1" x14ac:dyDescent="0.2">
      <c r="A73" s="27">
        <v>41675</v>
      </c>
      <c r="B73" s="28">
        <v>2051.6291428571399</v>
      </c>
      <c r="C73" s="29">
        <v>48.9171428571428</v>
      </c>
      <c r="D73" s="28">
        <v>2051.6291428571399</v>
      </c>
      <c r="E73" s="30">
        <f t="shared" si="0"/>
        <v>2</v>
      </c>
      <c r="F73" s="30" t="s">
        <v>63</v>
      </c>
      <c r="G73" s="31"/>
    </row>
    <row r="74" spans="1:7" ht="14.25" customHeight="1" x14ac:dyDescent="0.2">
      <c r="A74" s="27">
        <v>41675.5</v>
      </c>
      <c r="B74" s="28">
        <v>2120.0478750000002</v>
      </c>
      <c r="C74" s="29">
        <v>45.340416666666599</v>
      </c>
      <c r="D74" s="28">
        <v>2120.0478750000002</v>
      </c>
      <c r="E74" s="30">
        <f t="shared" si="0"/>
        <v>2</v>
      </c>
      <c r="F74" s="30" t="s">
        <v>63</v>
      </c>
      <c r="G74" s="31"/>
    </row>
    <row r="75" spans="1:7" ht="14.25" customHeight="1" x14ac:dyDescent="0.2">
      <c r="A75" s="27">
        <v>41676</v>
      </c>
      <c r="B75" s="28">
        <v>1760.261375</v>
      </c>
      <c r="C75" s="29">
        <v>39.444583333333298</v>
      </c>
      <c r="D75" s="28">
        <v>1760.261375</v>
      </c>
      <c r="E75" s="30">
        <f t="shared" si="0"/>
        <v>2</v>
      </c>
      <c r="F75" s="30" t="s">
        <v>63</v>
      </c>
      <c r="G75" s="31"/>
    </row>
    <row r="76" spans="1:7" ht="14.25" customHeight="1" x14ac:dyDescent="0.2">
      <c r="A76" s="27">
        <v>41676.5</v>
      </c>
      <c r="B76" s="28">
        <v>2111.6414583333299</v>
      </c>
      <c r="C76" s="29">
        <v>43.482500000000002</v>
      </c>
      <c r="D76" s="28">
        <v>2111.6414583333299</v>
      </c>
      <c r="E76" s="30">
        <f t="shared" si="0"/>
        <v>2</v>
      </c>
      <c r="F76" s="30" t="s">
        <v>63</v>
      </c>
      <c r="G76" s="31"/>
    </row>
    <row r="77" spans="1:7" ht="14.25" customHeight="1" x14ac:dyDescent="0.2">
      <c r="A77" s="27">
        <v>41677</v>
      </c>
      <c r="B77" s="28">
        <v>2026.5122916666601</v>
      </c>
      <c r="C77" s="29">
        <v>42.508749999999999</v>
      </c>
      <c r="D77" s="28">
        <v>2026.5122916666601</v>
      </c>
      <c r="E77" s="30">
        <f t="shared" si="0"/>
        <v>2</v>
      </c>
      <c r="F77" s="30" t="s">
        <v>63</v>
      </c>
      <c r="G77" s="31"/>
    </row>
    <row r="78" spans="1:7" ht="14.25" customHeight="1" x14ac:dyDescent="0.2">
      <c r="A78" s="27">
        <v>41677.5</v>
      </c>
      <c r="B78" s="28">
        <v>2289.0562083333298</v>
      </c>
      <c r="C78" s="29">
        <v>53.663749999999901</v>
      </c>
      <c r="D78" s="28">
        <v>2289.0562083333298</v>
      </c>
      <c r="E78" s="30">
        <f t="shared" si="0"/>
        <v>2</v>
      </c>
      <c r="F78" s="30" t="s">
        <v>63</v>
      </c>
      <c r="G78" s="31"/>
    </row>
    <row r="79" spans="1:7" ht="14.25" customHeight="1" x14ac:dyDescent="0.2">
      <c r="A79" s="27">
        <v>41678</v>
      </c>
      <c r="B79" s="28">
        <v>1996.34679166666</v>
      </c>
      <c r="C79" s="29">
        <v>66.761250000000004</v>
      </c>
      <c r="D79" s="28">
        <v>1996.34679166666</v>
      </c>
      <c r="E79" s="30">
        <f t="shared" si="0"/>
        <v>2</v>
      </c>
      <c r="F79" s="30" t="s">
        <v>63</v>
      </c>
      <c r="G79" s="31"/>
    </row>
    <row r="80" spans="1:7" ht="14.25" customHeight="1" x14ac:dyDescent="0.2">
      <c r="A80" s="27">
        <v>41678.5</v>
      </c>
      <c r="B80" s="28">
        <v>2194.7312916666601</v>
      </c>
      <c r="C80" s="29">
        <v>61.345416666666601</v>
      </c>
      <c r="D80" s="28">
        <v>2194.7312916666601</v>
      </c>
      <c r="E80" s="30">
        <f t="shared" si="0"/>
        <v>2</v>
      </c>
      <c r="F80" s="30" t="s">
        <v>63</v>
      </c>
      <c r="G80" s="31"/>
    </row>
    <row r="81" spans="1:7" ht="14.25" customHeight="1" x14ac:dyDescent="0.2">
      <c r="A81" s="27">
        <v>41679</v>
      </c>
      <c r="B81" s="28">
        <v>1922.08879166666</v>
      </c>
      <c r="C81" s="29">
        <v>67.138750000000002</v>
      </c>
      <c r="D81" s="28">
        <v>1922.08879166666</v>
      </c>
      <c r="E81" s="30">
        <f t="shared" si="0"/>
        <v>2</v>
      </c>
      <c r="F81" s="30" t="s">
        <v>63</v>
      </c>
      <c r="G81" s="31"/>
    </row>
    <row r="82" spans="1:7" ht="14.25" customHeight="1" x14ac:dyDescent="0.2">
      <c r="A82" s="27">
        <v>41679.5</v>
      </c>
      <c r="B82" s="28">
        <v>2188.2592916666599</v>
      </c>
      <c r="C82" s="29">
        <v>76.004583333333301</v>
      </c>
      <c r="D82" s="28">
        <v>2188.2592916666599</v>
      </c>
      <c r="E82" s="30">
        <f t="shared" si="0"/>
        <v>2</v>
      </c>
      <c r="F82" s="30" t="s">
        <v>63</v>
      </c>
      <c r="G82" s="31"/>
    </row>
    <row r="83" spans="1:7" ht="14.25" customHeight="1" x14ac:dyDescent="0.2">
      <c r="A83" s="27">
        <v>41680</v>
      </c>
      <c r="B83" s="28">
        <v>1805.3314583333299</v>
      </c>
      <c r="C83" s="29">
        <v>43.415833333333303</v>
      </c>
      <c r="D83" s="28">
        <v>1805.3314583333299</v>
      </c>
      <c r="E83" s="30">
        <f t="shared" si="0"/>
        <v>2</v>
      </c>
      <c r="F83" s="30" t="s">
        <v>63</v>
      </c>
      <c r="G83" s="31"/>
    </row>
    <row r="84" spans="1:7" ht="14.25" customHeight="1" x14ac:dyDescent="0.2">
      <c r="A84" s="27">
        <v>41680.5</v>
      </c>
      <c r="B84" s="28">
        <v>1953.63308333333</v>
      </c>
      <c r="C84" s="29">
        <v>49.037500000000001</v>
      </c>
      <c r="D84" s="28">
        <v>1953.63308333333</v>
      </c>
      <c r="E84" s="30">
        <f t="shared" si="0"/>
        <v>2</v>
      </c>
      <c r="F84" s="30" t="s">
        <v>63</v>
      </c>
      <c r="G84" s="31"/>
    </row>
    <row r="85" spans="1:7" ht="14.25" customHeight="1" x14ac:dyDescent="0.2">
      <c r="A85" s="27">
        <v>41681</v>
      </c>
      <c r="B85" s="28">
        <v>1709.93233333333</v>
      </c>
      <c r="C85" s="29">
        <v>37.9716666666666</v>
      </c>
      <c r="D85" s="28">
        <v>1709.93233333333</v>
      </c>
      <c r="E85" s="30">
        <f t="shared" si="0"/>
        <v>2</v>
      </c>
      <c r="F85" s="30" t="s">
        <v>63</v>
      </c>
      <c r="G85" s="31"/>
    </row>
    <row r="86" spans="1:7" ht="14.25" customHeight="1" x14ac:dyDescent="0.2">
      <c r="A86" s="27">
        <v>41681.5</v>
      </c>
      <c r="B86" s="28">
        <v>2004.21187499999</v>
      </c>
      <c r="C86" s="29">
        <v>50.853749999999998</v>
      </c>
      <c r="D86" s="28">
        <v>2004.21187499999</v>
      </c>
      <c r="E86" s="30">
        <f t="shared" si="0"/>
        <v>2</v>
      </c>
      <c r="F86" s="30" t="s">
        <v>63</v>
      </c>
      <c r="G86" s="31"/>
    </row>
    <row r="87" spans="1:7" ht="14.25" customHeight="1" x14ac:dyDescent="0.2">
      <c r="A87" s="27">
        <v>41682</v>
      </c>
      <c r="B87" s="28">
        <v>1882.4137083333301</v>
      </c>
      <c r="C87" s="29">
        <v>45.630416666666598</v>
      </c>
      <c r="D87" s="28">
        <v>1882.4137083333301</v>
      </c>
      <c r="E87" s="30">
        <f t="shared" si="0"/>
        <v>2</v>
      </c>
      <c r="F87" s="30" t="s">
        <v>63</v>
      </c>
      <c r="G87" s="31"/>
    </row>
    <row r="88" spans="1:7" ht="14.25" customHeight="1" x14ac:dyDescent="0.2">
      <c r="A88" s="27">
        <v>41682.5</v>
      </c>
      <c r="B88" s="28">
        <v>2126.41379166666</v>
      </c>
      <c r="C88" s="29">
        <v>44.034999999999997</v>
      </c>
      <c r="D88" s="28">
        <v>2126.41379166666</v>
      </c>
      <c r="E88" s="30">
        <f t="shared" si="0"/>
        <v>2</v>
      </c>
      <c r="F88" s="30" t="s">
        <v>63</v>
      </c>
      <c r="G88" s="31"/>
    </row>
    <row r="89" spans="1:7" ht="14.25" customHeight="1" x14ac:dyDescent="0.2">
      <c r="A89" s="27">
        <v>41683</v>
      </c>
      <c r="B89" s="28">
        <v>2547.8222500000002</v>
      </c>
      <c r="C89" s="29">
        <v>174.000916666666</v>
      </c>
      <c r="D89" s="28">
        <v>2547.8222500000002</v>
      </c>
      <c r="E89" s="30">
        <f t="shared" si="0"/>
        <v>2</v>
      </c>
      <c r="F89" s="30" t="s">
        <v>63</v>
      </c>
      <c r="G89" s="31"/>
    </row>
    <row r="90" spans="1:7" ht="14.25" customHeight="1" x14ac:dyDescent="0.2">
      <c r="A90" s="27">
        <v>41683.5</v>
      </c>
      <c r="B90" s="28">
        <v>3266.0770833333299</v>
      </c>
      <c r="C90" s="29">
        <v>187.01124999999999</v>
      </c>
      <c r="D90" s="28">
        <v>3266.0770833333299</v>
      </c>
      <c r="E90" s="30">
        <f t="shared" si="0"/>
        <v>2</v>
      </c>
      <c r="F90" s="30" t="s">
        <v>63</v>
      </c>
      <c r="G90" s="31"/>
    </row>
    <row r="91" spans="1:7" ht="14.25" customHeight="1" x14ac:dyDescent="0.2">
      <c r="A91" s="27">
        <v>41684</v>
      </c>
      <c r="B91" s="28">
        <v>2419.2827499999999</v>
      </c>
      <c r="C91" s="29">
        <v>62.771833333333298</v>
      </c>
      <c r="D91" s="28">
        <v>2419.2827499999999</v>
      </c>
      <c r="E91" s="30">
        <f t="shared" si="0"/>
        <v>2</v>
      </c>
      <c r="F91" s="30" t="s">
        <v>63</v>
      </c>
      <c r="G91" s="31"/>
    </row>
    <row r="92" spans="1:7" ht="14.25" customHeight="1" x14ac:dyDescent="0.2">
      <c r="A92" s="27">
        <v>41684.5</v>
      </c>
      <c r="B92" s="28">
        <v>2691.4539999999902</v>
      </c>
      <c r="C92" s="29">
        <v>63.741250000000001</v>
      </c>
      <c r="D92" s="28">
        <v>2691.4539999999902</v>
      </c>
      <c r="E92" s="30">
        <f t="shared" si="0"/>
        <v>2</v>
      </c>
      <c r="F92" s="30" t="s">
        <v>63</v>
      </c>
      <c r="G92" s="31"/>
    </row>
    <row r="93" spans="1:7" ht="14.25" customHeight="1" x14ac:dyDescent="0.2">
      <c r="A93" s="27">
        <v>41685</v>
      </c>
      <c r="B93" s="28">
        <v>2256.8607499999998</v>
      </c>
      <c r="C93" s="29">
        <v>53.0446666666666</v>
      </c>
      <c r="D93" s="28">
        <v>2256.8607499999998</v>
      </c>
      <c r="E93" s="30">
        <f t="shared" si="0"/>
        <v>2</v>
      </c>
      <c r="F93" s="30" t="s">
        <v>63</v>
      </c>
      <c r="G93" s="31"/>
    </row>
    <row r="94" spans="1:7" ht="14.25" customHeight="1" x14ac:dyDescent="0.2">
      <c r="A94" s="27">
        <v>41685.5</v>
      </c>
      <c r="B94" s="28">
        <v>2775.1006666666599</v>
      </c>
      <c r="C94" s="29">
        <v>68.599166666666605</v>
      </c>
      <c r="D94" s="28">
        <v>2775.1006666666599</v>
      </c>
      <c r="E94" s="30">
        <f t="shared" si="0"/>
        <v>2</v>
      </c>
      <c r="F94" s="30" t="s">
        <v>63</v>
      </c>
      <c r="G94" s="31"/>
    </row>
    <row r="95" spans="1:7" ht="14.25" customHeight="1" x14ac:dyDescent="0.2">
      <c r="A95" s="27">
        <v>41686</v>
      </c>
      <c r="B95" s="28">
        <v>2142.8525833333301</v>
      </c>
      <c r="C95" s="29">
        <v>49.878666666666597</v>
      </c>
      <c r="D95" s="28">
        <v>2142.8525833333301</v>
      </c>
      <c r="E95" s="30">
        <f t="shared" si="0"/>
        <v>2</v>
      </c>
      <c r="F95" s="30" t="s">
        <v>63</v>
      </c>
      <c r="G95" s="31"/>
    </row>
    <row r="96" spans="1:7" ht="14.25" customHeight="1" x14ac:dyDescent="0.2">
      <c r="A96" s="27">
        <v>41686.5</v>
      </c>
      <c r="B96" s="28">
        <v>2670.6450833333301</v>
      </c>
      <c r="C96" s="29">
        <v>83.341833333333298</v>
      </c>
      <c r="D96" s="28">
        <v>2670.6450833333301</v>
      </c>
      <c r="E96" s="30">
        <f t="shared" si="0"/>
        <v>2</v>
      </c>
      <c r="F96" s="30" t="s">
        <v>63</v>
      </c>
      <c r="G96" s="31"/>
    </row>
    <row r="97" spans="1:7" ht="14.25" customHeight="1" x14ac:dyDescent="0.2">
      <c r="A97" s="27">
        <v>41687</v>
      </c>
      <c r="B97" s="28">
        <v>1874.96795833333</v>
      </c>
      <c r="C97" s="29">
        <v>48.240416666666597</v>
      </c>
      <c r="D97" s="28">
        <v>1874.96795833333</v>
      </c>
      <c r="E97" s="30">
        <f t="shared" si="0"/>
        <v>2</v>
      </c>
      <c r="F97" s="30" t="s">
        <v>63</v>
      </c>
      <c r="G97" s="31"/>
    </row>
    <row r="98" spans="1:7" ht="14.25" customHeight="1" x14ac:dyDescent="0.2">
      <c r="A98" s="27">
        <v>41687.5</v>
      </c>
      <c r="B98" s="28">
        <v>2058.6119166666599</v>
      </c>
      <c r="C98" s="29">
        <v>40.656666666666602</v>
      </c>
      <c r="D98" s="28">
        <v>2058.6119166666599</v>
      </c>
      <c r="E98" s="30">
        <f t="shared" si="0"/>
        <v>2</v>
      </c>
      <c r="F98" s="30" t="s">
        <v>63</v>
      </c>
      <c r="G98" s="31"/>
    </row>
    <row r="99" spans="1:7" ht="14.25" customHeight="1" x14ac:dyDescent="0.2">
      <c r="A99" s="27">
        <v>41688</v>
      </c>
      <c r="B99" s="28">
        <v>1985.4231</v>
      </c>
      <c r="C99" s="29">
        <v>34.2363</v>
      </c>
      <c r="D99" s="28">
        <v>1985.4231</v>
      </c>
      <c r="E99" s="30">
        <f t="shared" si="0"/>
        <v>2</v>
      </c>
      <c r="F99" s="30" t="s">
        <v>63</v>
      </c>
      <c r="G99" s="31"/>
    </row>
    <row r="100" spans="1:7" ht="14.25" customHeight="1" x14ac:dyDescent="0.2">
      <c r="A100" s="27">
        <v>41688.5</v>
      </c>
      <c r="B100" s="28">
        <v>2291.04</v>
      </c>
      <c r="C100" s="29">
        <v>41.783000000000001</v>
      </c>
      <c r="D100" s="28">
        <v>2291.04</v>
      </c>
      <c r="E100" s="30">
        <f t="shared" si="0"/>
        <v>2</v>
      </c>
      <c r="F100" s="30" t="s">
        <v>63</v>
      </c>
      <c r="G100" s="31"/>
    </row>
    <row r="101" spans="1:7" ht="14.25" customHeight="1" x14ac:dyDescent="0.2">
      <c r="A101" s="27">
        <v>41689</v>
      </c>
      <c r="B101" s="28">
        <v>2199.879625</v>
      </c>
      <c r="C101" s="29">
        <v>38.522624999999998</v>
      </c>
      <c r="D101" s="28">
        <v>2199.879625</v>
      </c>
      <c r="E101" s="30">
        <f t="shared" si="0"/>
        <v>2</v>
      </c>
      <c r="F101" s="30" t="s">
        <v>63</v>
      </c>
      <c r="G101" s="31"/>
    </row>
    <row r="102" spans="1:7" ht="14.25" customHeight="1" x14ac:dyDescent="0.2">
      <c r="A102" s="27">
        <v>41689.5</v>
      </c>
      <c r="B102" s="28">
        <v>2610.51429166666</v>
      </c>
      <c r="C102" s="29">
        <v>66.541749999999993</v>
      </c>
      <c r="D102" s="28">
        <v>2610.51429166666</v>
      </c>
      <c r="E102" s="30">
        <f t="shared" si="0"/>
        <v>2</v>
      </c>
      <c r="F102" s="30" t="s">
        <v>63</v>
      </c>
      <c r="G102" s="31"/>
    </row>
    <row r="103" spans="1:7" ht="14.25" customHeight="1" x14ac:dyDescent="0.2">
      <c r="A103" s="27">
        <v>41690</v>
      </c>
      <c r="B103" s="28">
        <v>2211.9007083333299</v>
      </c>
      <c r="C103" s="29">
        <v>46.525416666666601</v>
      </c>
      <c r="D103" s="28">
        <v>2211.9007083333299</v>
      </c>
      <c r="E103" s="30">
        <f t="shared" si="0"/>
        <v>2</v>
      </c>
      <c r="F103" s="30" t="s">
        <v>63</v>
      </c>
      <c r="G103" s="31"/>
    </row>
    <row r="104" spans="1:7" ht="14.25" customHeight="1" x14ac:dyDescent="0.2">
      <c r="A104" s="27">
        <v>41690.5</v>
      </c>
      <c r="B104" s="28">
        <v>3203.9935833333302</v>
      </c>
      <c r="C104" s="29">
        <v>153.26474999999999</v>
      </c>
      <c r="D104" s="28">
        <v>3203.9935833333302</v>
      </c>
      <c r="E104" s="30">
        <f t="shared" si="0"/>
        <v>2</v>
      </c>
      <c r="F104" s="30" t="s">
        <v>63</v>
      </c>
      <c r="G104" s="31"/>
    </row>
    <row r="105" spans="1:7" ht="14.25" customHeight="1" x14ac:dyDescent="0.2">
      <c r="A105" s="27">
        <v>41691</v>
      </c>
      <c r="B105" s="28">
        <v>2531.7787499999999</v>
      </c>
      <c r="C105" s="29">
        <v>58.492249999999899</v>
      </c>
      <c r="D105" s="28">
        <v>2531.7787499999999</v>
      </c>
      <c r="E105" s="30">
        <f t="shared" si="0"/>
        <v>2</v>
      </c>
      <c r="F105" s="30" t="s">
        <v>63</v>
      </c>
      <c r="G105" s="31"/>
    </row>
    <row r="106" spans="1:7" ht="14.25" customHeight="1" x14ac:dyDescent="0.2">
      <c r="A106" s="27">
        <v>41691.5</v>
      </c>
      <c r="B106" s="28">
        <v>3296.54145833333</v>
      </c>
      <c r="C106" s="29">
        <v>102.680583333333</v>
      </c>
      <c r="D106" s="28">
        <v>3296.54145833333</v>
      </c>
      <c r="E106" s="30">
        <f t="shared" si="0"/>
        <v>2</v>
      </c>
      <c r="F106" s="30" t="s">
        <v>63</v>
      </c>
      <c r="G106" s="31"/>
    </row>
    <row r="107" spans="1:7" ht="14.25" customHeight="1" x14ac:dyDescent="0.2">
      <c r="A107" s="27">
        <v>41692</v>
      </c>
      <c r="B107" s="28">
        <v>2438.7048749999999</v>
      </c>
      <c r="C107" s="29">
        <v>60.428666666666601</v>
      </c>
      <c r="D107" s="28">
        <v>2438.7048749999999</v>
      </c>
      <c r="E107" s="30">
        <f t="shared" si="0"/>
        <v>2</v>
      </c>
      <c r="F107" s="30" t="s">
        <v>63</v>
      </c>
      <c r="G107" s="31"/>
    </row>
    <row r="108" spans="1:7" ht="14.25" customHeight="1" x14ac:dyDescent="0.2">
      <c r="A108" s="27">
        <v>41692.5</v>
      </c>
      <c r="B108" s="28">
        <v>2403.74920833333</v>
      </c>
      <c r="C108" s="29">
        <v>44.075749999999999</v>
      </c>
      <c r="D108" s="28">
        <v>2403.74920833333</v>
      </c>
      <c r="E108" s="30">
        <f t="shared" si="0"/>
        <v>2</v>
      </c>
      <c r="F108" s="30" t="s">
        <v>63</v>
      </c>
      <c r="G108" s="31"/>
    </row>
    <row r="109" spans="1:7" ht="14.25" customHeight="1" x14ac:dyDescent="0.2">
      <c r="A109" s="27">
        <v>41693</v>
      </c>
      <c r="B109" s="28">
        <v>1741.94345833333</v>
      </c>
      <c r="C109" s="29">
        <v>41.518250000000002</v>
      </c>
      <c r="D109" s="28">
        <v>1741.94345833333</v>
      </c>
      <c r="E109" s="30">
        <f t="shared" si="0"/>
        <v>2</v>
      </c>
      <c r="F109" s="30" t="s">
        <v>63</v>
      </c>
      <c r="G109" s="31"/>
    </row>
    <row r="110" spans="1:7" ht="14.25" customHeight="1" x14ac:dyDescent="0.2">
      <c r="A110" s="27">
        <v>41693.5</v>
      </c>
      <c r="B110" s="28">
        <v>1985.7389583333299</v>
      </c>
      <c r="C110" s="29">
        <v>53.703000000000003</v>
      </c>
      <c r="D110" s="28">
        <v>1985.7389583333299</v>
      </c>
      <c r="E110" s="30">
        <f t="shared" si="0"/>
        <v>2</v>
      </c>
      <c r="F110" s="30" t="s">
        <v>63</v>
      </c>
      <c r="G110" s="31"/>
    </row>
    <row r="111" spans="1:7" ht="14.25" customHeight="1" x14ac:dyDescent="0.2">
      <c r="A111" s="27">
        <v>41694</v>
      </c>
      <c r="B111" s="28">
        <v>1658.6374166666601</v>
      </c>
      <c r="C111" s="29">
        <v>48.485166666666601</v>
      </c>
      <c r="D111" s="28">
        <v>1658.6374166666601</v>
      </c>
      <c r="E111" s="30">
        <f t="shared" si="0"/>
        <v>2</v>
      </c>
      <c r="F111" s="30" t="s">
        <v>63</v>
      </c>
      <c r="G111" s="31"/>
    </row>
    <row r="112" spans="1:7" ht="14.25" customHeight="1" x14ac:dyDescent="0.2">
      <c r="A112" s="27">
        <v>41694.5</v>
      </c>
      <c r="B112" s="28">
        <v>2032.0067083333299</v>
      </c>
      <c r="C112" s="29">
        <v>51.238500000000002</v>
      </c>
      <c r="D112" s="28">
        <v>2032.0067083333299</v>
      </c>
      <c r="E112" s="30">
        <f t="shared" si="0"/>
        <v>2</v>
      </c>
      <c r="F112" s="30" t="s">
        <v>63</v>
      </c>
      <c r="G112" s="31"/>
    </row>
    <row r="113" spans="1:7" ht="14.25" customHeight="1" x14ac:dyDescent="0.2">
      <c r="A113" s="27">
        <v>41695</v>
      </c>
      <c r="B113" s="28">
        <v>2014.1435833333301</v>
      </c>
      <c r="C113" s="29">
        <v>45.216000000000001</v>
      </c>
      <c r="D113" s="28">
        <v>2014.1435833333301</v>
      </c>
      <c r="E113" s="30">
        <f t="shared" si="0"/>
        <v>2</v>
      </c>
      <c r="F113" s="30" t="s">
        <v>63</v>
      </c>
      <c r="G113" s="31"/>
    </row>
    <row r="114" spans="1:7" ht="14.25" customHeight="1" x14ac:dyDescent="0.2">
      <c r="A114" s="27">
        <v>41695.5</v>
      </c>
      <c r="B114" s="28">
        <v>2763.3914999999902</v>
      </c>
      <c r="C114" s="29">
        <v>80.2231666666666</v>
      </c>
      <c r="D114" s="28">
        <v>2763.3914999999902</v>
      </c>
      <c r="E114" s="30">
        <f t="shared" si="0"/>
        <v>2</v>
      </c>
      <c r="F114" s="30" t="s">
        <v>63</v>
      </c>
      <c r="G114" s="31"/>
    </row>
    <row r="115" spans="1:7" ht="14.25" customHeight="1" x14ac:dyDescent="0.2">
      <c r="A115" s="27">
        <v>41696</v>
      </c>
      <c r="B115" s="28">
        <v>2260.07733333333</v>
      </c>
      <c r="C115" s="29">
        <v>59.268833333333298</v>
      </c>
      <c r="D115" s="28">
        <v>2260.07733333333</v>
      </c>
      <c r="E115" s="30">
        <f t="shared" si="0"/>
        <v>2</v>
      </c>
      <c r="F115" s="30" t="s">
        <v>63</v>
      </c>
      <c r="G115" s="31"/>
    </row>
    <row r="116" spans="1:7" ht="14.25" customHeight="1" x14ac:dyDescent="0.2">
      <c r="A116" s="27">
        <v>41696.5</v>
      </c>
      <c r="B116" s="28">
        <v>3089.39804166666</v>
      </c>
      <c r="C116" s="29">
        <v>122.02416666666601</v>
      </c>
      <c r="D116" s="28">
        <v>3089.39804166666</v>
      </c>
      <c r="E116" s="30">
        <f t="shared" si="0"/>
        <v>2</v>
      </c>
      <c r="F116" s="30" t="s">
        <v>63</v>
      </c>
      <c r="G116" s="31"/>
    </row>
    <row r="117" spans="1:7" ht="14.25" customHeight="1" x14ac:dyDescent="0.2">
      <c r="A117" s="27">
        <v>41697</v>
      </c>
      <c r="B117" s="28">
        <v>2268.41604166666</v>
      </c>
      <c r="C117" s="29">
        <v>52.375166666666601</v>
      </c>
      <c r="D117" s="28">
        <v>2268.41604166666</v>
      </c>
      <c r="E117" s="30">
        <f t="shared" si="0"/>
        <v>2</v>
      </c>
      <c r="F117" s="30" t="s">
        <v>63</v>
      </c>
      <c r="G117" s="31"/>
    </row>
    <row r="118" spans="1:7" ht="14.25" customHeight="1" x14ac:dyDescent="0.2">
      <c r="A118" s="27">
        <v>41697.5</v>
      </c>
      <c r="B118" s="28">
        <v>2928.5041249999999</v>
      </c>
      <c r="C118" s="29">
        <v>86.003166666666601</v>
      </c>
      <c r="D118" s="28">
        <v>2928.5041249999999</v>
      </c>
      <c r="E118" s="30">
        <f t="shared" si="0"/>
        <v>2</v>
      </c>
      <c r="F118" s="30" t="s">
        <v>63</v>
      </c>
      <c r="G118" s="31"/>
    </row>
    <row r="119" spans="1:7" ht="14.25" customHeight="1" x14ac:dyDescent="0.2">
      <c r="A119" s="27">
        <v>41698</v>
      </c>
      <c r="B119" s="28">
        <v>2219.0850833333302</v>
      </c>
      <c r="C119" s="29">
        <v>46.148416666666598</v>
      </c>
      <c r="D119" s="28">
        <v>2219.0850833333302</v>
      </c>
      <c r="E119" s="30">
        <f t="shared" si="0"/>
        <v>2</v>
      </c>
      <c r="F119" s="30" t="s">
        <v>63</v>
      </c>
      <c r="G119" s="31"/>
    </row>
    <row r="120" spans="1:7" ht="14.25" customHeight="1" x14ac:dyDescent="0.2">
      <c r="A120" s="27">
        <v>41698.5</v>
      </c>
      <c r="B120" s="28">
        <v>2785.3510000000001</v>
      </c>
      <c r="C120" s="29">
        <v>80.905249999999995</v>
      </c>
      <c r="D120" s="28">
        <v>2785.3510000000001</v>
      </c>
      <c r="E120" s="30">
        <f t="shared" si="0"/>
        <v>2</v>
      </c>
      <c r="F120" s="30" t="s">
        <v>63</v>
      </c>
      <c r="G120" s="31"/>
    </row>
    <row r="121" spans="1:7" ht="14.25" customHeight="1" x14ac:dyDescent="0.2">
      <c r="A121" s="27">
        <v>41699</v>
      </c>
      <c r="B121" s="28">
        <v>2022.3139166666599</v>
      </c>
      <c r="C121" s="29">
        <v>69.394666666666595</v>
      </c>
      <c r="D121" s="28">
        <v>2022.3139166666599</v>
      </c>
      <c r="E121" s="30">
        <f t="shared" si="0"/>
        <v>3</v>
      </c>
      <c r="F121" s="30" t="s">
        <v>63</v>
      </c>
      <c r="G121" s="31"/>
    </row>
    <row r="122" spans="1:7" ht="14.25" customHeight="1" x14ac:dyDescent="0.2">
      <c r="A122" s="27">
        <v>41699.5</v>
      </c>
      <c r="B122" s="28">
        <v>2246.1746250000001</v>
      </c>
      <c r="C122" s="29">
        <v>52.200499999999998</v>
      </c>
      <c r="D122" s="28">
        <v>2246.1746250000001</v>
      </c>
      <c r="E122" s="30">
        <f t="shared" si="0"/>
        <v>3</v>
      </c>
      <c r="F122" s="30" t="s">
        <v>63</v>
      </c>
      <c r="G122" s="31"/>
    </row>
    <row r="123" spans="1:7" ht="14.25" customHeight="1" x14ac:dyDescent="0.2">
      <c r="A123" s="27">
        <v>41700</v>
      </c>
      <c r="B123" s="28">
        <v>1955.92941666666</v>
      </c>
      <c r="C123" s="29">
        <v>51.469666666666598</v>
      </c>
      <c r="D123" s="28">
        <v>1955.92941666666</v>
      </c>
      <c r="E123" s="30">
        <f t="shared" si="0"/>
        <v>3</v>
      </c>
      <c r="F123" s="30" t="s">
        <v>63</v>
      </c>
      <c r="G123" s="31"/>
    </row>
    <row r="124" spans="1:7" ht="14.25" customHeight="1" x14ac:dyDescent="0.2">
      <c r="A124" s="27">
        <v>41700.5</v>
      </c>
      <c r="B124" s="28">
        <v>2746.7552083333298</v>
      </c>
      <c r="C124" s="29">
        <v>80.457083333333301</v>
      </c>
      <c r="D124" s="28">
        <v>2746.7552083333298</v>
      </c>
      <c r="E124" s="30">
        <f t="shared" si="0"/>
        <v>3</v>
      </c>
      <c r="F124" s="30" t="s">
        <v>63</v>
      </c>
      <c r="G124" s="31"/>
    </row>
    <row r="125" spans="1:7" ht="14.25" customHeight="1" x14ac:dyDescent="0.2">
      <c r="A125" s="27">
        <v>41701</v>
      </c>
      <c r="B125" s="28">
        <v>1767.7171249999999</v>
      </c>
      <c r="C125" s="29">
        <v>63.776000000000003</v>
      </c>
      <c r="D125" s="28">
        <v>1767.7171249999999</v>
      </c>
      <c r="E125" s="30">
        <f t="shared" si="0"/>
        <v>3</v>
      </c>
      <c r="F125" s="30" t="s">
        <v>63</v>
      </c>
      <c r="G125" s="31"/>
    </row>
    <row r="126" spans="1:7" ht="14.25" customHeight="1" x14ac:dyDescent="0.2">
      <c r="A126" s="27">
        <v>41701.5</v>
      </c>
      <c r="B126" s="28">
        <v>2275.6261666666601</v>
      </c>
      <c r="C126" s="29">
        <v>79.9641666666666</v>
      </c>
      <c r="D126" s="28">
        <v>2275.6261666666601</v>
      </c>
      <c r="E126" s="30">
        <f t="shared" si="0"/>
        <v>3</v>
      </c>
      <c r="F126" s="30" t="s">
        <v>63</v>
      </c>
      <c r="G126" s="31"/>
    </row>
    <row r="127" spans="1:7" ht="14.25" customHeight="1" x14ac:dyDescent="0.2">
      <c r="A127" s="27">
        <v>41702</v>
      </c>
      <c r="B127" s="28">
        <v>2016.70516666666</v>
      </c>
      <c r="C127" s="29">
        <v>48.149166666666602</v>
      </c>
      <c r="D127" s="28">
        <v>2016.70516666666</v>
      </c>
      <c r="E127" s="30">
        <f t="shared" si="0"/>
        <v>3</v>
      </c>
      <c r="F127" s="30" t="s">
        <v>63</v>
      </c>
      <c r="G127" s="31"/>
    </row>
    <row r="128" spans="1:7" ht="14.25" customHeight="1" x14ac:dyDescent="0.2">
      <c r="A128" s="27">
        <v>41702.5</v>
      </c>
      <c r="B128" s="28">
        <v>2550.7890000000002</v>
      </c>
      <c r="C128" s="29">
        <v>72.476249999999993</v>
      </c>
      <c r="D128" s="28">
        <v>2550.7890000000002</v>
      </c>
      <c r="E128" s="30">
        <f t="shared" si="0"/>
        <v>3</v>
      </c>
      <c r="F128" s="30" t="s">
        <v>63</v>
      </c>
      <c r="G128" s="31"/>
    </row>
    <row r="129" spans="1:7" ht="14.25" customHeight="1" x14ac:dyDescent="0.2">
      <c r="A129" s="27">
        <v>41703</v>
      </c>
      <c r="B129" s="28">
        <v>1815.8290833333299</v>
      </c>
      <c r="C129" s="29">
        <v>50.1383333333333</v>
      </c>
      <c r="D129" s="28">
        <v>1815.8290833333299</v>
      </c>
      <c r="E129" s="30">
        <f t="shared" si="0"/>
        <v>3</v>
      </c>
      <c r="F129" s="30" t="s">
        <v>63</v>
      </c>
      <c r="G129" s="31"/>
    </row>
    <row r="130" spans="1:7" ht="14.25" customHeight="1" x14ac:dyDescent="0.2">
      <c r="A130" s="27">
        <v>41703.5</v>
      </c>
      <c r="B130" s="28">
        <v>2059.78404166666</v>
      </c>
      <c r="C130" s="29">
        <v>43.467083333333299</v>
      </c>
      <c r="D130" s="28">
        <v>2059.78404166666</v>
      </c>
      <c r="E130" s="30">
        <f t="shared" si="0"/>
        <v>3</v>
      </c>
      <c r="F130" s="30" t="s">
        <v>63</v>
      </c>
      <c r="G130" s="31"/>
    </row>
    <row r="131" spans="1:7" ht="14.25" customHeight="1" x14ac:dyDescent="0.2">
      <c r="A131" s="27">
        <v>41704</v>
      </c>
      <c r="B131" s="28">
        <v>1758.11533333333</v>
      </c>
      <c r="C131" s="29">
        <v>35.828333333333298</v>
      </c>
      <c r="D131" s="28">
        <v>1758.11533333333</v>
      </c>
      <c r="E131" s="30">
        <f t="shared" si="0"/>
        <v>3</v>
      </c>
      <c r="F131" s="30" t="s">
        <v>63</v>
      </c>
      <c r="G131" s="31"/>
    </row>
    <row r="132" spans="1:7" ht="14.25" customHeight="1" x14ac:dyDescent="0.2">
      <c r="A132" s="27">
        <v>41704.5</v>
      </c>
      <c r="B132" s="28">
        <v>2062.8898749999998</v>
      </c>
      <c r="C132" s="29">
        <v>44.240833333333299</v>
      </c>
      <c r="D132" s="28">
        <v>2062.8898749999998</v>
      </c>
      <c r="E132" s="30">
        <f t="shared" si="0"/>
        <v>3</v>
      </c>
      <c r="F132" s="30" t="s">
        <v>63</v>
      </c>
      <c r="G132" s="31"/>
    </row>
    <row r="133" spans="1:7" ht="14.25" customHeight="1" x14ac:dyDescent="0.2">
      <c r="A133" s="27">
        <v>41705</v>
      </c>
      <c r="B133" s="28">
        <v>2008.6056249999999</v>
      </c>
      <c r="C133" s="29">
        <v>48.47625</v>
      </c>
      <c r="D133" s="28">
        <v>2008.6056249999999</v>
      </c>
      <c r="E133" s="30">
        <f t="shared" si="0"/>
        <v>3</v>
      </c>
      <c r="F133" s="30" t="s">
        <v>63</v>
      </c>
      <c r="G133" s="31"/>
    </row>
    <row r="134" spans="1:7" ht="14.25" customHeight="1" x14ac:dyDescent="0.2">
      <c r="A134" s="27">
        <v>41705.5</v>
      </c>
      <c r="B134" s="28">
        <v>2403.17054166666</v>
      </c>
      <c r="C134" s="29">
        <v>64.392083333333304</v>
      </c>
      <c r="D134" s="28">
        <v>2403.17054166666</v>
      </c>
      <c r="E134" s="30">
        <f t="shared" si="0"/>
        <v>3</v>
      </c>
      <c r="F134" s="30" t="s">
        <v>63</v>
      </c>
      <c r="G134" s="31"/>
    </row>
    <row r="135" spans="1:7" ht="14.25" customHeight="1" x14ac:dyDescent="0.2">
      <c r="A135" s="27">
        <v>41706</v>
      </c>
      <c r="B135" s="28">
        <v>1802.7807499999999</v>
      </c>
      <c r="C135" s="29">
        <v>57.506666666666597</v>
      </c>
      <c r="D135" s="28">
        <v>1802.7807499999999</v>
      </c>
      <c r="E135" s="30">
        <f t="shared" si="0"/>
        <v>3</v>
      </c>
      <c r="F135" s="30" t="s">
        <v>63</v>
      </c>
      <c r="G135" s="31"/>
    </row>
    <row r="136" spans="1:7" ht="14.25" customHeight="1" x14ac:dyDescent="0.2">
      <c r="A136" s="27">
        <v>41706.5</v>
      </c>
      <c r="B136" s="28">
        <v>2012.3384166666599</v>
      </c>
      <c r="C136" s="29">
        <v>60.60125</v>
      </c>
      <c r="D136" s="28">
        <v>2012.3384166666599</v>
      </c>
      <c r="E136" s="30">
        <f t="shared" si="0"/>
        <v>3</v>
      </c>
      <c r="F136" s="30" t="s">
        <v>63</v>
      </c>
      <c r="G136" s="31"/>
    </row>
    <row r="137" spans="1:7" ht="14.25" customHeight="1" x14ac:dyDescent="0.2">
      <c r="A137" s="27">
        <v>41707</v>
      </c>
      <c r="B137" s="28">
        <v>1925.6469583333301</v>
      </c>
      <c r="C137" s="29">
        <v>59.695416666666603</v>
      </c>
      <c r="D137" s="28">
        <v>1925.6469583333301</v>
      </c>
      <c r="E137" s="30">
        <f t="shared" si="0"/>
        <v>3</v>
      </c>
      <c r="F137" s="30" t="s">
        <v>63</v>
      </c>
      <c r="G137" s="31"/>
    </row>
    <row r="138" spans="1:7" ht="14.25" customHeight="1" x14ac:dyDescent="0.2">
      <c r="A138" s="27">
        <v>41707.5</v>
      </c>
      <c r="B138" s="28">
        <v>2278.7637083333302</v>
      </c>
      <c r="C138" s="29">
        <v>63.4149999999999</v>
      </c>
      <c r="D138" s="28">
        <v>2278.7637083333302</v>
      </c>
      <c r="E138" s="30">
        <f t="shared" si="0"/>
        <v>3</v>
      </c>
      <c r="F138" s="30" t="s">
        <v>63</v>
      </c>
      <c r="G138" s="31"/>
    </row>
    <row r="139" spans="1:7" ht="14.25" customHeight="1" x14ac:dyDescent="0.2">
      <c r="A139" s="27">
        <v>41708</v>
      </c>
      <c r="B139" s="28">
        <v>2003.20657142857</v>
      </c>
      <c r="C139" s="29">
        <v>40.586428571428499</v>
      </c>
      <c r="D139" s="28">
        <v>2003.20657142857</v>
      </c>
      <c r="E139" s="30">
        <f t="shared" si="0"/>
        <v>3</v>
      </c>
      <c r="F139" s="30" t="s">
        <v>63</v>
      </c>
      <c r="G139" s="31"/>
    </row>
    <row r="140" spans="1:7" ht="14.25" customHeight="1" x14ac:dyDescent="0.2">
      <c r="A140" s="27">
        <v>41708.5</v>
      </c>
      <c r="B140" s="28">
        <v>2089.9385833333299</v>
      </c>
      <c r="C140" s="29">
        <v>51.212499999999999</v>
      </c>
      <c r="D140" s="28">
        <v>2089.9385833333299</v>
      </c>
      <c r="E140" s="30">
        <f t="shared" si="0"/>
        <v>3</v>
      </c>
      <c r="F140" s="30" t="s">
        <v>63</v>
      </c>
      <c r="G140" s="31"/>
    </row>
    <row r="141" spans="1:7" ht="14.25" customHeight="1" x14ac:dyDescent="0.2">
      <c r="A141" s="27">
        <v>41709</v>
      </c>
      <c r="B141" s="28">
        <v>1675.94927272727</v>
      </c>
      <c r="C141" s="29">
        <v>32.070454545454503</v>
      </c>
      <c r="D141" s="28">
        <v>1675.94927272727</v>
      </c>
      <c r="E141" s="30">
        <f t="shared" si="0"/>
        <v>3</v>
      </c>
      <c r="F141" s="30" t="s">
        <v>63</v>
      </c>
      <c r="G141" s="31"/>
    </row>
    <row r="142" spans="1:7" ht="14.25" customHeight="1" x14ac:dyDescent="0.2">
      <c r="A142" s="27">
        <v>41709.5</v>
      </c>
      <c r="B142" s="28">
        <v>2098.6694583333301</v>
      </c>
      <c r="C142" s="29">
        <v>57.2349999999999</v>
      </c>
      <c r="D142" s="28">
        <v>2098.6694583333301</v>
      </c>
      <c r="E142" s="30">
        <f t="shared" si="0"/>
        <v>3</v>
      </c>
      <c r="F142" s="30" t="s">
        <v>63</v>
      </c>
      <c r="G142" s="31"/>
    </row>
    <row r="143" spans="1:7" ht="14.25" customHeight="1" x14ac:dyDescent="0.2">
      <c r="A143" s="27">
        <v>41710</v>
      </c>
      <c r="B143" s="28">
        <v>1905.87735</v>
      </c>
      <c r="C143" s="29">
        <v>40.739999999999903</v>
      </c>
      <c r="D143" s="28">
        <v>1905.87735</v>
      </c>
      <c r="E143" s="30">
        <f t="shared" si="0"/>
        <v>3</v>
      </c>
      <c r="F143" s="30" t="s">
        <v>63</v>
      </c>
      <c r="G143" s="31"/>
    </row>
    <row r="144" spans="1:7" ht="14.25" customHeight="1" x14ac:dyDescent="0.2">
      <c r="A144" s="27">
        <v>41710.5</v>
      </c>
      <c r="B144" s="28">
        <v>2054.7722916666598</v>
      </c>
      <c r="C144" s="29">
        <v>46.875833333333297</v>
      </c>
      <c r="D144" s="28">
        <v>2054.7722916666598</v>
      </c>
      <c r="E144" s="30">
        <f t="shared" si="0"/>
        <v>3</v>
      </c>
      <c r="F144" s="30" t="s">
        <v>63</v>
      </c>
      <c r="G144" s="31"/>
    </row>
    <row r="145" spans="1:7" ht="14.25" customHeight="1" x14ac:dyDescent="0.2">
      <c r="A145" s="27">
        <v>41711</v>
      </c>
      <c r="B145" s="28">
        <v>1897.8969090909</v>
      </c>
      <c r="C145" s="29">
        <v>35.6323636363636</v>
      </c>
      <c r="D145" s="28">
        <v>1897.8969090909</v>
      </c>
      <c r="E145" s="30">
        <f t="shared" si="0"/>
        <v>3</v>
      </c>
      <c r="F145" s="30" t="s">
        <v>63</v>
      </c>
      <c r="G145" s="31"/>
    </row>
    <row r="146" spans="1:7" ht="14.25" customHeight="1" x14ac:dyDescent="0.2">
      <c r="A146" s="27">
        <v>41711.5</v>
      </c>
      <c r="B146" s="28">
        <v>2157.9027500000002</v>
      </c>
      <c r="C146" s="29">
        <v>49.200416666666598</v>
      </c>
      <c r="D146" s="28">
        <v>2157.9027500000002</v>
      </c>
      <c r="E146" s="30">
        <f t="shared" si="0"/>
        <v>3</v>
      </c>
      <c r="F146" s="30" t="s">
        <v>63</v>
      </c>
      <c r="G146" s="31"/>
    </row>
    <row r="147" spans="1:7" ht="14.25" customHeight="1" x14ac:dyDescent="0.2">
      <c r="A147" s="27">
        <v>41712</v>
      </c>
      <c r="B147" s="28">
        <v>2109.0095000000001</v>
      </c>
      <c r="C147" s="29">
        <v>50.580750000000002</v>
      </c>
      <c r="D147" s="28">
        <v>2109.0095000000001</v>
      </c>
      <c r="E147" s="30">
        <f t="shared" si="0"/>
        <v>3</v>
      </c>
      <c r="F147" s="30" t="s">
        <v>63</v>
      </c>
      <c r="G147" s="31"/>
    </row>
    <row r="148" spans="1:7" ht="14.25" customHeight="1" x14ac:dyDescent="0.2">
      <c r="A148" s="27">
        <v>41712.5</v>
      </c>
      <c r="B148" s="28">
        <v>2259.53731818181</v>
      </c>
      <c r="C148" s="29">
        <v>47.971090909090897</v>
      </c>
      <c r="D148" s="28">
        <v>2259.53731818181</v>
      </c>
      <c r="E148" s="30">
        <f t="shared" si="0"/>
        <v>3</v>
      </c>
      <c r="F148" s="30" t="s">
        <v>63</v>
      </c>
      <c r="G148" s="31"/>
    </row>
    <row r="149" spans="1:7" ht="14.25" customHeight="1" x14ac:dyDescent="0.2">
      <c r="A149" s="27">
        <v>41713</v>
      </c>
      <c r="B149" s="28">
        <v>2036.0522000000001</v>
      </c>
      <c r="C149" s="29">
        <v>56.944499999999998</v>
      </c>
      <c r="D149" s="28">
        <v>2036.0522000000001</v>
      </c>
      <c r="E149" s="30">
        <f t="shared" si="0"/>
        <v>3</v>
      </c>
      <c r="F149" s="30" t="s">
        <v>63</v>
      </c>
      <c r="G149" s="31"/>
    </row>
    <row r="150" spans="1:7" ht="14.25" customHeight="1" x14ac:dyDescent="0.2">
      <c r="A150" s="27">
        <v>41713.5</v>
      </c>
      <c r="B150" s="28">
        <v>2303.133875</v>
      </c>
      <c r="C150" s="29">
        <v>55.517916666666601</v>
      </c>
      <c r="D150" s="28">
        <v>2303.133875</v>
      </c>
      <c r="E150" s="30">
        <f t="shared" si="0"/>
        <v>3</v>
      </c>
      <c r="F150" s="30" t="s">
        <v>63</v>
      </c>
      <c r="G150" s="31"/>
    </row>
    <row r="151" spans="1:7" ht="14.25" customHeight="1" x14ac:dyDescent="0.2">
      <c r="A151" s="27">
        <v>41714</v>
      </c>
      <c r="B151" s="28">
        <v>1791.6844999999901</v>
      </c>
      <c r="C151" s="29">
        <v>42.779142857142801</v>
      </c>
      <c r="D151" s="28">
        <v>1791.6844999999901</v>
      </c>
      <c r="E151" s="30">
        <f t="shared" si="0"/>
        <v>3</v>
      </c>
      <c r="F151" s="30" t="s">
        <v>63</v>
      </c>
      <c r="G151" s="31"/>
    </row>
    <row r="152" spans="1:7" ht="14.25" customHeight="1" x14ac:dyDescent="0.2">
      <c r="A152" s="27">
        <v>41714.5</v>
      </c>
      <c r="B152" s="28">
        <v>2076.2275</v>
      </c>
      <c r="C152" s="29">
        <v>50.096333333333298</v>
      </c>
      <c r="D152" s="28">
        <v>2076.2275</v>
      </c>
      <c r="E152" s="30">
        <f t="shared" si="0"/>
        <v>3</v>
      </c>
      <c r="F152" s="30" t="s">
        <v>63</v>
      </c>
      <c r="G152" s="31"/>
    </row>
    <row r="153" spans="1:7" ht="14.25" customHeight="1" x14ac:dyDescent="0.2">
      <c r="A153" s="27">
        <v>41715</v>
      </c>
      <c r="B153" s="28">
        <v>1771.01158333333</v>
      </c>
      <c r="C153" s="29">
        <v>56.752999999999901</v>
      </c>
      <c r="D153" s="28">
        <v>1771.01158333333</v>
      </c>
      <c r="E153" s="30">
        <f t="shared" si="0"/>
        <v>3</v>
      </c>
      <c r="F153" s="30" t="s">
        <v>63</v>
      </c>
      <c r="G153" s="31"/>
    </row>
    <row r="154" spans="1:7" ht="14.25" customHeight="1" x14ac:dyDescent="0.2">
      <c r="A154" s="27">
        <v>41715.5</v>
      </c>
      <c r="B154" s="28">
        <v>2304.1829583333301</v>
      </c>
      <c r="C154" s="29">
        <v>62.233666666666601</v>
      </c>
      <c r="D154" s="28">
        <v>2304.1829583333301</v>
      </c>
      <c r="E154" s="30">
        <f t="shared" si="0"/>
        <v>3</v>
      </c>
      <c r="F154" s="30" t="s">
        <v>63</v>
      </c>
      <c r="G154" s="31"/>
    </row>
    <row r="155" spans="1:7" ht="14.25" customHeight="1" x14ac:dyDescent="0.2">
      <c r="A155" s="27">
        <v>41716</v>
      </c>
      <c r="B155" s="28">
        <v>2108.3857083333301</v>
      </c>
      <c r="C155" s="29">
        <v>58.376583333333301</v>
      </c>
      <c r="D155" s="28">
        <v>2108.3857083333301</v>
      </c>
      <c r="E155" s="30">
        <f t="shared" si="0"/>
        <v>3</v>
      </c>
      <c r="F155" s="30" t="s">
        <v>63</v>
      </c>
      <c r="G155" s="31"/>
    </row>
    <row r="156" spans="1:7" ht="14.25" customHeight="1" x14ac:dyDescent="0.2">
      <c r="A156" s="27">
        <v>41716.5</v>
      </c>
      <c r="B156" s="28">
        <v>2577.1646249999999</v>
      </c>
      <c r="C156" s="29">
        <v>76.446166666666599</v>
      </c>
      <c r="D156" s="28">
        <v>2577.1646249999999</v>
      </c>
      <c r="E156" s="30">
        <f t="shared" si="0"/>
        <v>3</v>
      </c>
      <c r="F156" s="30" t="s">
        <v>63</v>
      </c>
      <c r="G156" s="31"/>
    </row>
    <row r="157" spans="1:7" ht="14.25" customHeight="1" x14ac:dyDescent="0.2">
      <c r="A157" s="27">
        <v>41717</v>
      </c>
      <c r="B157" s="28">
        <v>2107.1595833333299</v>
      </c>
      <c r="C157" s="29">
        <v>59.417250000000003</v>
      </c>
      <c r="D157" s="28">
        <v>2107.1595833333299</v>
      </c>
      <c r="E157" s="30">
        <f t="shared" si="0"/>
        <v>3</v>
      </c>
      <c r="F157" s="30" t="s">
        <v>63</v>
      </c>
      <c r="G157" s="31"/>
    </row>
    <row r="158" spans="1:7" ht="14.25" customHeight="1" x14ac:dyDescent="0.2">
      <c r="A158" s="27">
        <v>41717.5</v>
      </c>
      <c r="B158" s="28">
        <v>2527.9144166666601</v>
      </c>
      <c r="C158" s="29">
        <v>77.689083333333301</v>
      </c>
      <c r="D158" s="28">
        <v>2527.9144166666601</v>
      </c>
      <c r="E158" s="30">
        <f t="shared" si="0"/>
        <v>3</v>
      </c>
      <c r="F158" s="30" t="s">
        <v>63</v>
      </c>
      <c r="G158" s="31"/>
    </row>
    <row r="159" spans="1:7" ht="14.25" customHeight="1" x14ac:dyDescent="0.2">
      <c r="A159" s="27">
        <v>41718</v>
      </c>
      <c r="B159" s="28">
        <v>2046.2037499999999</v>
      </c>
      <c r="C159" s="29">
        <v>60.7068333333333</v>
      </c>
      <c r="D159" s="28">
        <v>2046.2037499999999</v>
      </c>
      <c r="E159" s="30">
        <f t="shared" si="0"/>
        <v>3</v>
      </c>
      <c r="F159" s="30" t="s">
        <v>63</v>
      </c>
      <c r="G159" s="31"/>
    </row>
    <row r="160" spans="1:7" ht="14.25" customHeight="1" x14ac:dyDescent="0.2">
      <c r="A160" s="27">
        <v>41718.5</v>
      </c>
      <c r="B160" s="28">
        <v>2268.3677916666602</v>
      </c>
      <c r="C160" s="29">
        <v>54.075499999999998</v>
      </c>
      <c r="D160" s="28">
        <v>2268.3677916666602</v>
      </c>
      <c r="E160" s="30">
        <f t="shared" si="0"/>
        <v>3</v>
      </c>
      <c r="F160" s="30" t="s">
        <v>63</v>
      </c>
      <c r="G160" s="31"/>
    </row>
    <row r="161" spans="1:7" ht="14.25" customHeight="1" x14ac:dyDescent="0.2">
      <c r="A161" s="27">
        <v>41719</v>
      </c>
      <c r="B161" s="28">
        <v>1968.2440909090899</v>
      </c>
      <c r="C161" s="29">
        <v>58.074090909090899</v>
      </c>
      <c r="D161" s="28">
        <v>1968.2440909090899</v>
      </c>
      <c r="E161" s="30">
        <f t="shared" si="0"/>
        <v>3</v>
      </c>
      <c r="F161" s="30" t="s">
        <v>63</v>
      </c>
      <c r="G161" s="31"/>
    </row>
    <row r="162" spans="1:7" ht="14.25" customHeight="1" x14ac:dyDescent="0.2">
      <c r="A162" s="27">
        <v>41719.5</v>
      </c>
      <c r="B162" s="28">
        <v>2173.0286249999999</v>
      </c>
      <c r="C162" s="29">
        <v>58.947666666666599</v>
      </c>
      <c r="D162" s="28">
        <v>2173.0286249999999</v>
      </c>
      <c r="E162" s="30">
        <f t="shared" si="0"/>
        <v>3</v>
      </c>
      <c r="F162" s="30" t="s">
        <v>63</v>
      </c>
      <c r="G162" s="31"/>
    </row>
    <row r="163" spans="1:7" ht="14.25" customHeight="1" x14ac:dyDescent="0.2">
      <c r="A163" s="27">
        <v>41720</v>
      </c>
      <c r="B163" s="28">
        <v>2010.4895555555499</v>
      </c>
      <c r="C163" s="29">
        <v>50.550444444444402</v>
      </c>
      <c r="D163" s="28">
        <v>2010.4895555555499</v>
      </c>
      <c r="E163" s="30">
        <f t="shared" si="0"/>
        <v>3</v>
      </c>
      <c r="F163" s="30" t="s">
        <v>63</v>
      </c>
      <c r="G163" s="31"/>
    </row>
    <row r="164" spans="1:7" ht="14.25" customHeight="1" x14ac:dyDescent="0.2">
      <c r="A164" s="27">
        <v>41720.5</v>
      </c>
      <c r="B164" s="28">
        <v>2118.1903750000001</v>
      </c>
      <c r="C164" s="29">
        <v>54.709249999999997</v>
      </c>
      <c r="D164" s="28">
        <v>2118.1903750000001</v>
      </c>
      <c r="E164" s="30">
        <f t="shared" si="0"/>
        <v>3</v>
      </c>
      <c r="F164" s="30" t="s">
        <v>63</v>
      </c>
      <c r="G164" s="31"/>
    </row>
    <row r="165" spans="1:7" ht="14.25" customHeight="1" x14ac:dyDescent="0.2">
      <c r="A165" s="27">
        <v>41721</v>
      </c>
      <c r="B165" s="28">
        <v>1785.1503749999899</v>
      </c>
      <c r="C165" s="29">
        <v>44.055250000000001</v>
      </c>
      <c r="D165" s="28">
        <v>1785.1503749999899</v>
      </c>
      <c r="E165" s="30">
        <f t="shared" si="0"/>
        <v>3</v>
      </c>
      <c r="F165" s="30" t="s">
        <v>63</v>
      </c>
      <c r="G165" s="31"/>
    </row>
    <row r="166" spans="1:7" ht="14.25" customHeight="1" x14ac:dyDescent="0.2">
      <c r="A166" s="27">
        <v>41721.5</v>
      </c>
      <c r="B166" s="28">
        <v>1962.36544999999</v>
      </c>
      <c r="C166" s="29">
        <v>52.375399999999999</v>
      </c>
      <c r="D166" s="28">
        <v>1962.36544999999</v>
      </c>
      <c r="E166" s="30">
        <f t="shared" si="0"/>
        <v>3</v>
      </c>
      <c r="F166" s="30" t="s">
        <v>63</v>
      </c>
      <c r="G166" s="31"/>
    </row>
    <row r="167" spans="1:7" ht="14.25" customHeight="1" x14ac:dyDescent="0.2">
      <c r="A167" s="27">
        <v>41722</v>
      </c>
      <c r="B167" s="28">
        <v>1752.3128999999999</v>
      </c>
      <c r="C167" s="29">
        <v>56.051000000000002</v>
      </c>
      <c r="D167" s="28">
        <v>1752.3128999999999</v>
      </c>
      <c r="E167" s="30">
        <f t="shared" si="0"/>
        <v>3</v>
      </c>
      <c r="F167" s="30" t="s">
        <v>63</v>
      </c>
      <c r="G167" s="31"/>
    </row>
    <row r="168" spans="1:7" ht="14.25" customHeight="1" x14ac:dyDescent="0.2">
      <c r="A168" s="27">
        <v>41722.5</v>
      </c>
      <c r="B168" s="28">
        <v>1970.0640454545401</v>
      </c>
      <c r="C168" s="29">
        <v>49.247363636363602</v>
      </c>
      <c r="D168" s="28">
        <v>1970.0640454545401</v>
      </c>
      <c r="E168" s="30">
        <f t="shared" si="0"/>
        <v>3</v>
      </c>
      <c r="F168" s="30" t="s">
        <v>63</v>
      </c>
      <c r="G168" s="31"/>
    </row>
    <row r="169" spans="1:7" ht="14.25" customHeight="1" x14ac:dyDescent="0.2">
      <c r="A169" s="27">
        <v>41723</v>
      </c>
      <c r="B169" s="28">
        <v>2105.8021250000002</v>
      </c>
      <c r="C169" s="29">
        <v>51.720125000000003</v>
      </c>
      <c r="D169" s="28">
        <v>2105.8021250000002</v>
      </c>
      <c r="E169" s="30">
        <f t="shared" si="0"/>
        <v>3</v>
      </c>
      <c r="F169" s="30" t="s">
        <v>63</v>
      </c>
      <c r="G169" s="31"/>
    </row>
    <row r="170" spans="1:7" ht="14.25" customHeight="1" x14ac:dyDescent="0.2">
      <c r="A170" s="27">
        <v>41723.5</v>
      </c>
      <c r="B170" s="28">
        <v>2244.6122083333298</v>
      </c>
      <c r="C170" s="29">
        <v>58.361166666666598</v>
      </c>
      <c r="D170" s="28">
        <v>2244.6122083333298</v>
      </c>
      <c r="E170" s="30">
        <f t="shared" si="0"/>
        <v>3</v>
      </c>
      <c r="F170" s="30" t="s">
        <v>63</v>
      </c>
      <c r="G170" s="31"/>
    </row>
    <row r="171" spans="1:7" ht="14.25" customHeight="1" x14ac:dyDescent="0.2">
      <c r="A171" s="27">
        <v>41724</v>
      </c>
      <c r="B171" s="28">
        <v>2130.4705714285701</v>
      </c>
      <c r="C171" s="29">
        <v>39.493714285714198</v>
      </c>
      <c r="D171" s="28">
        <v>2130.4705714285701</v>
      </c>
      <c r="E171" s="30">
        <f t="shared" si="0"/>
        <v>3</v>
      </c>
      <c r="F171" s="30" t="s">
        <v>63</v>
      </c>
      <c r="G171" s="31"/>
    </row>
    <row r="172" spans="1:7" ht="14.25" customHeight="1" x14ac:dyDescent="0.2">
      <c r="A172" s="27">
        <v>41724.5</v>
      </c>
      <c r="B172" s="28">
        <v>2107.2345416666599</v>
      </c>
      <c r="C172" s="29">
        <v>49.298749999999998</v>
      </c>
      <c r="D172" s="28">
        <v>2107.2345416666599</v>
      </c>
      <c r="E172" s="30">
        <f t="shared" si="0"/>
        <v>3</v>
      </c>
      <c r="F172" s="30" t="s">
        <v>63</v>
      </c>
      <c r="G172" s="31"/>
    </row>
    <row r="173" spans="1:7" ht="14.25" customHeight="1" x14ac:dyDescent="0.2">
      <c r="A173" s="27">
        <v>41725</v>
      </c>
      <c r="B173" s="28">
        <v>1890.0461250000001</v>
      </c>
      <c r="C173" s="29">
        <v>56.920916666666599</v>
      </c>
      <c r="D173" s="28">
        <v>1890.0461250000001</v>
      </c>
      <c r="E173" s="30">
        <f t="shared" si="0"/>
        <v>3</v>
      </c>
      <c r="F173" s="30" t="s">
        <v>63</v>
      </c>
      <c r="G173" s="31"/>
    </row>
    <row r="174" spans="1:7" ht="14.25" customHeight="1" x14ac:dyDescent="0.2">
      <c r="A174" s="27">
        <v>41725.5</v>
      </c>
      <c r="B174" s="28">
        <v>2064.86241666666</v>
      </c>
      <c r="C174" s="29">
        <v>47.455500000000001</v>
      </c>
      <c r="D174" s="28">
        <v>2064.86241666666</v>
      </c>
      <c r="E174" s="30">
        <f t="shared" si="0"/>
        <v>3</v>
      </c>
      <c r="F174" s="30" t="s">
        <v>63</v>
      </c>
      <c r="G174" s="31"/>
    </row>
    <row r="175" spans="1:7" ht="14.25" customHeight="1" x14ac:dyDescent="0.2">
      <c r="A175" s="27">
        <v>41726</v>
      </c>
      <c r="B175" s="28">
        <v>1992.3972777777699</v>
      </c>
      <c r="C175" s="29">
        <v>35.969888888888804</v>
      </c>
      <c r="D175" s="28">
        <v>1992.3972777777699</v>
      </c>
      <c r="E175" s="30">
        <f t="shared" si="0"/>
        <v>3</v>
      </c>
      <c r="F175" s="30" t="s">
        <v>63</v>
      </c>
      <c r="G175" s="31"/>
    </row>
    <row r="176" spans="1:7" ht="14.25" customHeight="1" x14ac:dyDescent="0.2">
      <c r="A176" s="27">
        <v>41726.5</v>
      </c>
      <c r="B176" s="28">
        <v>2193.5958333333301</v>
      </c>
      <c r="C176" s="29">
        <v>42.944777777777702</v>
      </c>
      <c r="D176" s="28">
        <v>2193.5958333333301</v>
      </c>
      <c r="E176" s="30">
        <f t="shared" si="0"/>
        <v>3</v>
      </c>
      <c r="F176" s="30" t="s">
        <v>63</v>
      </c>
      <c r="G176" s="31"/>
    </row>
    <row r="177" spans="1:7" ht="14.25" customHeight="1" x14ac:dyDescent="0.2">
      <c r="A177" s="27">
        <v>41727</v>
      </c>
      <c r="B177" s="28">
        <v>1713.057875</v>
      </c>
      <c r="C177" s="29">
        <v>36.922249999999998</v>
      </c>
      <c r="D177" s="28">
        <v>1713.057875</v>
      </c>
      <c r="E177" s="30">
        <f t="shared" si="0"/>
        <v>3</v>
      </c>
      <c r="F177" s="30" t="s">
        <v>63</v>
      </c>
      <c r="G177" s="31"/>
    </row>
    <row r="178" spans="1:7" ht="14.25" customHeight="1" x14ac:dyDescent="0.2">
      <c r="A178" s="27">
        <v>41727.5</v>
      </c>
      <c r="B178" s="28">
        <v>1844.6421111111099</v>
      </c>
      <c r="C178" s="29">
        <v>36.546333333333301</v>
      </c>
      <c r="D178" s="28">
        <v>1844.6421111111099</v>
      </c>
      <c r="E178" s="30">
        <f t="shared" si="0"/>
        <v>3</v>
      </c>
      <c r="F178" s="30" t="s">
        <v>63</v>
      </c>
      <c r="G178" s="31"/>
    </row>
    <row r="179" spans="1:7" ht="14.25" customHeight="1" x14ac:dyDescent="0.2">
      <c r="A179" s="27">
        <v>41728</v>
      </c>
      <c r="B179" s="28">
        <v>1794.3062</v>
      </c>
      <c r="C179" s="29">
        <v>37.124400000000001</v>
      </c>
      <c r="D179" s="28">
        <v>1794.3062</v>
      </c>
      <c r="E179" s="30">
        <f t="shared" si="0"/>
        <v>3</v>
      </c>
      <c r="F179" s="30" t="s">
        <v>63</v>
      </c>
      <c r="G179" s="31"/>
    </row>
    <row r="180" spans="1:7" ht="14.25" customHeight="1" x14ac:dyDescent="0.2">
      <c r="A180" s="27">
        <v>41728.5</v>
      </c>
      <c r="B180" s="28">
        <v>1879.9822222222199</v>
      </c>
      <c r="C180" s="29">
        <v>42.941666666666599</v>
      </c>
      <c r="D180" s="28">
        <v>1879.9822222222199</v>
      </c>
      <c r="E180" s="30">
        <f t="shared" si="0"/>
        <v>3</v>
      </c>
      <c r="F180" s="30" t="s">
        <v>63</v>
      </c>
      <c r="G180" s="31"/>
    </row>
    <row r="181" spans="1:7" ht="14.25" customHeight="1" x14ac:dyDescent="0.2">
      <c r="A181" s="27">
        <v>41729</v>
      </c>
      <c r="B181" s="28">
        <v>1726.2678333333299</v>
      </c>
      <c r="C181" s="29">
        <v>31.945999999999898</v>
      </c>
      <c r="D181" s="28">
        <v>1726.2678333333299</v>
      </c>
      <c r="E181" s="30">
        <f t="shared" si="0"/>
        <v>3</v>
      </c>
      <c r="F181" s="30" t="s">
        <v>63</v>
      </c>
      <c r="G181" s="31"/>
    </row>
    <row r="182" spans="1:7" ht="14.25" customHeight="1" x14ac:dyDescent="0.2">
      <c r="A182" s="27">
        <v>41729.5</v>
      </c>
      <c r="B182" s="28">
        <v>1909.5529166666599</v>
      </c>
      <c r="C182" s="29">
        <v>50.933333333333302</v>
      </c>
      <c r="D182" s="28">
        <v>1909.5529166666599</v>
      </c>
      <c r="E182" s="30">
        <f t="shared" si="0"/>
        <v>3</v>
      </c>
      <c r="F182" s="30" t="s">
        <v>63</v>
      </c>
      <c r="G182" s="31"/>
    </row>
    <row r="183" spans="1:7" ht="14.25" customHeight="1" x14ac:dyDescent="0.2">
      <c r="A183" s="27">
        <v>41730</v>
      </c>
      <c r="B183" s="28">
        <v>1895.5373499999901</v>
      </c>
      <c r="C183" s="29">
        <v>53.714300000000001</v>
      </c>
      <c r="D183" s="28">
        <v>1895.5373499999901</v>
      </c>
      <c r="E183" s="30">
        <f t="shared" si="0"/>
        <v>4</v>
      </c>
      <c r="F183" s="30" t="s">
        <v>63</v>
      </c>
      <c r="G183" s="31"/>
    </row>
    <row r="184" spans="1:7" ht="14.25" customHeight="1" x14ac:dyDescent="0.2">
      <c r="A184" s="27">
        <v>41730.5</v>
      </c>
      <c r="B184" s="28">
        <v>2075.2814583333302</v>
      </c>
      <c r="C184" s="29">
        <v>50.493333333333297</v>
      </c>
      <c r="D184" s="28">
        <v>2075.2814583333302</v>
      </c>
      <c r="E184" s="30">
        <f t="shared" si="0"/>
        <v>4</v>
      </c>
      <c r="F184" s="30" t="s">
        <v>63</v>
      </c>
      <c r="G184" s="31"/>
    </row>
    <row r="185" spans="1:7" ht="14.25" customHeight="1" x14ac:dyDescent="0.2">
      <c r="A185" s="27">
        <v>41731</v>
      </c>
      <c r="B185" s="28">
        <v>2204.4625000000001</v>
      </c>
      <c r="C185" s="29">
        <v>63.067083333333301</v>
      </c>
      <c r="D185" s="28">
        <v>2204.4625000000001</v>
      </c>
      <c r="E185" s="30">
        <f t="shared" si="0"/>
        <v>4</v>
      </c>
      <c r="F185" s="30" t="s">
        <v>63</v>
      </c>
      <c r="G185" s="31"/>
    </row>
    <row r="186" spans="1:7" ht="14.25" customHeight="1" x14ac:dyDescent="0.2">
      <c r="A186" s="27">
        <v>41731.5</v>
      </c>
      <c r="B186" s="28">
        <v>2647.4805833333298</v>
      </c>
      <c r="C186" s="29">
        <v>78.320583333333303</v>
      </c>
      <c r="D186" s="28">
        <v>2647.4805833333298</v>
      </c>
      <c r="E186" s="30">
        <f t="shared" si="0"/>
        <v>4</v>
      </c>
      <c r="F186" s="30" t="s">
        <v>63</v>
      </c>
      <c r="G186" s="31"/>
    </row>
    <row r="187" spans="1:7" ht="14.25" customHeight="1" x14ac:dyDescent="0.2">
      <c r="A187" s="27">
        <v>41732</v>
      </c>
      <c r="B187" s="28">
        <v>1895.28920833333</v>
      </c>
      <c r="C187" s="29">
        <v>62.180583333333303</v>
      </c>
      <c r="D187" s="28">
        <v>1895.28920833333</v>
      </c>
      <c r="E187" s="30">
        <f t="shared" si="0"/>
        <v>4</v>
      </c>
      <c r="F187" s="30" t="s">
        <v>63</v>
      </c>
      <c r="G187" s="31"/>
    </row>
    <row r="188" spans="1:7" ht="14.25" customHeight="1" x14ac:dyDescent="0.2">
      <c r="A188" s="27">
        <v>41732.5</v>
      </c>
      <c r="B188" s="28">
        <v>2096.7167083333302</v>
      </c>
      <c r="C188" s="29">
        <v>60.060250000000003</v>
      </c>
      <c r="D188" s="28">
        <v>2096.7167083333302</v>
      </c>
      <c r="E188" s="30">
        <f t="shared" si="0"/>
        <v>4</v>
      </c>
      <c r="F188" s="30" t="s">
        <v>63</v>
      </c>
      <c r="G188" s="31"/>
    </row>
    <row r="189" spans="1:7" ht="14.25" customHeight="1" x14ac:dyDescent="0.2">
      <c r="A189" s="27">
        <v>41733</v>
      </c>
      <c r="B189" s="28">
        <v>2094.1008333333298</v>
      </c>
      <c r="C189" s="29">
        <v>45.017499999999998</v>
      </c>
      <c r="D189" s="28">
        <v>2094.1008333333298</v>
      </c>
      <c r="E189" s="30">
        <f t="shared" si="0"/>
        <v>4</v>
      </c>
      <c r="F189" s="30" t="s">
        <v>63</v>
      </c>
      <c r="G189" s="31"/>
    </row>
    <row r="190" spans="1:7" ht="14.25" customHeight="1" x14ac:dyDescent="0.2">
      <c r="A190" s="27">
        <v>41733.5</v>
      </c>
      <c r="B190" s="28">
        <v>2630.4309166666599</v>
      </c>
      <c r="C190" s="29">
        <v>79.766666666666595</v>
      </c>
      <c r="D190" s="28">
        <v>2630.4309166666599</v>
      </c>
      <c r="E190" s="30">
        <f t="shared" si="0"/>
        <v>4</v>
      </c>
      <c r="F190" s="30" t="s">
        <v>63</v>
      </c>
      <c r="G190" s="31"/>
    </row>
    <row r="191" spans="1:7" ht="14.25" customHeight="1" x14ac:dyDescent="0.2">
      <c r="A191" s="27">
        <v>41734</v>
      </c>
      <c r="B191" s="28">
        <v>1754.1857499999901</v>
      </c>
      <c r="C191" s="29">
        <v>40.561666666666603</v>
      </c>
      <c r="D191" s="28">
        <v>1754.1857499999901</v>
      </c>
      <c r="E191" s="30">
        <f t="shared" si="0"/>
        <v>4</v>
      </c>
      <c r="F191" s="30" t="s">
        <v>63</v>
      </c>
      <c r="G191" s="31"/>
    </row>
    <row r="192" spans="1:7" ht="14.25" customHeight="1" x14ac:dyDescent="0.2">
      <c r="A192" s="27">
        <v>41734.5</v>
      </c>
      <c r="B192" s="28">
        <v>1884.8855454545401</v>
      </c>
      <c r="C192" s="29">
        <v>47.821818181818102</v>
      </c>
      <c r="D192" s="28">
        <v>1884.8855454545401</v>
      </c>
      <c r="E192" s="30">
        <f t="shared" si="0"/>
        <v>4</v>
      </c>
      <c r="F192" s="30" t="s">
        <v>63</v>
      </c>
      <c r="G192" s="31"/>
    </row>
    <row r="193" spans="1:7" ht="14.25" customHeight="1" x14ac:dyDescent="0.2">
      <c r="A193" s="27">
        <v>41735</v>
      </c>
      <c r="B193" s="28">
        <v>1949.35475</v>
      </c>
      <c r="C193" s="29">
        <v>43.174583333333302</v>
      </c>
      <c r="D193" s="28">
        <v>1949.35475</v>
      </c>
      <c r="E193" s="30">
        <f t="shared" si="0"/>
        <v>4</v>
      </c>
      <c r="F193" s="30" t="s">
        <v>63</v>
      </c>
      <c r="G193" s="31"/>
    </row>
    <row r="194" spans="1:7" ht="14.25" customHeight="1" x14ac:dyDescent="0.2">
      <c r="A194" s="27">
        <v>41735.5</v>
      </c>
      <c r="B194" s="28">
        <v>2305.1105416666601</v>
      </c>
      <c r="C194" s="29">
        <v>54.176666666666598</v>
      </c>
      <c r="D194" s="28">
        <v>2305.1105416666601</v>
      </c>
      <c r="E194" s="30">
        <f t="shared" si="0"/>
        <v>4</v>
      </c>
      <c r="F194" s="30" t="s">
        <v>63</v>
      </c>
      <c r="G194" s="31"/>
    </row>
    <row r="195" spans="1:7" ht="14.25" customHeight="1" x14ac:dyDescent="0.2">
      <c r="A195" s="27">
        <v>41736</v>
      </c>
      <c r="B195" s="28">
        <v>2093.9851249999901</v>
      </c>
      <c r="C195" s="29">
        <v>49.405416666666603</v>
      </c>
      <c r="D195" s="28">
        <v>2093.9851249999901</v>
      </c>
      <c r="E195" s="30">
        <f t="shared" si="0"/>
        <v>4</v>
      </c>
      <c r="F195" s="30" t="s">
        <v>63</v>
      </c>
      <c r="G195" s="31"/>
    </row>
    <row r="196" spans="1:7" ht="14.25" customHeight="1" x14ac:dyDescent="0.2">
      <c r="A196" s="27">
        <v>41736.5</v>
      </c>
      <c r="B196" s="28">
        <v>2421.5386249999901</v>
      </c>
      <c r="C196" s="29">
        <v>73.729583333333295</v>
      </c>
      <c r="D196" s="28">
        <v>2421.5386249999901</v>
      </c>
      <c r="E196" s="30">
        <f t="shared" si="0"/>
        <v>4</v>
      </c>
      <c r="F196" s="30" t="s">
        <v>63</v>
      </c>
      <c r="G196" s="31"/>
    </row>
    <row r="197" spans="1:7" ht="14.25" customHeight="1" x14ac:dyDescent="0.2">
      <c r="A197" s="27">
        <v>41737</v>
      </c>
      <c r="B197" s="28">
        <v>1716.26629166666</v>
      </c>
      <c r="C197" s="29">
        <v>44.014999999999901</v>
      </c>
      <c r="D197" s="28">
        <v>1716.26629166666</v>
      </c>
      <c r="E197" s="30">
        <f t="shared" si="0"/>
        <v>4</v>
      </c>
      <c r="F197" s="30" t="s">
        <v>63</v>
      </c>
      <c r="G197" s="31"/>
    </row>
    <row r="198" spans="1:7" ht="14.25" customHeight="1" x14ac:dyDescent="0.2">
      <c r="A198" s="27">
        <v>41737.5</v>
      </c>
      <c r="B198" s="28">
        <v>1981.6607083333299</v>
      </c>
      <c r="C198" s="29">
        <v>51.409583333333302</v>
      </c>
      <c r="D198" s="28">
        <v>1981.6607083333299</v>
      </c>
      <c r="E198" s="30">
        <f t="shared" si="0"/>
        <v>4</v>
      </c>
      <c r="F198" s="30" t="s">
        <v>63</v>
      </c>
      <c r="G198" s="31"/>
    </row>
    <row r="199" spans="1:7" ht="14.25" customHeight="1" x14ac:dyDescent="0.2">
      <c r="A199" s="27">
        <v>41738</v>
      </c>
      <c r="B199" s="28">
        <v>1874.97291666666</v>
      </c>
      <c r="C199" s="29">
        <v>47.154583333333299</v>
      </c>
      <c r="D199" s="28">
        <v>1874.97291666666</v>
      </c>
      <c r="E199" s="30">
        <f t="shared" si="0"/>
        <v>4</v>
      </c>
      <c r="F199" s="30" t="s">
        <v>63</v>
      </c>
      <c r="G199" s="31"/>
    </row>
    <row r="200" spans="1:7" ht="14.25" customHeight="1" x14ac:dyDescent="0.2">
      <c r="A200" s="27">
        <v>41738.5</v>
      </c>
      <c r="B200" s="28">
        <v>2096.9939999999901</v>
      </c>
      <c r="C200" s="29">
        <v>65.525416666666601</v>
      </c>
      <c r="D200" s="28">
        <v>2096.9939999999901</v>
      </c>
      <c r="E200" s="30">
        <f t="shared" si="0"/>
        <v>4</v>
      </c>
      <c r="F200" s="30" t="s">
        <v>63</v>
      </c>
      <c r="G200" s="31"/>
    </row>
    <row r="201" spans="1:7" ht="14.25" customHeight="1" x14ac:dyDescent="0.2">
      <c r="A201" s="27">
        <v>41739</v>
      </c>
      <c r="B201" s="28">
        <v>1859.7716666666599</v>
      </c>
      <c r="C201" s="29">
        <v>61.518333333333302</v>
      </c>
      <c r="D201" s="28">
        <v>1859.7716666666599</v>
      </c>
      <c r="E201" s="30">
        <f t="shared" si="0"/>
        <v>4</v>
      </c>
      <c r="F201" s="30" t="s">
        <v>63</v>
      </c>
      <c r="G201" s="31"/>
    </row>
    <row r="202" spans="1:7" ht="14.25" customHeight="1" x14ac:dyDescent="0.2">
      <c r="A202" s="27">
        <v>41739.5</v>
      </c>
      <c r="B202" s="28">
        <v>2115.2125000000001</v>
      </c>
      <c r="C202" s="29">
        <v>79.883750000000006</v>
      </c>
      <c r="D202" s="28">
        <v>2115.2125000000001</v>
      </c>
      <c r="E202" s="30">
        <f t="shared" si="0"/>
        <v>4</v>
      </c>
      <c r="F202" s="30" t="s">
        <v>63</v>
      </c>
      <c r="G202" s="31"/>
    </row>
    <row r="203" spans="1:7" ht="14.25" customHeight="1" x14ac:dyDescent="0.2">
      <c r="A203" s="27">
        <v>41740</v>
      </c>
      <c r="B203" s="28">
        <v>2080.5575833333301</v>
      </c>
      <c r="C203" s="29">
        <v>53.233749999999901</v>
      </c>
      <c r="D203" s="28">
        <v>2080.5575833333301</v>
      </c>
      <c r="E203" s="30">
        <f t="shared" si="0"/>
        <v>4</v>
      </c>
      <c r="F203" s="30" t="s">
        <v>63</v>
      </c>
      <c r="G203" s="31"/>
    </row>
    <row r="204" spans="1:7" ht="14.25" customHeight="1" x14ac:dyDescent="0.2">
      <c r="A204" s="27">
        <v>41740.5</v>
      </c>
      <c r="B204" s="28">
        <v>2572.0059999999999</v>
      </c>
      <c r="C204" s="29">
        <v>88.894999999999996</v>
      </c>
      <c r="D204" s="28">
        <v>2572.0059999999999</v>
      </c>
      <c r="E204" s="30">
        <f t="shared" si="0"/>
        <v>4</v>
      </c>
      <c r="F204" s="30" t="s">
        <v>63</v>
      </c>
      <c r="G204" s="31"/>
    </row>
    <row r="205" spans="1:7" ht="14.25" customHeight="1" x14ac:dyDescent="0.2">
      <c r="A205" s="27">
        <v>41741</v>
      </c>
      <c r="B205" s="28">
        <v>1915.4982</v>
      </c>
      <c r="C205" s="29">
        <v>28.648499999999999</v>
      </c>
      <c r="D205" s="28">
        <v>1915.4982</v>
      </c>
      <c r="E205" s="30">
        <f t="shared" si="0"/>
        <v>4</v>
      </c>
      <c r="F205" s="30" t="s">
        <v>63</v>
      </c>
      <c r="G205" s="31"/>
    </row>
    <row r="206" spans="1:7" ht="14.25" customHeight="1" x14ac:dyDescent="0.2">
      <c r="A206" s="27">
        <v>41741.5</v>
      </c>
      <c r="B206" s="28">
        <v>2139.759</v>
      </c>
      <c r="C206" s="29">
        <v>44.792916666666599</v>
      </c>
      <c r="D206" s="28">
        <v>2139.759</v>
      </c>
      <c r="E206" s="30">
        <f t="shared" si="0"/>
        <v>4</v>
      </c>
      <c r="F206" s="30" t="s">
        <v>63</v>
      </c>
      <c r="G206" s="31"/>
    </row>
    <row r="207" spans="1:7" ht="14.25" customHeight="1" x14ac:dyDescent="0.2">
      <c r="A207" s="27">
        <v>41742</v>
      </c>
      <c r="B207" s="28">
        <v>1821.2655833333299</v>
      </c>
      <c r="C207" s="29">
        <v>47.22625</v>
      </c>
      <c r="D207" s="28">
        <v>1821.2655833333299</v>
      </c>
      <c r="E207" s="30">
        <f t="shared" si="0"/>
        <v>4</v>
      </c>
      <c r="F207" s="30" t="s">
        <v>63</v>
      </c>
      <c r="G207" s="31"/>
    </row>
    <row r="208" spans="1:7" ht="14.25" customHeight="1" x14ac:dyDescent="0.2">
      <c r="A208" s="27">
        <v>41742.5</v>
      </c>
      <c r="B208" s="28">
        <v>2098.1899166666599</v>
      </c>
      <c r="C208" s="29">
        <v>49.3720833333333</v>
      </c>
      <c r="D208" s="28">
        <v>2098.1899166666599</v>
      </c>
      <c r="E208" s="30">
        <f t="shared" si="0"/>
        <v>4</v>
      </c>
      <c r="F208" s="30" t="s">
        <v>63</v>
      </c>
      <c r="G208" s="31"/>
    </row>
    <row r="209" spans="1:7" ht="14.25" customHeight="1" x14ac:dyDescent="0.2">
      <c r="A209" s="27">
        <v>41743</v>
      </c>
      <c r="B209" s="28">
        <v>1740.50766666666</v>
      </c>
      <c r="C209" s="29">
        <v>51.491666666666603</v>
      </c>
      <c r="D209" s="28">
        <v>1740.50766666666</v>
      </c>
      <c r="E209" s="30">
        <f t="shared" si="0"/>
        <v>4</v>
      </c>
      <c r="F209" s="30" t="s">
        <v>63</v>
      </c>
      <c r="G209" s="31"/>
    </row>
    <row r="210" spans="1:7" ht="14.25" customHeight="1" x14ac:dyDescent="0.2">
      <c r="A210" s="27">
        <v>41743.5</v>
      </c>
      <c r="B210" s="28">
        <v>2164.19929166666</v>
      </c>
      <c r="C210" s="29">
        <v>53.55</v>
      </c>
      <c r="D210" s="28">
        <v>2164.19929166666</v>
      </c>
      <c r="E210" s="30">
        <f t="shared" si="0"/>
        <v>4</v>
      </c>
      <c r="F210" s="30" t="s">
        <v>63</v>
      </c>
      <c r="G210" s="31"/>
    </row>
    <row r="211" spans="1:7" ht="14.25" customHeight="1" x14ac:dyDescent="0.2">
      <c r="A211" s="27">
        <v>41744</v>
      </c>
      <c r="B211" s="28">
        <v>2045.9454166666601</v>
      </c>
      <c r="C211" s="29">
        <v>52.564166666666601</v>
      </c>
      <c r="D211" s="28">
        <v>2045.9454166666601</v>
      </c>
      <c r="E211" s="30">
        <f t="shared" si="0"/>
        <v>4</v>
      </c>
      <c r="F211" s="30" t="s">
        <v>63</v>
      </c>
      <c r="G211" s="31"/>
    </row>
    <row r="212" spans="1:7" ht="14.25" customHeight="1" x14ac:dyDescent="0.2">
      <c r="A212" s="27">
        <v>41744.5</v>
      </c>
      <c r="B212" s="28">
        <v>2398.56170833333</v>
      </c>
      <c r="C212" s="29">
        <v>56.3049999999999</v>
      </c>
      <c r="D212" s="28">
        <v>2398.56170833333</v>
      </c>
      <c r="E212" s="30">
        <f t="shared" si="0"/>
        <v>4</v>
      </c>
      <c r="F212" s="30" t="s">
        <v>63</v>
      </c>
      <c r="G212" s="31"/>
    </row>
    <row r="213" spans="1:7" ht="14.25" customHeight="1" x14ac:dyDescent="0.2">
      <c r="A213" s="27">
        <v>41745</v>
      </c>
      <c r="B213" s="28">
        <v>2048.9234999999999</v>
      </c>
      <c r="C213" s="29">
        <v>50.992916666666602</v>
      </c>
      <c r="D213" s="28">
        <v>2048.9234999999999</v>
      </c>
      <c r="E213" s="30">
        <f t="shared" si="0"/>
        <v>4</v>
      </c>
      <c r="F213" s="30" t="s">
        <v>63</v>
      </c>
      <c r="G213" s="31"/>
    </row>
    <row r="214" spans="1:7" ht="14.25" customHeight="1" x14ac:dyDescent="0.2">
      <c r="A214" s="27">
        <v>41745.5</v>
      </c>
      <c r="B214" s="28">
        <v>2373.5059999999999</v>
      </c>
      <c r="C214" s="29">
        <v>54.992916666666602</v>
      </c>
      <c r="D214" s="28">
        <v>2373.5059999999999</v>
      </c>
      <c r="E214" s="30">
        <f t="shared" si="0"/>
        <v>4</v>
      </c>
      <c r="F214" s="30" t="s">
        <v>63</v>
      </c>
      <c r="G214" s="31"/>
    </row>
    <row r="215" spans="1:7" ht="14.25" customHeight="1" x14ac:dyDescent="0.2">
      <c r="A215" s="27">
        <v>41746</v>
      </c>
      <c r="B215" s="28">
        <v>1995.30845833333</v>
      </c>
      <c r="C215" s="29">
        <v>50.9091666666666</v>
      </c>
      <c r="D215" s="28">
        <v>1995.30845833333</v>
      </c>
      <c r="E215" s="30">
        <f t="shared" si="0"/>
        <v>4</v>
      </c>
      <c r="F215" s="30" t="s">
        <v>63</v>
      </c>
      <c r="G215" s="31"/>
    </row>
    <row r="216" spans="1:7" ht="14.25" customHeight="1" x14ac:dyDescent="0.2">
      <c r="A216" s="27">
        <v>41746.5</v>
      </c>
      <c r="B216" s="28">
        <v>2278.0785833333298</v>
      </c>
      <c r="C216" s="29">
        <v>50.233333333333299</v>
      </c>
      <c r="D216" s="28">
        <v>2278.0785833333298</v>
      </c>
      <c r="E216" s="30">
        <f t="shared" si="0"/>
        <v>4</v>
      </c>
      <c r="F216" s="30" t="s">
        <v>63</v>
      </c>
      <c r="G216" s="31"/>
    </row>
    <row r="217" spans="1:7" ht="14.25" customHeight="1" x14ac:dyDescent="0.2">
      <c r="A217" s="27">
        <v>41747</v>
      </c>
      <c r="B217" s="28">
        <v>1923.8526666666601</v>
      </c>
      <c r="C217" s="29">
        <v>45.06</v>
      </c>
      <c r="D217" s="28">
        <v>1923.8526666666601</v>
      </c>
      <c r="E217" s="30">
        <f t="shared" si="0"/>
        <v>4</v>
      </c>
      <c r="F217" s="30" t="s">
        <v>63</v>
      </c>
      <c r="G217" s="31"/>
    </row>
    <row r="218" spans="1:7" ht="14.25" customHeight="1" x14ac:dyDescent="0.2">
      <c r="A218" s="27">
        <v>41747.5</v>
      </c>
      <c r="B218" s="28">
        <v>2298.48358333333</v>
      </c>
      <c r="C218" s="29">
        <v>48.699583333333301</v>
      </c>
      <c r="D218" s="28">
        <v>2298.48358333333</v>
      </c>
      <c r="E218" s="30">
        <f t="shared" si="0"/>
        <v>4</v>
      </c>
      <c r="F218" s="30" t="s">
        <v>63</v>
      </c>
      <c r="G218" s="31"/>
    </row>
    <row r="219" spans="1:7" ht="14.25" customHeight="1" x14ac:dyDescent="0.2">
      <c r="A219" s="27">
        <v>41748</v>
      </c>
      <c r="B219" s="28">
        <v>1924.03687499999</v>
      </c>
      <c r="C219" s="29">
        <v>48.758333333333297</v>
      </c>
      <c r="D219" s="28">
        <v>1924.03687499999</v>
      </c>
      <c r="E219" s="30">
        <f t="shared" si="0"/>
        <v>4</v>
      </c>
      <c r="F219" s="30" t="s">
        <v>63</v>
      </c>
      <c r="G219" s="31"/>
    </row>
    <row r="220" spans="1:7" ht="14.25" customHeight="1" x14ac:dyDescent="0.2">
      <c r="A220" s="27">
        <v>41748.5</v>
      </c>
      <c r="B220" s="28">
        <v>2205.9349166666598</v>
      </c>
      <c r="C220" s="29">
        <v>48.168333333333301</v>
      </c>
      <c r="D220" s="28">
        <v>2205.9349166666598</v>
      </c>
      <c r="E220" s="30">
        <f t="shared" si="0"/>
        <v>4</v>
      </c>
      <c r="F220" s="30" t="s">
        <v>63</v>
      </c>
      <c r="G220" s="31"/>
    </row>
    <row r="221" spans="1:7" ht="14.25" customHeight="1" x14ac:dyDescent="0.2">
      <c r="A221" s="27">
        <v>41749</v>
      </c>
      <c r="B221" s="28">
        <v>1731.95370833333</v>
      </c>
      <c r="C221" s="29">
        <v>50.261666666666599</v>
      </c>
      <c r="D221" s="28">
        <v>1731.95370833333</v>
      </c>
      <c r="E221" s="30">
        <f t="shared" si="0"/>
        <v>4</v>
      </c>
      <c r="F221" s="30" t="s">
        <v>63</v>
      </c>
      <c r="G221" s="31"/>
    </row>
    <row r="222" spans="1:7" ht="14.25" customHeight="1" x14ac:dyDescent="0.2">
      <c r="A222" s="27">
        <v>41749.5</v>
      </c>
      <c r="B222" s="28">
        <v>1932.3406666666599</v>
      </c>
      <c r="C222" s="29">
        <v>47.798333333333296</v>
      </c>
      <c r="D222" s="28">
        <v>1932.3406666666599</v>
      </c>
      <c r="E222" s="30">
        <f t="shared" si="0"/>
        <v>4</v>
      </c>
      <c r="F222" s="30" t="s">
        <v>63</v>
      </c>
      <c r="G222" s="31"/>
    </row>
    <row r="223" spans="1:7" ht="14.25" customHeight="1" x14ac:dyDescent="0.2">
      <c r="A223" s="27">
        <v>41750</v>
      </c>
      <c r="B223" s="28">
        <v>1618.6572916666601</v>
      </c>
      <c r="C223" s="29">
        <v>49.244166666666601</v>
      </c>
      <c r="D223" s="28">
        <v>1618.6572916666601</v>
      </c>
      <c r="E223" s="30">
        <f t="shared" si="0"/>
        <v>4</v>
      </c>
      <c r="F223" s="30" t="s">
        <v>63</v>
      </c>
      <c r="G223" s="31"/>
    </row>
    <row r="224" spans="1:7" ht="14.25" customHeight="1" x14ac:dyDescent="0.2">
      <c r="A224" s="27">
        <v>41750.5</v>
      </c>
      <c r="B224" s="28">
        <v>1923.4404583333301</v>
      </c>
      <c r="C224" s="29">
        <v>50.734583333333298</v>
      </c>
      <c r="D224" s="28">
        <v>1923.4404583333301</v>
      </c>
      <c r="E224" s="30">
        <f t="shared" si="0"/>
        <v>4</v>
      </c>
      <c r="F224" s="30" t="s">
        <v>63</v>
      </c>
      <c r="G224" s="31"/>
    </row>
    <row r="225" spans="1:7" ht="14.25" customHeight="1" x14ac:dyDescent="0.2">
      <c r="A225" s="27">
        <v>41751</v>
      </c>
      <c r="B225" s="28">
        <v>1879.78416666666</v>
      </c>
      <c r="C225" s="29">
        <v>53.69</v>
      </c>
      <c r="D225" s="28">
        <v>1879.78416666666</v>
      </c>
      <c r="E225" s="30">
        <f t="shared" si="0"/>
        <v>4</v>
      </c>
      <c r="F225" s="30" t="s">
        <v>63</v>
      </c>
      <c r="G225" s="31"/>
    </row>
    <row r="226" spans="1:7" ht="14.25" customHeight="1" x14ac:dyDescent="0.2">
      <c r="A226" s="27">
        <v>41751.5</v>
      </c>
      <c r="B226" s="28">
        <v>2109.7046666666602</v>
      </c>
      <c r="C226" s="29">
        <v>53.271666666666597</v>
      </c>
      <c r="D226" s="28">
        <v>2109.7046666666602</v>
      </c>
      <c r="E226" s="30">
        <f t="shared" si="0"/>
        <v>4</v>
      </c>
      <c r="F226" s="30" t="s">
        <v>63</v>
      </c>
      <c r="G226" s="31"/>
    </row>
    <row r="227" spans="1:7" ht="14.25" customHeight="1" x14ac:dyDescent="0.2">
      <c r="A227" s="27">
        <v>41752</v>
      </c>
      <c r="B227" s="28">
        <v>1805.62670833333</v>
      </c>
      <c r="C227" s="29">
        <v>49.4508333333333</v>
      </c>
      <c r="D227" s="28">
        <v>1805.62670833333</v>
      </c>
      <c r="E227" s="30">
        <f t="shared" si="0"/>
        <v>4</v>
      </c>
      <c r="F227" s="30" t="s">
        <v>63</v>
      </c>
      <c r="G227" s="31"/>
    </row>
    <row r="228" spans="1:7" ht="14.25" customHeight="1" x14ac:dyDescent="0.2">
      <c r="A228" s="27">
        <v>41752.5</v>
      </c>
      <c r="B228" s="28">
        <v>2094.1961249999999</v>
      </c>
      <c r="C228" s="29">
        <v>52.059166666666599</v>
      </c>
      <c r="D228" s="28">
        <v>2094.1961249999999</v>
      </c>
      <c r="E228" s="30">
        <f t="shared" si="0"/>
        <v>4</v>
      </c>
      <c r="F228" s="30" t="s">
        <v>63</v>
      </c>
      <c r="G228" s="31"/>
    </row>
    <row r="229" spans="1:7" ht="14.25" customHeight="1" x14ac:dyDescent="0.2">
      <c r="A229" s="27">
        <v>41753</v>
      </c>
      <c r="B229" s="28">
        <v>1835.2183333333301</v>
      </c>
      <c r="C229" s="29">
        <v>37.89</v>
      </c>
      <c r="D229" s="28">
        <v>1835.2183333333301</v>
      </c>
      <c r="E229" s="30">
        <f t="shared" si="0"/>
        <v>4</v>
      </c>
      <c r="F229" s="30" t="s">
        <v>63</v>
      </c>
      <c r="G229" s="31"/>
    </row>
    <row r="230" spans="1:7" ht="14.25" customHeight="1" x14ac:dyDescent="0.2">
      <c r="A230" s="27">
        <v>41753.5</v>
      </c>
      <c r="B230" s="28">
        <v>2135.9254999999998</v>
      </c>
      <c r="C230" s="29">
        <v>45.816666666666599</v>
      </c>
      <c r="D230" s="28">
        <v>2135.9254999999998</v>
      </c>
      <c r="E230" s="30">
        <f t="shared" si="0"/>
        <v>4</v>
      </c>
      <c r="F230" s="30" t="s">
        <v>63</v>
      </c>
      <c r="G230" s="31"/>
    </row>
    <row r="231" spans="1:7" ht="14.25" customHeight="1" x14ac:dyDescent="0.2">
      <c r="A231" s="27">
        <v>41754</v>
      </c>
      <c r="B231" s="28">
        <v>1650.9535000000001</v>
      </c>
      <c r="C231" s="29">
        <v>36.757083333333298</v>
      </c>
      <c r="D231" s="28">
        <v>1650.9535000000001</v>
      </c>
      <c r="E231" s="30">
        <f t="shared" si="0"/>
        <v>4</v>
      </c>
      <c r="F231" s="30" t="s">
        <v>63</v>
      </c>
      <c r="G231" s="31"/>
    </row>
    <row r="232" spans="1:7" ht="14.25" customHeight="1" x14ac:dyDescent="0.2">
      <c r="A232" s="27">
        <v>41754.5</v>
      </c>
      <c r="B232" s="28">
        <v>1909.9368750000001</v>
      </c>
      <c r="C232" s="29">
        <v>44.214583333333302</v>
      </c>
      <c r="D232" s="28">
        <v>1909.9368750000001</v>
      </c>
      <c r="E232" s="30">
        <f t="shared" si="0"/>
        <v>4</v>
      </c>
      <c r="F232" s="30" t="s">
        <v>63</v>
      </c>
      <c r="G232" s="31"/>
    </row>
    <row r="233" spans="1:7" ht="14.25" customHeight="1" x14ac:dyDescent="0.2">
      <c r="A233" s="27">
        <v>41755</v>
      </c>
      <c r="B233" s="28">
        <v>1819.76733333333</v>
      </c>
      <c r="C233" s="29">
        <v>49.384583333333303</v>
      </c>
      <c r="D233" s="28">
        <v>1819.76733333333</v>
      </c>
      <c r="E233" s="30">
        <f t="shared" si="0"/>
        <v>4</v>
      </c>
      <c r="F233" s="30" t="s">
        <v>63</v>
      </c>
      <c r="G233" s="31"/>
    </row>
    <row r="234" spans="1:7" ht="14.25" customHeight="1" x14ac:dyDescent="0.2">
      <c r="A234" s="27">
        <v>41755.5</v>
      </c>
      <c r="B234" s="28">
        <v>2076.1788333333302</v>
      </c>
      <c r="C234" s="29">
        <v>48.080416666666601</v>
      </c>
      <c r="D234" s="28">
        <v>2076.1788333333302</v>
      </c>
      <c r="E234" s="30">
        <f t="shared" si="0"/>
        <v>4</v>
      </c>
      <c r="F234" s="30" t="s">
        <v>63</v>
      </c>
      <c r="G234" s="31"/>
    </row>
    <row r="235" spans="1:7" ht="14.25" customHeight="1" x14ac:dyDescent="0.2">
      <c r="A235" s="27">
        <v>41756</v>
      </c>
      <c r="B235" s="28">
        <v>1647.1206666666601</v>
      </c>
      <c r="C235" s="29">
        <v>52.469583333333297</v>
      </c>
      <c r="D235" s="28">
        <v>1647.1206666666601</v>
      </c>
      <c r="E235" s="30">
        <f t="shared" si="0"/>
        <v>4</v>
      </c>
      <c r="F235" s="30" t="s">
        <v>63</v>
      </c>
      <c r="G235" s="31"/>
    </row>
    <row r="236" spans="1:7" ht="14.25" customHeight="1" x14ac:dyDescent="0.2">
      <c r="A236" s="27">
        <v>41756.5</v>
      </c>
      <c r="B236" s="28">
        <v>1907.8098749999999</v>
      </c>
      <c r="C236" s="29">
        <v>53.402916666666599</v>
      </c>
      <c r="D236" s="28">
        <v>1907.8098749999999</v>
      </c>
      <c r="E236" s="30">
        <f t="shared" si="0"/>
        <v>4</v>
      </c>
      <c r="F236" s="30" t="s">
        <v>63</v>
      </c>
      <c r="G236" s="31"/>
    </row>
    <row r="237" spans="1:7" ht="14.25" customHeight="1" x14ac:dyDescent="0.2">
      <c r="A237" s="27">
        <v>41757</v>
      </c>
      <c r="B237" s="28">
        <v>1546.12645833333</v>
      </c>
      <c r="C237" s="29">
        <v>39.446249999999999</v>
      </c>
      <c r="D237" s="28">
        <v>1546.12645833333</v>
      </c>
      <c r="E237" s="30">
        <f t="shared" si="0"/>
        <v>4</v>
      </c>
      <c r="F237" s="30" t="s">
        <v>63</v>
      </c>
      <c r="G237" s="31"/>
    </row>
    <row r="238" spans="1:7" ht="14.25" customHeight="1" x14ac:dyDescent="0.2">
      <c r="A238" s="27">
        <v>41757.5</v>
      </c>
      <c r="B238" s="28">
        <v>1858.03879166666</v>
      </c>
      <c r="C238" s="29">
        <v>47.963333333333303</v>
      </c>
      <c r="D238" s="28">
        <v>1858.03879166666</v>
      </c>
      <c r="E238" s="30">
        <f t="shared" si="0"/>
        <v>4</v>
      </c>
      <c r="F238" s="30" t="s">
        <v>63</v>
      </c>
      <c r="G238" s="31"/>
    </row>
    <row r="239" spans="1:7" ht="14.25" customHeight="1" x14ac:dyDescent="0.2">
      <c r="A239" s="27">
        <v>41758</v>
      </c>
      <c r="B239" s="28">
        <v>1922.3710000000001</v>
      </c>
      <c r="C239" s="29">
        <v>42.502222222222201</v>
      </c>
      <c r="D239" s="28">
        <v>1922.3710000000001</v>
      </c>
      <c r="E239" s="30">
        <f t="shared" si="0"/>
        <v>4</v>
      </c>
      <c r="F239" s="30" t="s">
        <v>63</v>
      </c>
      <c r="G239" s="31"/>
    </row>
    <row r="240" spans="1:7" ht="14.25" customHeight="1" x14ac:dyDescent="0.2">
      <c r="A240" s="27">
        <v>41758.5</v>
      </c>
      <c r="B240" s="28">
        <v>2112.4864583333301</v>
      </c>
      <c r="C240" s="29">
        <v>44.941666666666599</v>
      </c>
      <c r="D240" s="28">
        <v>2112.4864583333301</v>
      </c>
      <c r="E240" s="30">
        <f t="shared" si="0"/>
        <v>4</v>
      </c>
      <c r="F240" s="30" t="s">
        <v>63</v>
      </c>
      <c r="G240" s="31"/>
    </row>
    <row r="241" spans="1:7" ht="14.25" customHeight="1" x14ac:dyDescent="0.2">
      <c r="A241" s="27">
        <v>41759</v>
      </c>
      <c r="B241" s="28">
        <v>2040.2557142857099</v>
      </c>
      <c r="C241" s="29">
        <v>45.204285714285703</v>
      </c>
      <c r="D241" s="28">
        <v>2040.2557142857099</v>
      </c>
      <c r="E241" s="30">
        <f t="shared" si="0"/>
        <v>4</v>
      </c>
      <c r="F241" s="30" t="s">
        <v>63</v>
      </c>
      <c r="G241" s="31"/>
    </row>
    <row r="242" spans="1:7" ht="14.25" customHeight="1" x14ac:dyDescent="0.2">
      <c r="A242" s="27">
        <v>41759.5</v>
      </c>
      <c r="B242" s="28">
        <v>2149.3773333333302</v>
      </c>
      <c r="C242" s="29">
        <v>48.322083333333303</v>
      </c>
      <c r="D242" s="28">
        <v>2149.3773333333302</v>
      </c>
      <c r="E242" s="30">
        <f t="shared" si="0"/>
        <v>4</v>
      </c>
      <c r="F242" s="30" t="s">
        <v>63</v>
      </c>
      <c r="G242" s="31"/>
    </row>
    <row r="243" spans="1:7" ht="14.25" customHeight="1" x14ac:dyDescent="0.2">
      <c r="A243" s="27">
        <v>41760</v>
      </c>
      <c r="B243" s="28">
        <v>1816.9179999999999</v>
      </c>
      <c r="C243" s="29">
        <v>44.181666666666601</v>
      </c>
      <c r="D243" s="28">
        <v>1816.9179999999999</v>
      </c>
      <c r="E243" s="30">
        <f t="shared" si="0"/>
        <v>5</v>
      </c>
      <c r="F243" s="30" t="s">
        <v>63</v>
      </c>
      <c r="G243" s="31"/>
    </row>
    <row r="244" spans="1:7" ht="14.25" customHeight="1" x14ac:dyDescent="0.2">
      <c r="A244" s="27">
        <v>41760.5</v>
      </c>
      <c r="B244" s="28">
        <v>2432.2733181818098</v>
      </c>
      <c r="C244" s="29">
        <v>79.288727272727201</v>
      </c>
      <c r="D244" s="28">
        <v>2432.2733181818098</v>
      </c>
      <c r="E244" s="30">
        <f t="shared" si="0"/>
        <v>5</v>
      </c>
      <c r="F244" s="30" t="s">
        <v>63</v>
      </c>
      <c r="G244" s="31"/>
    </row>
    <row r="245" spans="1:7" ht="14.25" customHeight="1" x14ac:dyDescent="0.2">
      <c r="A245" s="27">
        <v>41761</v>
      </c>
      <c r="B245" s="28">
        <v>2029.36579166666</v>
      </c>
      <c r="C245" s="29">
        <v>51.941249999999997</v>
      </c>
      <c r="D245" s="28">
        <v>2029.36579166666</v>
      </c>
      <c r="E245" s="30">
        <f t="shared" si="0"/>
        <v>5</v>
      </c>
      <c r="F245" s="30" t="s">
        <v>63</v>
      </c>
      <c r="G245" s="31"/>
    </row>
    <row r="246" spans="1:7" ht="14.25" customHeight="1" x14ac:dyDescent="0.2">
      <c r="A246" s="27">
        <v>41761.5</v>
      </c>
      <c r="B246" s="28">
        <v>2417.7076666666599</v>
      </c>
      <c r="C246" s="29">
        <v>49.0996666666666</v>
      </c>
      <c r="D246" s="28">
        <v>2417.7076666666599</v>
      </c>
      <c r="E246" s="30">
        <f t="shared" si="0"/>
        <v>5</v>
      </c>
      <c r="F246" s="30" t="s">
        <v>63</v>
      </c>
      <c r="G246" s="31"/>
    </row>
    <row r="247" spans="1:7" ht="14.25" customHeight="1" x14ac:dyDescent="0.2">
      <c r="A247" s="27">
        <v>41762</v>
      </c>
      <c r="B247" s="28">
        <v>1971.1330416666599</v>
      </c>
      <c r="C247" s="29">
        <v>66.743333333333297</v>
      </c>
      <c r="D247" s="28">
        <v>1971.1330416666599</v>
      </c>
      <c r="E247" s="30">
        <f t="shared" si="0"/>
        <v>5</v>
      </c>
      <c r="F247" s="30" t="s">
        <v>63</v>
      </c>
      <c r="G247" s="31"/>
    </row>
    <row r="248" spans="1:7" ht="14.25" customHeight="1" x14ac:dyDescent="0.2">
      <c r="A248" s="27">
        <v>41762.5</v>
      </c>
      <c r="B248" s="28">
        <v>2307.2817083333298</v>
      </c>
      <c r="C248" s="29">
        <v>59.953249999999997</v>
      </c>
      <c r="D248" s="28">
        <v>2307.2817083333298</v>
      </c>
      <c r="E248" s="30">
        <f t="shared" si="0"/>
        <v>5</v>
      </c>
      <c r="F248" s="30" t="s">
        <v>63</v>
      </c>
      <c r="G248" s="31"/>
    </row>
    <row r="249" spans="1:7" ht="14.25" customHeight="1" x14ac:dyDescent="0.2">
      <c r="A249" s="27">
        <v>41763</v>
      </c>
      <c r="B249" s="28">
        <v>2072.0460416666601</v>
      </c>
      <c r="C249" s="29">
        <v>48.052500000000002</v>
      </c>
      <c r="D249" s="28">
        <v>2072.0460416666601</v>
      </c>
      <c r="E249" s="30">
        <f t="shared" si="0"/>
        <v>5</v>
      </c>
      <c r="F249" s="30" t="s">
        <v>63</v>
      </c>
      <c r="G249" s="31"/>
    </row>
    <row r="250" spans="1:7" ht="14.25" customHeight="1" x14ac:dyDescent="0.2">
      <c r="A250" s="27">
        <v>41763.5</v>
      </c>
      <c r="B250" s="28">
        <v>2325.5537083333302</v>
      </c>
      <c r="C250" s="29">
        <v>43.413333333333298</v>
      </c>
      <c r="D250" s="28">
        <v>2325.5537083333302</v>
      </c>
      <c r="E250" s="30">
        <f t="shared" si="0"/>
        <v>5</v>
      </c>
      <c r="F250" s="30" t="s">
        <v>63</v>
      </c>
      <c r="G250" s="31"/>
    </row>
    <row r="251" spans="1:7" ht="14.25" customHeight="1" x14ac:dyDescent="0.2">
      <c r="A251" s="27">
        <v>41764</v>
      </c>
      <c r="B251" s="28">
        <v>1682.53033333333</v>
      </c>
      <c r="C251" s="29">
        <v>41.137499999999903</v>
      </c>
      <c r="D251" s="28">
        <v>1682.53033333333</v>
      </c>
      <c r="E251" s="30">
        <f t="shared" si="0"/>
        <v>5</v>
      </c>
      <c r="F251" s="30" t="s">
        <v>63</v>
      </c>
      <c r="G251" s="31"/>
    </row>
    <row r="252" spans="1:7" ht="14.25" customHeight="1" x14ac:dyDescent="0.2">
      <c r="A252" s="27">
        <v>41764.5</v>
      </c>
      <c r="B252" s="28">
        <v>1845.6923750000001</v>
      </c>
      <c r="C252" s="29">
        <v>54.3541666666666</v>
      </c>
      <c r="D252" s="28">
        <v>1845.6923750000001</v>
      </c>
      <c r="E252" s="30">
        <f t="shared" si="0"/>
        <v>5</v>
      </c>
      <c r="F252" s="30" t="s">
        <v>63</v>
      </c>
      <c r="G252" s="31"/>
    </row>
    <row r="253" spans="1:7" ht="14.25" customHeight="1" x14ac:dyDescent="0.2">
      <c r="A253" s="27">
        <v>41765</v>
      </c>
      <c r="B253" s="28">
        <v>1947.2274583333301</v>
      </c>
      <c r="C253" s="29">
        <v>50.5133333333333</v>
      </c>
      <c r="D253" s="28">
        <v>1947.2274583333301</v>
      </c>
      <c r="E253" s="30">
        <f t="shared" si="0"/>
        <v>5</v>
      </c>
      <c r="F253" s="30" t="s">
        <v>63</v>
      </c>
      <c r="G253" s="31"/>
    </row>
    <row r="254" spans="1:7" ht="14.25" customHeight="1" x14ac:dyDescent="0.2">
      <c r="A254" s="27">
        <v>41765.5</v>
      </c>
      <c r="B254" s="28">
        <v>2272.6708333333299</v>
      </c>
      <c r="C254" s="29">
        <v>59.321666666666601</v>
      </c>
      <c r="D254" s="28">
        <v>2272.6708333333299</v>
      </c>
      <c r="E254" s="30">
        <f t="shared" si="0"/>
        <v>5</v>
      </c>
      <c r="F254" s="30" t="s">
        <v>63</v>
      </c>
      <c r="G254" s="31"/>
    </row>
    <row r="255" spans="1:7" ht="14.25" customHeight="1" x14ac:dyDescent="0.2">
      <c r="A255" s="27">
        <v>41766</v>
      </c>
      <c r="B255" s="28">
        <v>2162.9690416666599</v>
      </c>
      <c r="C255" s="29">
        <v>70.624166666666596</v>
      </c>
      <c r="D255" s="28">
        <v>2162.9690416666599</v>
      </c>
      <c r="E255" s="30">
        <f t="shared" si="0"/>
        <v>5</v>
      </c>
      <c r="F255" s="30" t="s">
        <v>63</v>
      </c>
      <c r="G255" s="31"/>
    </row>
    <row r="256" spans="1:7" ht="14.25" customHeight="1" x14ac:dyDescent="0.2">
      <c r="A256" s="27">
        <v>41766.5</v>
      </c>
      <c r="B256" s="28">
        <v>2396.8091666666601</v>
      </c>
      <c r="C256" s="29">
        <v>75.650833333333296</v>
      </c>
      <c r="D256" s="28">
        <v>2396.8091666666601</v>
      </c>
      <c r="E256" s="30">
        <f t="shared" si="0"/>
        <v>5</v>
      </c>
      <c r="F256" s="30" t="s">
        <v>63</v>
      </c>
      <c r="G256" s="31"/>
    </row>
    <row r="257" spans="1:7" ht="14.25" customHeight="1" x14ac:dyDescent="0.2">
      <c r="A257" s="27">
        <v>41767</v>
      </c>
      <c r="B257" s="28">
        <v>1959.90287499999</v>
      </c>
      <c r="C257" s="29">
        <v>48.5474999999999</v>
      </c>
      <c r="D257" s="28">
        <v>1959.90287499999</v>
      </c>
      <c r="E257" s="30">
        <f t="shared" si="0"/>
        <v>5</v>
      </c>
      <c r="F257" s="30" t="s">
        <v>63</v>
      </c>
      <c r="G257" s="31"/>
    </row>
    <row r="258" spans="1:7" ht="14.25" customHeight="1" x14ac:dyDescent="0.2">
      <c r="A258" s="27">
        <v>41767.5</v>
      </c>
      <c r="B258" s="28">
        <v>2223.83566666666</v>
      </c>
      <c r="C258" s="29">
        <v>45.350833333333298</v>
      </c>
      <c r="D258" s="28">
        <v>2223.83566666666</v>
      </c>
      <c r="E258" s="30">
        <f t="shared" ref="E258:E512" si="1">MONTH(A258)</f>
        <v>5</v>
      </c>
      <c r="F258" s="30" t="s">
        <v>63</v>
      </c>
      <c r="G258" s="31"/>
    </row>
    <row r="259" spans="1:7" ht="14.25" customHeight="1" x14ac:dyDescent="0.2">
      <c r="A259" s="27">
        <v>41768</v>
      </c>
      <c r="B259" s="28">
        <v>1947.63870833333</v>
      </c>
      <c r="C259" s="29">
        <v>47.290833333333303</v>
      </c>
      <c r="D259" s="28">
        <v>1947.63870833333</v>
      </c>
      <c r="E259" s="30">
        <f t="shared" si="1"/>
        <v>5</v>
      </c>
      <c r="F259" s="30" t="s">
        <v>63</v>
      </c>
      <c r="G259" s="31"/>
    </row>
    <row r="260" spans="1:7" ht="14.25" customHeight="1" x14ac:dyDescent="0.2">
      <c r="A260" s="27">
        <v>41768.5</v>
      </c>
      <c r="B260" s="28">
        <v>2195.3652916666601</v>
      </c>
      <c r="C260" s="29">
        <v>60.935416666666598</v>
      </c>
      <c r="D260" s="28">
        <v>2195.3652916666601</v>
      </c>
      <c r="E260" s="30">
        <f t="shared" si="1"/>
        <v>5</v>
      </c>
      <c r="F260" s="30" t="s">
        <v>63</v>
      </c>
      <c r="G260" s="31"/>
    </row>
    <row r="261" spans="1:7" ht="14.25" customHeight="1" x14ac:dyDescent="0.2">
      <c r="A261" s="27">
        <v>41769</v>
      </c>
      <c r="B261" s="28">
        <v>1752.35545833333</v>
      </c>
      <c r="C261" s="29">
        <v>60.887916666666598</v>
      </c>
      <c r="D261" s="28">
        <v>1752.35545833333</v>
      </c>
      <c r="E261" s="30">
        <f t="shared" si="1"/>
        <v>5</v>
      </c>
      <c r="F261" s="30" t="s">
        <v>63</v>
      </c>
      <c r="G261" s="31"/>
    </row>
    <row r="262" spans="1:7" ht="14.25" customHeight="1" x14ac:dyDescent="0.2">
      <c r="A262" s="27">
        <v>41769.5</v>
      </c>
      <c r="B262" s="28">
        <v>1953.0465833333301</v>
      </c>
      <c r="C262" s="29">
        <v>73.694583333333298</v>
      </c>
      <c r="D262" s="28">
        <v>1953.0465833333301</v>
      </c>
      <c r="E262" s="30">
        <f t="shared" si="1"/>
        <v>5</v>
      </c>
      <c r="F262" s="30" t="s">
        <v>63</v>
      </c>
      <c r="G262" s="31"/>
    </row>
    <row r="263" spans="1:7" ht="14.25" customHeight="1" x14ac:dyDescent="0.2">
      <c r="A263" s="27">
        <v>41770</v>
      </c>
      <c r="B263" s="28">
        <v>2006.93199999999</v>
      </c>
      <c r="C263" s="29">
        <v>57.995833333333302</v>
      </c>
      <c r="D263" s="28">
        <v>2006.93199999999</v>
      </c>
      <c r="E263" s="30">
        <f t="shared" si="1"/>
        <v>5</v>
      </c>
      <c r="F263" s="30" t="s">
        <v>63</v>
      </c>
      <c r="G263" s="31"/>
    </row>
    <row r="264" spans="1:7" ht="14.25" customHeight="1" x14ac:dyDescent="0.2">
      <c r="A264" s="27">
        <v>41770.5</v>
      </c>
      <c r="B264" s="28">
        <v>2167.6819583333299</v>
      </c>
      <c r="C264" s="29">
        <v>49.681249999999999</v>
      </c>
      <c r="D264" s="28">
        <v>2167.6819583333299</v>
      </c>
      <c r="E264" s="30">
        <f t="shared" si="1"/>
        <v>5</v>
      </c>
      <c r="F264" s="30" t="s">
        <v>63</v>
      </c>
      <c r="G264" s="31"/>
    </row>
    <row r="265" spans="1:7" ht="14.25" customHeight="1" x14ac:dyDescent="0.2">
      <c r="A265" s="27">
        <v>41771</v>
      </c>
      <c r="B265" s="28">
        <v>2025.9698333333299</v>
      </c>
      <c r="C265" s="29">
        <v>28.802777777777699</v>
      </c>
      <c r="D265" s="28">
        <v>2025.9698333333299</v>
      </c>
      <c r="E265" s="30">
        <f t="shared" si="1"/>
        <v>5</v>
      </c>
      <c r="F265" s="30" t="s">
        <v>63</v>
      </c>
      <c r="G265" s="31"/>
    </row>
    <row r="266" spans="1:7" ht="14.25" customHeight="1" x14ac:dyDescent="0.2">
      <c r="A266" s="27">
        <v>41771.5</v>
      </c>
      <c r="B266" s="28">
        <v>2364.0405416666599</v>
      </c>
      <c r="C266" s="29">
        <v>57.887916666666598</v>
      </c>
      <c r="D266" s="28">
        <v>2364.0405416666599</v>
      </c>
      <c r="E266" s="30">
        <f t="shared" si="1"/>
        <v>5</v>
      </c>
      <c r="F266" s="30" t="s">
        <v>63</v>
      </c>
      <c r="G266" s="31"/>
    </row>
    <row r="267" spans="1:7" ht="14.25" customHeight="1" x14ac:dyDescent="0.2">
      <c r="A267" s="27">
        <v>41772</v>
      </c>
      <c r="B267" s="28">
        <v>1953.5266875</v>
      </c>
      <c r="C267" s="29">
        <v>34.658124999999998</v>
      </c>
      <c r="D267" s="28">
        <v>1953.5266875</v>
      </c>
      <c r="E267" s="30">
        <f t="shared" si="1"/>
        <v>5</v>
      </c>
      <c r="F267" s="30" t="s">
        <v>63</v>
      </c>
      <c r="G267" s="31"/>
    </row>
    <row r="268" spans="1:7" ht="14.25" customHeight="1" x14ac:dyDescent="0.2">
      <c r="A268" s="27">
        <v>41772.5</v>
      </c>
      <c r="B268" s="28">
        <v>2081.5011666666601</v>
      </c>
      <c r="C268" s="29">
        <v>42.6458333333333</v>
      </c>
      <c r="D268" s="28">
        <v>2081.5011666666601</v>
      </c>
      <c r="E268" s="30">
        <f t="shared" si="1"/>
        <v>5</v>
      </c>
      <c r="F268" s="30" t="s">
        <v>63</v>
      </c>
      <c r="G268" s="31"/>
    </row>
    <row r="269" spans="1:7" ht="14.25" customHeight="1" x14ac:dyDescent="0.2">
      <c r="A269" s="27">
        <v>41773</v>
      </c>
      <c r="B269" s="28">
        <v>1833.8292916666601</v>
      </c>
      <c r="C269" s="29">
        <v>38.750833333333297</v>
      </c>
      <c r="D269" s="28">
        <v>1833.8292916666601</v>
      </c>
      <c r="E269" s="30">
        <f t="shared" si="1"/>
        <v>5</v>
      </c>
      <c r="F269" s="30" t="s">
        <v>63</v>
      </c>
      <c r="G269" s="31"/>
    </row>
    <row r="270" spans="1:7" ht="14.25" customHeight="1" x14ac:dyDescent="0.2">
      <c r="A270" s="27">
        <v>41773.5</v>
      </c>
      <c r="B270" s="28">
        <v>2114.1895</v>
      </c>
      <c r="C270" s="29">
        <v>44.832083333333301</v>
      </c>
      <c r="D270" s="28">
        <v>2114.1895</v>
      </c>
      <c r="E270" s="30">
        <f t="shared" si="1"/>
        <v>5</v>
      </c>
      <c r="F270" s="30" t="s">
        <v>63</v>
      </c>
      <c r="G270" s="31"/>
    </row>
    <row r="271" spans="1:7" ht="14.25" customHeight="1" x14ac:dyDescent="0.2">
      <c r="A271" s="27">
        <v>41774</v>
      </c>
      <c r="B271" s="28">
        <v>1983.90711111111</v>
      </c>
      <c r="C271" s="29">
        <v>37.403888888888801</v>
      </c>
      <c r="D271" s="28">
        <v>1983.90711111111</v>
      </c>
      <c r="E271" s="30">
        <f t="shared" si="1"/>
        <v>5</v>
      </c>
      <c r="F271" s="30" t="s">
        <v>63</v>
      </c>
      <c r="G271" s="31"/>
    </row>
    <row r="272" spans="1:7" ht="14.25" customHeight="1" x14ac:dyDescent="0.2">
      <c r="A272" s="27">
        <v>41774.5</v>
      </c>
      <c r="B272" s="28">
        <v>2093.3930833333302</v>
      </c>
      <c r="C272" s="29">
        <v>46.276249999999997</v>
      </c>
      <c r="D272" s="28">
        <v>2093.3930833333302</v>
      </c>
      <c r="E272" s="30">
        <f t="shared" si="1"/>
        <v>5</v>
      </c>
      <c r="F272" s="30" t="s">
        <v>63</v>
      </c>
      <c r="G272" s="31"/>
    </row>
    <row r="273" spans="1:7" ht="14.25" customHeight="1" x14ac:dyDescent="0.2">
      <c r="A273" s="27">
        <v>41775</v>
      </c>
      <c r="B273" s="28">
        <v>1989.1543750000001</v>
      </c>
      <c r="C273" s="29">
        <v>37.748750000000001</v>
      </c>
      <c r="D273" s="28">
        <v>1989.1543750000001</v>
      </c>
      <c r="E273" s="30">
        <f t="shared" si="1"/>
        <v>5</v>
      </c>
      <c r="F273" s="30" t="s">
        <v>63</v>
      </c>
      <c r="G273" s="31"/>
    </row>
    <row r="274" spans="1:7" ht="14.25" customHeight="1" x14ac:dyDescent="0.2">
      <c r="A274" s="27">
        <v>41775.5</v>
      </c>
      <c r="B274" s="28">
        <v>2151.98383333333</v>
      </c>
      <c r="C274" s="29">
        <v>46.262083333333301</v>
      </c>
      <c r="D274" s="28">
        <v>2151.98383333333</v>
      </c>
      <c r="E274" s="30">
        <f t="shared" si="1"/>
        <v>5</v>
      </c>
      <c r="F274" s="30" t="s">
        <v>63</v>
      </c>
      <c r="G274" s="31"/>
    </row>
    <row r="275" spans="1:7" ht="14.25" customHeight="1" x14ac:dyDescent="0.2">
      <c r="A275" s="27">
        <v>41776</v>
      </c>
      <c r="B275" s="28">
        <v>1885.0945454545399</v>
      </c>
      <c r="C275" s="29">
        <v>39.879090909090898</v>
      </c>
      <c r="D275" s="28">
        <v>1885.0945454545399</v>
      </c>
      <c r="E275" s="30">
        <f t="shared" si="1"/>
        <v>5</v>
      </c>
      <c r="F275" s="30" t="s">
        <v>63</v>
      </c>
      <c r="G275" s="31"/>
    </row>
    <row r="276" spans="1:7" ht="14.25" customHeight="1" x14ac:dyDescent="0.2">
      <c r="A276" s="27">
        <v>41776.5</v>
      </c>
      <c r="B276" s="28">
        <v>2100.1242499999998</v>
      </c>
      <c r="C276" s="29">
        <v>47.372916666666598</v>
      </c>
      <c r="D276" s="28">
        <v>2100.1242499999998</v>
      </c>
      <c r="E276" s="30">
        <f t="shared" si="1"/>
        <v>5</v>
      </c>
      <c r="F276" s="30" t="s">
        <v>63</v>
      </c>
      <c r="G276" s="31"/>
    </row>
    <row r="277" spans="1:7" ht="14.25" customHeight="1" x14ac:dyDescent="0.2">
      <c r="A277" s="27">
        <v>41777</v>
      </c>
      <c r="B277" s="28">
        <v>1702.1761818181801</v>
      </c>
      <c r="C277" s="29">
        <v>40.558181818181801</v>
      </c>
      <c r="D277" s="28">
        <v>1702.1761818181801</v>
      </c>
      <c r="E277" s="30">
        <f t="shared" si="1"/>
        <v>5</v>
      </c>
      <c r="F277" s="30" t="s">
        <v>63</v>
      </c>
      <c r="G277" s="31"/>
    </row>
    <row r="278" spans="1:7" ht="14.25" customHeight="1" x14ac:dyDescent="0.2">
      <c r="A278" s="27">
        <v>41777.5</v>
      </c>
      <c r="B278" s="28">
        <v>1951.5956249999999</v>
      </c>
      <c r="C278" s="29">
        <v>53.550416666666599</v>
      </c>
      <c r="D278" s="28">
        <v>1951.5956249999999</v>
      </c>
      <c r="E278" s="30">
        <f t="shared" si="1"/>
        <v>5</v>
      </c>
      <c r="F278" s="30" t="s">
        <v>63</v>
      </c>
      <c r="G278" s="31"/>
    </row>
    <row r="279" spans="1:7" ht="14.25" customHeight="1" x14ac:dyDescent="0.2">
      <c r="A279" s="27">
        <v>41778</v>
      </c>
      <c r="B279" s="28">
        <v>1599.57408333333</v>
      </c>
      <c r="C279" s="29">
        <v>47.153750000000002</v>
      </c>
      <c r="D279" s="28">
        <v>1599.57408333333</v>
      </c>
      <c r="E279" s="30">
        <f t="shared" si="1"/>
        <v>5</v>
      </c>
      <c r="F279" s="30" t="s">
        <v>63</v>
      </c>
      <c r="G279" s="31"/>
    </row>
    <row r="280" spans="1:7" ht="14.25" customHeight="1" x14ac:dyDescent="0.2">
      <c r="A280" s="27">
        <v>41778.5</v>
      </c>
      <c r="B280" s="28">
        <v>1928.0886666666599</v>
      </c>
      <c r="C280" s="29">
        <v>54.608333333333299</v>
      </c>
      <c r="D280" s="28">
        <v>1928.0886666666599</v>
      </c>
      <c r="E280" s="30">
        <f t="shared" si="1"/>
        <v>5</v>
      </c>
      <c r="F280" s="30" t="s">
        <v>63</v>
      </c>
      <c r="G280" s="31"/>
    </row>
    <row r="281" spans="1:7" ht="14.25" customHeight="1" x14ac:dyDescent="0.2">
      <c r="A281" s="27">
        <v>41779</v>
      </c>
      <c r="B281" s="28">
        <v>1874.05004166666</v>
      </c>
      <c r="C281" s="29">
        <v>50.127083333333303</v>
      </c>
      <c r="D281" s="28">
        <v>1874.05004166666</v>
      </c>
      <c r="E281" s="30">
        <f t="shared" si="1"/>
        <v>5</v>
      </c>
      <c r="F281" s="30" t="s">
        <v>63</v>
      </c>
      <c r="G281" s="31"/>
    </row>
    <row r="282" spans="1:7" ht="14.25" customHeight="1" x14ac:dyDescent="0.2">
      <c r="A282" s="27">
        <v>41779.5</v>
      </c>
      <c r="B282" s="28">
        <v>2228.79675</v>
      </c>
      <c r="C282" s="29">
        <v>49.530833333333298</v>
      </c>
      <c r="D282" s="28">
        <v>2228.79675</v>
      </c>
      <c r="E282" s="30">
        <f t="shared" si="1"/>
        <v>5</v>
      </c>
      <c r="F282" s="30" t="s">
        <v>63</v>
      </c>
      <c r="G282" s="31"/>
    </row>
    <row r="283" spans="1:7" ht="14.25" customHeight="1" x14ac:dyDescent="0.2">
      <c r="A283" s="27">
        <v>41780</v>
      </c>
      <c r="B283" s="28">
        <v>1865.50854166666</v>
      </c>
      <c r="C283" s="29">
        <v>38.462499999999999</v>
      </c>
      <c r="D283" s="28">
        <v>1865.50854166666</v>
      </c>
      <c r="E283" s="30">
        <f t="shared" si="1"/>
        <v>5</v>
      </c>
      <c r="F283" s="30" t="s">
        <v>63</v>
      </c>
      <c r="G283" s="31"/>
    </row>
    <row r="284" spans="1:7" ht="14.25" customHeight="1" x14ac:dyDescent="0.2">
      <c r="A284" s="27">
        <v>41780.5</v>
      </c>
      <c r="B284" s="28">
        <v>2147.9385416666601</v>
      </c>
      <c r="C284" s="29">
        <v>47.275416666666601</v>
      </c>
      <c r="D284" s="28">
        <v>2147.9385416666601</v>
      </c>
      <c r="E284" s="30">
        <f t="shared" si="1"/>
        <v>5</v>
      </c>
      <c r="F284" s="30" t="s">
        <v>63</v>
      </c>
      <c r="G284" s="31"/>
    </row>
    <row r="285" spans="1:7" ht="14.25" customHeight="1" x14ac:dyDescent="0.2">
      <c r="A285" s="27">
        <v>41781</v>
      </c>
      <c r="B285" s="28">
        <v>1896.82779166666</v>
      </c>
      <c r="C285" s="29">
        <v>45.832500000000003</v>
      </c>
      <c r="D285" s="28">
        <v>1896.82779166666</v>
      </c>
      <c r="E285" s="30">
        <f t="shared" si="1"/>
        <v>5</v>
      </c>
      <c r="F285" s="30" t="s">
        <v>63</v>
      </c>
      <c r="G285" s="31"/>
    </row>
    <row r="286" spans="1:7" ht="14.25" customHeight="1" x14ac:dyDescent="0.2">
      <c r="A286" s="27">
        <v>41781.5</v>
      </c>
      <c r="B286" s="28">
        <v>2179.9699166666601</v>
      </c>
      <c r="C286" s="29">
        <v>50.742916666666602</v>
      </c>
      <c r="D286" s="28">
        <v>2179.9699166666601</v>
      </c>
      <c r="E286" s="30">
        <f t="shared" si="1"/>
        <v>5</v>
      </c>
      <c r="F286" s="30" t="s">
        <v>63</v>
      </c>
      <c r="G286" s="31"/>
    </row>
    <row r="287" spans="1:7" ht="14.25" customHeight="1" x14ac:dyDescent="0.2">
      <c r="A287" s="27">
        <v>41782</v>
      </c>
      <c r="B287" s="28">
        <v>1908.9708333333299</v>
      </c>
      <c r="C287" s="29">
        <v>46.262499999999903</v>
      </c>
      <c r="D287" s="28">
        <v>1908.9708333333299</v>
      </c>
      <c r="E287" s="30">
        <f t="shared" si="1"/>
        <v>5</v>
      </c>
      <c r="F287" s="30" t="s">
        <v>63</v>
      </c>
      <c r="G287" s="31"/>
    </row>
    <row r="288" spans="1:7" ht="14.25" customHeight="1" x14ac:dyDescent="0.2">
      <c r="A288" s="27">
        <v>41782.5</v>
      </c>
      <c r="B288" s="28">
        <v>2201.0394166666601</v>
      </c>
      <c r="C288" s="29">
        <v>49.195</v>
      </c>
      <c r="D288" s="28">
        <v>2201.0394166666601</v>
      </c>
      <c r="E288" s="30">
        <f t="shared" si="1"/>
        <v>5</v>
      </c>
      <c r="F288" s="30" t="s">
        <v>63</v>
      </c>
      <c r="G288" s="31"/>
    </row>
    <row r="289" spans="1:7" ht="14.25" customHeight="1" x14ac:dyDescent="0.2">
      <c r="A289" s="27">
        <v>41783</v>
      </c>
      <c r="B289" s="28">
        <v>1941.4735416666599</v>
      </c>
      <c r="C289" s="29">
        <v>37.257083333333298</v>
      </c>
      <c r="D289" s="28">
        <v>1941.4735416666599</v>
      </c>
      <c r="E289" s="30">
        <f t="shared" si="1"/>
        <v>5</v>
      </c>
      <c r="F289" s="30" t="s">
        <v>63</v>
      </c>
      <c r="G289" s="31"/>
    </row>
    <row r="290" spans="1:7" ht="14.25" customHeight="1" x14ac:dyDescent="0.2">
      <c r="A290" s="27">
        <v>41783.5</v>
      </c>
      <c r="B290" s="28">
        <v>2156.9471250000001</v>
      </c>
      <c r="C290" s="29">
        <v>43.033333333333303</v>
      </c>
      <c r="D290" s="28">
        <v>2156.9471250000001</v>
      </c>
      <c r="E290" s="30">
        <f t="shared" si="1"/>
        <v>5</v>
      </c>
      <c r="F290" s="30" t="s">
        <v>63</v>
      </c>
      <c r="G290" s="31"/>
    </row>
    <row r="291" spans="1:7" ht="14.25" customHeight="1" x14ac:dyDescent="0.2">
      <c r="A291" s="27">
        <v>41784</v>
      </c>
      <c r="B291" s="28">
        <v>1900.7242857142801</v>
      </c>
      <c r="C291" s="29">
        <v>39.896428571428501</v>
      </c>
      <c r="D291" s="28">
        <v>1900.7242857142801</v>
      </c>
      <c r="E291" s="30">
        <f t="shared" si="1"/>
        <v>5</v>
      </c>
      <c r="F291" s="30" t="s">
        <v>63</v>
      </c>
      <c r="G291" s="31"/>
    </row>
    <row r="292" spans="1:7" ht="14.25" customHeight="1" x14ac:dyDescent="0.2">
      <c r="A292" s="27">
        <v>41784.5</v>
      </c>
      <c r="B292" s="28">
        <v>1990.6963333333299</v>
      </c>
      <c r="C292" s="29">
        <v>53.087499999999999</v>
      </c>
      <c r="D292" s="28">
        <v>1990.6963333333299</v>
      </c>
      <c r="E292" s="30">
        <f t="shared" si="1"/>
        <v>5</v>
      </c>
      <c r="F292" s="30" t="s">
        <v>63</v>
      </c>
      <c r="G292" s="31"/>
    </row>
    <row r="293" spans="1:7" ht="14.25" customHeight="1" x14ac:dyDescent="0.2">
      <c r="A293" s="27">
        <v>41785</v>
      </c>
      <c r="B293" s="28">
        <v>1641.170875</v>
      </c>
      <c r="C293" s="29">
        <v>44.002499999999998</v>
      </c>
      <c r="D293" s="28">
        <v>1641.170875</v>
      </c>
      <c r="E293" s="30">
        <f t="shared" si="1"/>
        <v>5</v>
      </c>
      <c r="F293" s="30" t="s">
        <v>63</v>
      </c>
      <c r="G293" s="31"/>
    </row>
    <row r="294" spans="1:7" ht="14.25" customHeight="1" x14ac:dyDescent="0.2">
      <c r="A294" s="27">
        <v>41785.5</v>
      </c>
      <c r="B294" s="28">
        <v>1928.3489999999999</v>
      </c>
      <c r="C294" s="29">
        <v>50.586666666666602</v>
      </c>
      <c r="D294" s="28">
        <v>1928.3489999999999</v>
      </c>
      <c r="E294" s="30">
        <f t="shared" si="1"/>
        <v>5</v>
      </c>
      <c r="F294" s="30" t="s">
        <v>63</v>
      </c>
      <c r="G294" s="31"/>
    </row>
    <row r="295" spans="1:7" ht="14.25" customHeight="1" x14ac:dyDescent="0.2">
      <c r="A295" s="27">
        <v>41786</v>
      </c>
      <c r="B295" s="28">
        <v>1902.70066666666</v>
      </c>
      <c r="C295" s="29">
        <v>46.027083333333302</v>
      </c>
      <c r="D295" s="28">
        <v>1902.70066666666</v>
      </c>
      <c r="E295" s="30">
        <f t="shared" si="1"/>
        <v>5</v>
      </c>
      <c r="F295" s="30" t="s">
        <v>63</v>
      </c>
      <c r="G295" s="31"/>
    </row>
    <row r="296" spans="1:7" ht="14.25" customHeight="1" x14ac:dyDescent="0.2">
      <c r="A296" s="27">
        <v>41786.5</v>
      </c>
      <c r="B296" s="28">
        <v>2189.06766666666</v>
      </c>
      <c r="C296" s="29">
        <v>51.392916666666601</v>
      </c>
      <c r="D296" s="28">
        <v>2189.06766666666</v>
      </c>
      <c r="E296" s="30">
        <f t="shared" si="1"/>
        <v>5</v>
      </c>
      <c r="F296" s="30" t="s">
        <v>63</v>
      </c>
      <c r="G296" s="31"/>
    </row>
    <row r="297" spans="1:7" ht="14.25" customHeight="1" x14ac:dyDescent="0.2">
      <c r="A297" s="27">
        <v>41787</v>
      </c>
      <c r="B297" s="28">
        <v>1932.2342083333299</v>
      </c>
      <c r="C297" s="29">
        <v>46.5908333333333</v>
      </c>
      <c r="D297" s="28">
        <v>1932.2342083333299</v>
      </c>
      <c r="E297" s="30">
        <f t="shared" si="1"/>
        <v>5</v>
      </c>
      <c r="F297" s="30" t="s">
        <v>63</v>
      </c>
      <c r="G297" s="31"/>
    </row>
    <row r="298" spans="1:7" ht="14.25" customHeight="1" x14ac:dyDescent="0.2">
      <c r="A298" s="27">
        <v>41787.5</v>
      </c>
      <c r="B298" s="28">
        <v>2221.4512083333302</v>
      </c>
      <c r="C298" s="29">
        <v>54.303750000000001</v>
      </c>
      <c r="D298" s="28">
        <v>2221.4512083333302</v>
      </c>
      <c r="E298" s="30">
        <f t="shared" si="1"/>
        <v>5</v>
      </c>
      <c r="F298" s="30" t="s">
        <v>63</v>
      </c>
      <c r="G298" s="31"/>
    </row>
    <row r="299" spans="1:7" ht="14.25" customHeight="1" x14ac:dyDescent="0.2">
      <c r="A299" s="27">
        <v>41788</v>
      </c>
      <c r="B299" s="28">
        <v>1911.44145833333</v>
      </c>
      <c r="C299" s="29">
        <v>45.068750000000001</v>
      </c>
      <c r="D299" s="28">
        <v>1911.44145833333</v>
      </c>
      <c r="E299" s="30">
        <f t="shared" si="1"/>
        <v>5</v>
      </c>
      <c r="F299" s="30" t="s">
        <v>63</v>
      </c>
      <c r="G299" s="31"/>
    </row>
    <row r="300" spans="1:7" ht="14.25" customHeight="1" x14ac:dyDescent="0.2">
      <c r="A300" s="27">
        <v>41788.5</v>
      </c>
      <c r="B300" s="28">
        <v>2154.5671666666599</v>
      </c>
      <c r="C300" s="29">
        <v>42.706249999999997</v>
      </c>
      <c r="D300" s="28">
        <v>2154.5671666666599</v>
      </c>
      <c r="E300" s="30">
        <f t="shared" si="1"/>
        <v>5</v>
      </c>
      <c r="F300" s="30" t="s">
        <v>63</v>
      </c>
      <c r="G300" s="31"/>
    </row>
    <row r="301" spans="1:7" ht="14.25" customHeight="1" x14ac:dyDescent="0.2">
      <c r="A301" s="27">
        <v>41789</v>
      </c>
      <c r="B301" s="28">
        <v>2086.4557222222202</v>
      </c>
      <c r="C301" s="29">
        <v>35.205555555555499</v>
      </c>
      <c r="D301" s="28">
        <v>2086.4557222222202</v>
      </c>
      <c r="E301" s="30">
        <f t="shared" si="1"/>
        <v>5</v>
      </c>
      <c r="F301" s="30" t="s">
        <v>63</v>
      </c>
      <c r="G301" s="31"/>
    </row>
    <row r="302" spans="1:7" ht="14.25" customHeight="1" x14ac:dyDescent="0.2">
      <c r="A302" s="27">
        <v>41789.5</v>
      </c>
      <c r="B302" s="28">
        <v>2375.8916249999902</v>
      </c>
      <c r="C302" s="29">
        <v>49.220833333333303</v>
      </c>
      <c r="D302" s="28">
        <v>2375.8916249999902</v>
      </c>
      <c r="E302" s="30">
        <f t="shared" si="1"/>
        <v>5</v>
      </c>
      <c r="F302" s="30" t="s">
        <v>63</v>
      </c>
      <c r="G302" s="31"/>
    </row>
    <row r="303" spans="1:7" ht="14.25" customHeight="1" x14ac:dyDescent="0.2">
      <c r="A303" s="27">
        <v>41790</v>
      </c>
      <c r="B303" s="28">
        <v>2278.90968749999</v>
      </c>
      <c r="C303" s="29">
        <v>42.534374999999997</v>
      </c>
      <c r="D303" s="28">
        <v>2278.90968749999</v>
      </c>
      <c r="E303" s="30">
        <f t="shared" si="1"/>
        <v>5</v>
      </c>
      <c r="F303" s="30" t="s">
        <v>63</v>
      </c>
      <c r="G303" s="31"/>
    </row>
    <row r="304" spans="1:7" ht="14.25" customHeight="1" x14ac:dyDescent="0.2">
      <c r="A304" s="27">
        <v>41790.5</v>
      </c>
      <c r="B304" s="28">
        <v>2414.6731818181802</v>
      </c>
      <c r="C304" s="29">
        <v>49.414090909090902</v>
      </c>
      <c r="D304" s="28">
        <v>2414.6731818181802</v>
      </c>
      <c r="E304" s="30">
        <f t="shared" si="1"/>
        <v>5</v>
      </c>
      <c r="F304" s="30" t="s">
        <v>63</v>
      </c>
      <c r="G304" s="31"/>
    </row>
    <row r="305" spans="1:7" ht="14.25" customHeight="1" x14ac:dyDescent="0.2">
      <c r="A305" s="27">
        <v>41791</v>
      </c>
      <c r="B305" s="28">
        <v>1976.13129999999</v>
      </c>
      <c r="C305" s="29">
        <v>53.580699999999901</v>
      </c>
      <c r="D305" s="28">
        <v>1976.13129999999</v>
      </c>
      <c r="E305" s="30">
        <f t="shared" si="1"/>
        <v>6</v>
      </c>
      <c r="F305" s="30" t="s">
        <v>63</v>
      </c>
      <c r="G305" s="31"/>
    </row>
    <row r="306" spans="1:7" ht="14.25" customHeight="1" x14ac:dyDescent="0.2">
      <c r="A306" s="27">
        <v>41791.5</v>
      </c>
      <c r="B306" s="28">
        <v>2665.5086249999999</v>
      </c>
      <c r="C306" s="29">
        <v>84.922083333333305</v>
      </c>
      <c r="D306" s="28">
        <v>2665.5086249999999</v>
      </c>
      <c r="E306" s="30">
        <f t="shared" si="1"/>
        <v>6</v>
      </c>
      <c r="F306" s="30" t="s">
        <v>63</v>
      </c>
      <c r="G306" s="31"/>
    </row>
    <row r="307" spans="1:7" ht="14.25" customHeight="1" x14ac:dyDescent="0.2">
      <c r="A307" s="27">
        <v>41792</v>
      </c>
      <c r="B307" s="28">
        <v>2063.6120000000001</v>
      </c>
      <c r="C307" s="29">
        <v>39.346999999999902</v>
      </c>
      <c r="D307" s="28">
        <v>2063.6120000000001</v>
      </c>
      <c r="E307" s="30">
        <f t="shared" si="1"/>
        <v>6</v>
      </c>
      <c r="F307" s="30" t="s">
        <v>63</v>
      </c>
      <c r="G307" s="31"/>
    </row>
    <row r="308" spans="1:7" ht="14.25" customHeight="1" x14ac:dyDescent="0.2">
      <c r="A308" s="27">
        <v>41792.5</v>
      </c>
      <c r="B308" s="28">
        <v>2220.75304166666</v>
      </c>
      <c r="C308" s="29">
        <v>43.315916666666602</v>
      </c>
      <c r="D308" s="28">
        <v>2220.75304166666</v>
      </c>
      <c r="E308" s="30">
        <f t="shared" si="1"/>
        <v>6</v>
      </c>
      <c r="F308" s="30" t="s">
        <v>63</v>
      </c>
      <c r="G308" s="31"/>
    </row>
    <row r="309" spans="1:7" ht="14.25" customHeight="1" x14ac:dyDescent="0.2">
      <c r="A309" s="27">
        <v>41793</v>
      </c>
      <c r="B309" s="28">
        <v>2043.6455000000001</v>
      </c>
      <c r="C309" s="29">
        <v>47.9022222222222</v>
      </c>
      <c r="D309" s="28">
        <v>2043.6455000000001</v>
      </c>
      <c r="E309" s="30">
        <f t="shared" si="1"/>
        <v>6</v>
      </c>
      <c r="F309" s="30" t="s">
        <v>63</v>
      </c>
      <c r="G309" s="31"/>
    </row>
    <row r="310" spans="1:7" ht="14.25" customHeight="1" x14ac:dyDescent="0.2">
      <c r="A310" s="27">
        <v>41793.5</v>
      </c>
      <c r="B310" s="28">
        <v>2350.2772916666599</v>
      </c>
      <c r="C310" s="29">
        <v>54.980166666666598</v>
      </c>
      <c r="D310" s="28">
        <v>2350.2772916666599</v>
      </c>
      <c r="E310" s="30">
        <f t="shared" si="1"/>
        <v>6</v>
      </c>
      <c r="F310" s="30" t="s">
        <v>63</v>
      </c>
      <c r="G310" s="31"/>
    </row>
    <row r="311" spans="1:7" ht="14.25" customHeight="1" x14ac:dyDescent="0.2">
      <c r="A311" s="27">
        <v>41794</v>
      </c>
      <c r="B311" s="28">
        <v>1895.89842857142</v>
      </c>
      <c r="C311" s="29">
        <v>35.089999999999897</v>
      </c>
      <c r="D311" s="28">
        <v>1895.89842857142</v>
      </c>
      <c r="E311" s="30">
        <f t="shared" si="1"/>
        <v>6</v>
      </c>
      <c r="F311" s="30" t="s">
        <v>63</v>
      </c>
      <c r="G311" s="31"/>
    </row>
    <row r="312" spans="1:7" ht="14.25" customHeight="1" x14ac:dyDescent="0.2">
      <c r="A312" s="27">
        <v>41794.5</v>
      </c>
      <c r="B312" s="28">
        <v>2092.5697499999901</v>
      </c>
      <c r="C312" s="29">
        <v>41.228333333333303</v>
      </c>
      <c r="D312" s="28">
        <v>2092.5697499999901</v>
      </c>
      <c r="E312" s="30">
        <f t="shared" si="1"/>
        <v>6</v>
      </c>
      <c r="F312" s="30" t="s">
        <v>63</v>
      </c>
      <c r="G312" s="31"/>
    </row>
    <row r="313" spans="1:7" ht="14.25" customHeight="1" x14ac:dyDescent="0.2">
      <c r="A313" s="27">
        <v>41795</v>
      </c>
      <c r="B313" s="28">
        <v>1798.14591666666</v>
      </c>
      <c r="C313" s="29">
        <v>48.412916666666597</v>
      </c>
      <c r="D313" s="28">
        <v>1798.14591666666</v>
      </c>
      <c r="E313" s="30">
        <f t="shared" si="1"/>
        <v>6</v>
      </c>
      <c r="F313" s="30" t="s">
        <v>63</v>
      </c>
      <c r="G313" s="31"/>
    </row>
    <row r="314" spans="1:7" ht="14.25" customHeight="1" x14ac:dyDescent="0.2">
      <c r="A314" s="27">
        <v>41795.5</v>
      </c>
      <c r="B314" s="28">
        <v>2105.5673333333302</v>
      </c>
      <c r="C314" s="29">
        <v>49.219999999999899</v>
      </c>
      <c r="D314" s="28">
        <v>2105.5673333333302</v>
      </c>
      <c r="E314" s="30">
        <f t="shared" si="1"/>
        <v>6</v>
      </c>
      <c r="F314" s="30" t="s">
        <v>63</v>
      </c>
      <c r="G314" s="31"/>
    </row>
    <row r="315" spans="1:7" ht="14.25" customHeight="1" x14ac:dyDescent="0.2">
      <c r="A315" s="27">
        <v>41796</v>
      </c>
      <c r="B315" s="28">
        <v>1923.17379166666</v>
      </c>
      <c r="C315" s="29">
        <v>51.047083333333298</v>
      </c>
      <c r="D315" s="28">
        <v>1923.17379166666</v>
      </c>
      <c r="E315" s="30">
        <f t="shared" si="1"/>
        <v>6</v>
      </c>
      <c r="F315" s="30" t="s">
        <v>63</v>
      </c>
      <c r="G315" s="31"/>
    </row>
    <row r="316" spans="1:7" ht="14.25" customHeight="1" x14ac:dyDescent="0.2">
      <c r="A316" s="27">
        <v>41796.5</v>
      </c>
      <c r="B316" s="28">
        <v>2208.3795416666599</v>
      </c>
      <c r="C316" s="29">
        <v>53.327916666666603</v>
      </c>
      <c r="D316" s="28">
        <v>2208.3795416666599</v>
      </c>
      <c r="E316" s="30">
        <f t="shared" si="1"/>
        <v>6</v>
      </c>
      <c r="F316" s="30" t="s">
        <v>63</v>
      </c>
      <c r="G316" s="31"/>
    </row>
    <row r="317" spans="1:7" ht="14.25" customHeight="1" x14ac:dyDescent="0.2">
      <c r="A317" s="27">
        <v>41797</v>
      </c>
      <c r="B317" s="28">
        <v>1958.0631249999999</v>
      </c>
      <c r="C317" s="29">
        <v>46.842500000000001</v>
      </c>
      <c r="D317" s="28">
        <v>1958.0631249999999</v>
      </c>
      <c r="E317" s="30">
        <f t="shared" si="1"/>
        <v>6</v>
      </c>
      <c r="F317" s="30" t="s">
        <v>63</v>
      </c>
      <c r="G317" s="31"/>
    </row>
    <row r="318" spans="1:7" ht="14.25" customHeight="1" x14ac:dyDescent="0.2">
      <c r="A318" s="27">
        <v>41797.5</v>
      </c>
      <c r="B318" s="28">
        <v>2245.5582083333302</v>
      </c>
      <c r="C318" s="29">
        <v>56.6724999999999</v>
      </c>
      <c r="D318" s="28">
        <v>2245.5582083333302</v>
      </c>
      <c r="E318" s="30">
        <f t="shared" si="1"/>
        <v>6</v>
      </c>
      <c r="F318" s="30" t="s">
        <v>63</v>
      </c>
      <c r="G318" s="31"/>
    </row>
    <row r="319" spans="1:7" ht="14.25" customHeight="1" x14ac:dyDescent="0.2">
      <c r="A319" s="27">
        <v>41798</v>
      </c>
      <c r="B319" s="28">
        <v>1918.86162499999</v>
      </c>
      <c r="C319" s="29">
        <v>42.86</v>
      </c>
      <c r="D319" s="28">
        <v>1918.86162499999</v>
      </c>
      <c r="E319" s="30">
        <f t="shared" si="1"/>
        <v>6</v>
      </c>
      <c r="F319" s="30" t="s">
        <v>63</v>
      </c>
      <c r="G319" s="31"/>
    </row>
    <row r="320" spans="1:7" ht="14.25" customHeight="1" x14ac:dyDescent="0.2">
      <c r="A320" s="27">
        <v>41798.5</v>
      </c>
      <c r="B320" s="28">
        <v>2000.08429166666</v>
      </c>
      <c r="C320" s="29">
        <v>53.180833333333297</v>
      </c>
      <c r="D320" s="28">
        <v>2000.08429166666</v>
      </c>
      <c r="E320" s="30">
        <f t="shared" si="1"/>
        <v>6</v>
      </c>
      <c r="F320" s="30" t="s">
        <v>63</v>
      </c>
      <c r="G320" s="31"/>
    </row>
    <row r="321" spans="1:7" ht="14.25" customHeight="1" x14ac:dyDescent="0.2">
      <c r="A321" s="27">
        <v>41799</v>
      </c>
      <c r="B321" s="28">
        <v>1909.68320833333</v>
      </c>
      <c r="C321" s="29">
        <v>40.827083333333299</v>
      </c>
      <c r="D321" s="28">
        <v>1909.68320833333</v>
      </c>
      <c r="E321" s="30">
        <f t="shared" si="1"/>
        <v>6</v>
      </c>
      <c r="F321" s="30" t="s">
        <v>63</v>
      </c>
      <c r="G321" s="31"/>
    </row>
    <row r="322" spans="1:7" ht="14.25" customHeight="1" x14ac:dyDescent="0.2">
      <c r="A322" s="27">
        <v>41799.5</v>
      </c>
      <c r="B322" s="28">
        <v>2065.2884583333298</v>
      </c>
      <c r="C322" s="29">
        <v>51.916249999999998</v>
      </c>
      <c r="D322" s="28">
        <v>2065.2884583333298</v>
      </c>
      <c r="E322" s="30">
        <f t="shared" si="1"/>
        <v>6</v>
      </c>
      <c r="F322" s="30" t="s">
        <v>63</v>
      </c>
      <c r="G322" s="31"/>
    </row>
    <row r="323" spans="1:7" ht="14.25" customHeight="1" x14ac:dyDescent="0.2">
      <c r="A323" s="27">
        <v>41800</v>
      </c>
      <c r="B323" s="28">
        <v>1660.33879166666</v>
      </c>
      <c r="C323" s="29">
        <v>58.307499999999997</v>
      </c>
      <c r="D323" s="28">
        <v>1660.33879166666</v>
      </c>
      <c r="E323" s="30">
        <f t="shared" si="1"/>
        <v>6</v>
      </c>
      <c r="F323" s="30" t="s">
        <v>63</v>
      </c>
      <c r="G323" s="31"/>
    </row>
    <row r="324" spans="1:7" ht="14.25" customHeight="1" x14ac:dyDescent="0.2">
      <c r="A324" s="27">
        <v>41800.5</v>
      </c>
      <c r="B324" s="28">
        <v>1883.58904166666</v>
      </c>
      <c r="C324" s="29">
        <v>79.133749999999907</v>
      </c>
      <c r="D324" s="28">
        <v>1883.58904166666</v>
      </c>
      <c r="E324" s="30">
        <f t="shared" si="1"/>
        <v>6</v>
      </c>
      <c r="F324" s="30" t="s">
        <v>63</v>
      </c>
      <c r="G324" s="31"/>
    </row>
    <row r="325" spans="1:7" ht="14.25" customHeight="1" x14ac:dyDescent="0.2">
      <c r="A325" s="27">
        <v>41801</v>
      </c>
      <c r="B325" s="28">
        <v>1905.7972916666599</v>
      </c>
      <c r="C325" s="29">
        <v>52.497499999999903</v>
      </c>
      <c r="D325" s="28">
        <v>1905.7972916666599</v>
      </c>
      <c r="E325" s="30">
        <f t="shared" si="1"/>
        <v>6</v>
      </c>
      <c r="F325" s="30" t="s">
        <v>63</v>
      </c>
      <c r="G325" s="31"/>
    </row>
    <row r="326" spans="1:7" ht="14.25" customHeight="1" x14ac:dyDescent="0.2">
      <c r="A326" s="27">
        <v>41801.5</v>
      </c>
      <c r="B326" s="28">
        <v>2126.8541249999998</v>
      </c>
      <c r="C326" s="29">
        <v>47.962916666666601</v>
      </c>
      <c r="D326" s="28">
        <v>2126.8541249999998</v>
      </c>
      <c r="E326" s="30">
        <f t="shared" si="1"/>
        <v>6</v>
      </c>
      <c r="F326" s="30" t="s">
        <v>63</v>
      </c>
      <c r="G326" s="31"/>
    </row>
    <row r="327" spans="1:7" ht="14.25" customHeight="1" x14ac:dyDescent="0.2">
      <c r="A327" s="27">
        <v>41802</v>
      </c>
      <c r="B327" s="28">
        <v>2100.2164583333301</v>
      </c>
      <c r="C327" s="29">
        <v>62.541249999999899</v>
      </c>
      <c r="D327" s="28">
        <v>2100.2164583333301</v>
      </c>
      <c r="E327" s="30">
        <f t="shared" si="1"/>
        <v>6</v>
      </c>
      <c r="F327" s="30" t="s">
        <v>63</v>
      </c>
      <c r="G327" s="31"/>
    </row>
    <row r="328" spans="1:7" ht="14.25" customHeight="1" x14ac:dyDescent="0.2">
      <c r="A328" s="27">
        <v>41802.5</v>
      </c>
      <c r="B328" s="28">
        <v>2545.1474166666599</v>
      </c>
      <c r="C328" s="29">
        <v>79.1875</v>
      </c>
      <c r="D328" s="28">
        <v>2545.1474166666599</v>
      </c>
      <c r="E328" s="30">
        <f t="shared" si="1"/>
        <v>6</v>
      </c>
      <c r="F328" s="30" t="s">
        <v>63</v>
      </c>
      <c r="G328" s="31"/>
    </row>
    <row r="329" spans="1:7" ht="14.25" customHeight="1" x14ac:dyDescent="0.2">
      <c r="A329" s="27">
        <v>41803</v>
      </c>
      <c r="B329" s="28">
        <v>2023.9495833333301</v>
      </c>
      <c r="C329" s="29">
        <v>38.7470833333333</v>
      </c>
      <c r="D329" s="28">
        <v>2023.9495833333301</v>
      </c>
      <c r="E329" s="30">
        <f t="shared" si="1"/>
        <v>6</v>
      </c>
      <c r="F329" s="30" t="s">
        <v>63</v>
      </c>
      <c r="G329" s="31"/>
    </row>
    <row r="330" spans="1:7" ht="14.25" customHeight="1" x14ac:dyDescent="0.2">
      <c r="A330" s="27">
        <v>41803.5</v>
      </c>
      <c r="B330" s="28">
        <v>2276.0501250000002</v>
      </c>
      <c r="C330" s="29">
        <v>49.417083333333302</v>
      </c>
      <c r="D330" s="28">
        <v>2276.0501250000002</v>
      </c>
      <c r="E330" s="30">
        <f t="shared" si="1"/>
        <v>6</v>
      </c>
      <c r="F330" s="30" t="s">
        <v>63</v>
      </c>
      <c r="G330" s="31"/>
    </row>
    <row r="331" spans="1:7" ht="14.25" customHeight="1" x14ac:dyDescent="0.2">
      <c r="A331" s="27">
        <v>41804</v>
      </c>
      <c r="B331" s="28">
        <v>1991.1601250000001</v>
      </c>
      <c r="C331" s="29">
        <v>41.010833333333302</v>
      </c>
      <c r="D331" s="28">
        <v>1991.1601250000001</v>
      </c>
      <c r="E331" s="30">
        <f t="shared" si="1"/>
        <v>6</v>
      </c>
      <c r="F331" s="30" t="s">
        <v>63</v>
      </c>
      <c r="G331" s="31"/>
    </row>
    <row r="332" spans="1:7" ht="14.25" customHeight="1" x14ac:dyDescent="0.2">
      <c r="A332" s="27">
        <v>41804.5</v>
      </c>
      <c r="B332" s="28">
        <v>2287.9387083333299</v>
      </c>
      <c r="C332" s="29">
        <v>48.966249999999903</v>
      </c>
      <c r="D332" s="28">
        <v>2287.9387083333299</v>
      </c>
      <c r="E332" s="30">
        <f t="shared" si="1"/>
        <v>6</v>
      </c>
      <c r="F332" s="30" t="s">
        <v>63</v>
      </c>
      <c r="G332" s="31"/>
    </row>
    <row r="333" spans="1:7" ht="14.25" customHeight="1" x14ac:dyDescent="0.2">
      <c r="A333" s="27">
        <v>41805</v>
      </c>
      <c r="B333" s="28">
        <v>1849.9232916666599</v>
      </c>
      <c r="C333" s="29">
        <v>46.856666666666598</v>
      </c>
      <c r="D333" s="28">
        <v>1849.9232916666599</v>
      </c>
      <c r="E333" s="30">
        <f t="shared" si="1"/>
        <v>6</v>
      </c>
      <c r="F333" s="30" t="s">
        <v>63</v>
      </c>
      <c r="G333" s="31"/>
    </row>
    <row r="334" spans="1:7" ht="14.25" customHeight="1" x14ac:dyDescent="0.2">
      <c r="A334" s="27">
        <v>41805.5</v>
      </c>
      <c r="B334" s="28">
        <v>2194.1292083333301</v>
      </c>
      <c r="C334" s="29">
        <v>60.067499999999903</v>
      </c>
      <c r="D334" s="28">
        <v>2194.1292083333301</v>
      </c>
      <c r="E334" s="30">
        <f t="shared" si="1"/>
        <v>6</v>
      </c>
      <c r="F334" s="30" t="s">
        <v>63</v>
      </c>
      <c r="G334" s="31"/>
    </row>
    <row r="335" spans="1:7" ht="14.25" customHeight="1" x14ac:dyDescent="0.2">
      <c r="A335" s="27">
        <v>41806</v>
      </c>
      <c r="B335" s="28">
        <v>1790.3879583333301</v>
      </c>
      <c r="C335" s="29">
        <v>46.485833333333296</v>
      </c>
      <c r="D335" s="28">
        <v>1790.3879583333301</v>
      </c>
      <c r="E335" s="30">
        <f t="shared" si="1"/>
        <v>6</v>
      </c>
      <c r="F335" s="30" t="s">
        <v>63</v>
      </c>
      <c r="G335" s="31"/>
    </row>
    <row r="336" spans="1:7" ht="14.25" customHeight="1" x14ac:dyDescent="0.2">
      <c r="A336" s="27">
        <v>41806.5</v>
      </c>
      <c r="B336" s="28">
        <v>2141.3363749999999</v>
      </c>
      <c r="C336" s="29">
        <v>63.379999999999903</v>
      </c>
      <c r="D336" s="28">
        <v>2141.3363749999999</v>
      </c>
      <c r="E336" s="30">
        <f t="shared" si="1"/>
        <v>6</v>
      </c>
      <c r="F336" s="30" t="s">
        <v>63</v>
      </c>
      <c r="G336" s="31"/>
    </row>
    <row r="337" spans="1:7" ht="14.25" customHeight="1" x14ac:dyDescent="0.2">
      <c r="A337" s="27">
        <v>41807</v>
      </c>
      <c r="B337" s="28">
        <v>2057.9334999999901</v>
      </c>
      <c r="C337" s="29">
        <v>56.775833333333303</v>
      </c>
      <c r="D337" s="28">
        <v>2057.9334999999901</v>
      </c>
      <c r="E337" s="30">
        <f t="shared" si="1"/>
        <v>6</v>
      </c>
      <c r="F337" s="30" t="s">
        <v>63</v>
      </c>
      <c r="G337" s="31"/>
    </row>
    <row r="338" spans="1:7" ht="14.25" customHeight="1" x14ac:dyDescent="0.2">
      <c r="A338" s="27">
        <v>41807.5</v>
      </c>
      <c r="B338" s="28">
        <v>2406.0681666666601</v>
      </c>
      <c r="C338" s="29">
        <v>71.761666666666599</v>
      </c>
      <c r="D338" s="28">
        <v>2406.0681666666601</v>
      </c>
      <c r="E338" s="30">
        <f t="shared" si="1"/>
        <v>6</v>
      </c>
      <c r="F338" s="30" t="s">
        <v>63</v>
      </c>
      <c r="G338" s="31"/>
    </row>
    <row r="339" spans="1:7" ht="14.25" customHeight="1" x14ac:dyDescent="0.2">
      <c r="A339" s="27">
        <v>41808</v>
      </c>
      <c r="B339" s="28">
        <v>2095.8654166666602</v>
      </c>
      <c r="C339" s="29">
        <v>57.215416666666599</v>
      </c>
      <c r="D339" s="28">
        <v>2095.8654166666602</v>
      </c>
      <c r="E339" s="30">
        <f t="shared" si="1"/>
        <v>6</v>
      </c>
      <c r="F339" s="30" t="s">
        <v>63</v>
      </c>
      <c r="G339" s="31"/>
    </row>
    <row r="340" spans="1:7" ht="14.25" customHeight="1" x14ac:dyDescent="0.2">
      <c r="A340" s="27">
        <v>41808.5</v>
      </c>
      <c r="B340" s="28">
        <v>2445.3009999999999</v>
      </c>
      <c r="C340" s="29">
        <v>72.071666666666601</v>
      </c>
      <c r="D340" s="28">
        <v>2445.3009999999999</v>
      </c>
      <c r="E340" s="30">
        <f t="shared" si="1"/>
        <v>6</v>
      </c>
      <c r="F340" s="30" t="s">
        <v>63</v>
      </c>
      <c r="G340" s="31"/>
    </row>
    <row r="341" spans="1:7" ht="14.25" customHeight="1" x14ac:dyDescent="0.2">
      <c r="A341" s="27">
        <v>41809</v>
      </c>
      <c r="B341" s="28">
        <v>2086.9225833333298</v>
      </c>
      <c r="C341" s="29">
        <v>55.789166666666603</v>
      </c>
      <c r="D341" s="28">
        <v>2086.9225833333298</v>
      </c>
      <c r="E341" s="30">
        <f t="shared" si="1"/>
        <v>6</v>
      </c>
      <c r="F341" s="30" t="s">
        <v>63</v>
      </c>
      <c r="G341" s="31"/>
    </row>
    <row r="342" spans="1:7" ht="14.25" customHeight="1" x14ac:dyDescent="0.2">
      <c r="A342" s="27">
        <v>41809.5</v>
      </c>
      <c r="B342" s="28">
        <v>2370.00979166666</v>
      </c>
      <c r="C342" s="29">
        <v>57.0787499999999</v>
      </c>
      <c r="D342" s="28">
        <v>2370.00979166666</v>
      </c>
      <c r="E342" s="30">
        <f t="shared" si="1"/>
        <v>6</v>
      </c>
      <c r="F342" s="30" t="s">
        <v>63</v>
      </c>
      <c r="G342" s="31"/>
    </row>
    <row r="343" spans="1:7" ht="14.25" customHeight="1" x14ac:dyDescent="0.2">
      <c r="A343" s="27">
        <v>41810</v>
      </c>
      <c r="B343" s="28">
        <v>2085.0864166666602</v>
      </c>
      <c r="C343" s="29">
        <v>52.03875</v>
      </c>
      <c r="D343" s="28">
        <v>2085.0864166666602</v>
      </c>
      <c r="E343" s="30">
        <f t="shared" si="1"/>
        <v>6</v>
      </c>
      <c r="F343" s="30" t="s">
        <v>63</v>
      </c>
      <c r="G343" s="31"/>
    </row>
    <row r="344" spans="1:7" ht="14.25" customHeight="1" x14ac:dyDescent="0.2">
      <c r="A344" s="27">
        <v>41810.5</v>
      </c>
      <c r="B344" s="28">
        <v>2395.16129166666</v>
      </c>
      <c r="C344" s="29">
        <v>57.935000000000002</v>
      </c>
      <c r="D344" s="28">
        <v>2395.16129166666</v>
      </c>
      <c r="E344" s="30">
        <f t="shared" si="1"/>
        <v>6</v>
      </c>
      <c r="F344" s="30" t="s">
        <v>63</v>
      </c>
      <c r="G344" s="31"/>
    </row>
    <row r="345" spans="1:7" ht="14.25" customHeight="1" x14ac:dyDescent="0.2">
      <c r="A345" s="27">
        <v>41811</v>
      </c>
      <c r="B345" s="28">
        <v>2235.5886666666602</v>
      </c>
      <c r="C345" s="29">
        <v>38.531111111111102</v>
      </c>
      <c r="D345" s="28">
        <v>2235.5886666666602</v>
      </c>
      <c r="E345" s="30">
        <f t="shared" si="1"/>
        <v>6</v>
      </c>
      <c r="F345" s="30" t="s">
        <v>63</v>
      </c>
      <c r="G345" s="31"/>
    </row>
    <row r="346" spans="1:7" ht="14.25" customHeight="1" x14ac:dyDescent="0.2">
      <c r="A346" s="27">
        <v>41811.5</v>
      </c>
      <c r="B346" s="28">
        <v>2318.01045833333</v>
      </c>
      <c r="C346" s="29">
        <v>51.300416666666599</v>
      </c>
      <c r="D346" s="28">
        <v>2318.01045833333</v>
      </c>
      <c r="E346" s="30">
        <f t="shared" si="1"/>
        <v>6</v>
      </c>
      <c r="F346" s="30" t="s">
        <v>63</v>
      </c>
      <c r="G346" s="31"/>
    </row>
    <row r="347" spans="1:7" ht="14.25" customHeight="1" x14ac:dyDescent="0.2">
      <c r="A347" s="27">
        <v>41812</v>
      </c>
      <c r="B347" s="28">
        <v>2014.8761875</v>
      </c>
      <c r="C347" s="29">
        <v>35.748125000000002</v>
      </c>
      <c r="D347" s="28">
        <v>2014.8761875</v>
      </c>
      <c r="E347" s="30">
        <f t="shared" si="1"/>
        <v>6</v>
      </c>
      <c r="F347" s="30" t="s">
        <v>63</v>
      </c>
      <c r="G347" s="31"/>
    </row>
    <row r="348" spans="1:7" ht="14.25" customHeight="1" x14ac:dyDescent="0.2">
      <c r="A348" s="27">
        <v>41812.5</v>
      </c>
      <c r="B348" s="28">
        <v>2078.2272499999999</v>
      </c>
      <c r="C348" s="29">
        <v>43.7841666666666</v>
      </c>
      <c r="D348" s="28">
        <v>2078.2272499999999</v>
      </c>
      <c r="E348" s="30">
        <f t="shared" si="1"/>
        <v>6</v>
      </c>
      <c r="F348" s="30" t="s">
        <v>63</v>
      </c>
      <c r="G348" s="31"/>
    </row>
    <row r="349" spans="1:7" ht="14.25" customHeight="1" x14ac:dyDescent="0.2">
      <c r="A349" s="27">
        <v>41813</v>
      </c>
      <c r="B349" s="28">
        <v>1914.3522</v>
      </c>
      <c r="C349" s="29">
        <v>32.951000000000001</v>
      </c>
      <c r="D349" s="28">
        <v>1914.3522</v>
      </c>
      <c r="E349" s="30">
        <f t="shared" si="1"/>
        <v>6</v>
      </c>
      <c r="F349" s="30" t="s">
        <v>63</v>
      </c>
      <c r="G349" s="31"/>
    </row>
    <row r="350" spans="1:7" ht="14.25" customHeight="1" x14ac:dyDescent="0.2">
      <c r="A350" s="27">
        <v>41813.5</v>
      </c>
      <c r="B350" s="28">
        <v>2149.4061666666598</v>
      </c>
      <c r="C350" s="29">
        <v>45.659583333333302</v>
      </c>
      <c r="D350" s="28">
        <v>2149.4061666666598</v>
      </c>
      <c r="E350" s="30">
        <f t="shared" si="1"/>
        <v>6</v>
      </c>
      <c r="F350" s="30" t="s">
        <v>63</v>
      </c>
      <c r="G350" s="31"/>
    </row>
    <row r="351" spans="1:7" ht="14.25" customHeight="1" x14ac:dyDescent="0.2">
      <c r="A351" s="27">
        <v>41814</v>
      </c>
      <c r="B351" s="28">
        <v>1990.1363181818101</v>
      </c>
      <c r="C351" s="29">
        <v>42.175909090909002</v>
      </c>
      <c r="D351" s="28">
        <v>1990.1363181818101</v>
      </c>
      <c r="E351" s="30">
        <f t="shared" si="1"/>
        <v>6</v>
      </c>
      <c r="F351" s="30" t="s">
        <v>63</v>
      </c>
      <c r="G351" s="31"/>
    </row>
    <row r="352" spans="1:7" ht="14.25" customHeight="1" x14ac:dyDescent="0.2">
      <c r="A352" s="27">
        <v>41814.5</v>
      </c>
      <c r="B352" s="28">
        <v>2258.9283333333301</v>
      </c>
      <c r="C352" s="29">
        <v>45.818750000000001</v>
      </c>
      <c r="D352" s="28">
        <v>2258.9283333333301</v>
      </c>
      <c r="E352" s="30">
        <f t="shared" si="1"/>
        <v>6</v>
      </c>
      <c r="F352" s="30" t="s">
        <v>63</v>
      </c>
      <c r="G352" s="31"/>
    </row>
    <row r="353" spans="1:7" ht="14.25" customHeight="1" x14ac:dyDescent="0.2">
      <c r="A353" s="27">
        <v>41815</v>
      </c>
      <c r="B353" s="28">
        <v>1961.3875</v>
      </c>
      <c r="C353" s="29">
        <v>45.181249999999999</v>
      </c>
      <c r="D353" s="28">
        <v>1961.3875</v>
      </c>
      <c r="E353" s="30">
        <f t="shared" si="1"/>
        <v>6</v>
      </c>
      <c r="F353" s="30" t="s">
        <v>63</v>
      </c>
      <c r="G353" s="31"/>
    </row>
    <row r="354" spans="1:7" ht="14.25" customHeight="1" x14ac:dyDescent="0.2">
      <c r="A354" s="27">
        <v>41815.5</v>
      </c>
      <c r="B354" s="28">
        <v>2335.6261249999998</v>
      </c>
      <c r="C354" s="29">
        <v>59.650833333333303</v>
      </c>
      <c r="D354" s="28">
        <v>2335.6261249999998</v>
      </c>
      <c r="E354" s="30">
        <f t="shared" si="1"/>
        <v>6</v>
      </c>
      <c r="F354" s="30" t="s">
        <v>63</v>
      </c>
      <c r="G354" s="31"/>
    </row>
    <row r="355" spans="1:7" ht="14.25" customHeight="1" x14ac:dyDescent="0.2">
      <c r="A355" s="27">
        <v>41816</v>
      </c>
      <c r="B355" s="28">
        <v>2000.8362916666599</v>
      </c>
      <c r="C355" s="29">
        <v>53.089999999999897</v>
      </c>
      <c r="D355" s="28">
        <v>2000.8362916666599</v>
      </c>
      <c r="E355" s="30">
        <f t="shared" si="1"/>
        <v>6</v>
      </c>
      <c r="F355" s="30" t="s">
        <v>63</v>
      </c>
      <c r="G355" s="31"/>
    </row>
    <row r="356" spans="1:7" ht="14.25" customHeight="1" x14ac:dyDescent="0.2">
      <c r="A356" s="27">
        <v>41816.5</v>
      </c>
      <c r="B356" s="28">
        <v>2338.0388749999902</v>
      </c>
      <c r="C356" s="29">
        <v>59.624166666666603</v>
      </c>
      <c r="D356" s="28">
        <v>2338.0388749999902</v>
      </c>
      <c r="E356" s="30">
        <f t="shared" si="1"/>
        <v>6</v>
      </c>
      <c r="F356" s="30" t="s">
        <v>63</v>
      </c>
      <c r="G356" s="31"/>
    </row>
    <row r="357" spans="1:7" ht="14.25" customHeight="1" x14ac:dyDescent="0.2">
      <c r="A357" s="27">
        <v>41817</v>
      </c>
      <c r="B357" s="28">
        <v>2019.33712499999</v>
      </c>
      <c r="C357" s="29">
        <v>52.540833333333303</v>
      </c>
      <c r="D357" s="28">
        <v>2019.33712499999</v>
      </c>
      <c r="E357" s="30">
        <f t="shared" si="1"/>
        <v>6</v>
      </c>
      <c r="F357" s="30" t="s">
        <v>63</v>
      </c>
      <c r="G357" s="31"/>
    </row>
    <row r="358" spans="1:7" ht="14.25" customHeight="1" x14ac:dyDescent="0.2">
      <c r="A358" s="27">
        <v>41817.5</v>
      </c>
      <c r="B358" s="28">
        <v>2289.0407083333298</v>
      </c>
      <c r="C358" s="29">
        <v>52.706666666666599</v>
      </c>
      <c r="D358" s="28">
        <v>2289.0407083333298</v>
      </c>
      <c r="E358" s="30">
        <f t="shared" si="1"/>
        <v>6</v>
      </c>
      <c r="F358" s="30" t="s">
        <v>63</v>
      </c>
      <c r="G358" s="31"/>
    </row>
    <row r="359" spans="1:7" ht="14.25" customHeight="1" x14ac:dyDescent="0.2">
      <c r="A359" s="27">
        <v>41818</v>
      </c>
      <c r="B359" s="28">
        <v>1994.4352083333299</v>
      </c>
      <c r="C359" s="29">
        <v>50.466250000000002</v>
      </c>
      <c r="D359" s="28">
        <v>1994.4352083333299</v>
      </c>
      <c r="E359" s="30">
        <f t="shared" si="1"/>
        <v>6</v>
      </c>
      <c r="F359" s="30" t="s">
        <v>63</v>
      </c>
      <c r="G359" s="31"/>
    </row>
    <row r="360" spans="1:7" ht="14.25" customHeight="1" x14ac:dyDescent="0.2">
      <c r="A360" s="27">
        <v>41818.5</v>
      </c>
      <c r="B360" s="28">
        <v>2222.3777083333298</v>
      </c>
      <c r="C360" s="29">
        <v>57.713333333333303</v>
      </c>
      <c r="D360" s="28">
        <v>2222.3777083333298</v>
      </c>
      <c r="E360" s="30">
        <f t="shared" si="1"/>
        <v>6</v>
      </c>
      <c r="F360" s="30" t="s">
        <v>63</v>
      </c>
      <c r="G360" s="31"/>
    </row>
    <row r="361" spans="1:7" ht="14.25" customHeight="1" x14ac:dyDescent="0.2">
      <c r="A361" s="27">
        <v>41819</v>
      </c>
      <c r="B361" s="28">
        <v>1792.535625</v>
      </c>
      <c r="C361" s="29">
        <v>33.4791666666666</v>
      </c>
      <c r="D361" s="28">
        <v>1792.535625</v>
      </c>
      <c r="E361" s="30">
        <f t="shared" si="1"/>
        <v>6</v>
      </c>
      <c r="F361" s="30" t="s">
        <v>63</v>
      </c>
      <c r="G361" s="31"/>
    </row>
    <row r="362" spans="1:7" ht="14.25" customHeight="1" x14ac:dyDescent="0.2">
      <c r="A362" s="27">
        <v>41819.5</v>
      </c>
      <c r="B362" s="28">
        <v>2035.47041666666</v>
      </c>
      <c r="C362" s="29">
        <v>48.625</v>
      </c>
      <c r="D362" s="28">
        <v>2035.47041666666</v>
      </c>
      <c r="E362" s="30">
        <f t="shared" si="1"/>
        <v>6</v>
      </c>
      <c r="F362" s="30" t="s">
        <v>63</v>
      </c>
      <c r="G362" s="31"/>
    </row>
    <row r="363" spans="1:7" ht="14.25" customHeight="1" x14ac:dyDescent="0.2">
      <c r="A363" s="27">
        <v>41820</v>
      </c>
      <c r="B363" s="28">
        <v>1825.59381249999</v>
      </c>
      <c r="C363" s="29">
        <v>34.729374999999997</v>
      </c>
      <c r="D363" s="28">
        <v>1825.59381249999</v>
      </c>
      <c r="E363" s="30">
        <f t="shared" si="1"/>
        <v>6</v>
      </c>
      <c r="F363" s="30" t="s">
        <v>63</v>
      </c>
      <c r="G363" s="31"/>
    </row>
    <row r="364" spans="1:7" ht="14.25" customHeight="1" x14ac:dyDescent="0.2">
      <c r="A364" s="27">
        <v>41820.5</v>
      </c>
      <c r="B364" s="28">
        <v>2076.4887916666598</v>
      </c>
      <c r="C364" s="29">
        <v>54.031249999999901</v>
      </c>
      <c r="D364" s="28">
        <v>2076.4887916666598</v>
      </c>
      <c r="E364" s="30">
        <f t="shared" si="1"/>
        <v>6</v>
      </c>
      <c r="F364" s="30" t="s">
        <v>63</v>
      </c>
      <c r="G364" s="31"/>
    </row>
    <row r="365" spans="1:7" ht="14.25" customHeight="1" x14ac:dyDescent="0.2">
      <c r="A365" s="27">
        <v>41821</v>
      </c>
      <c r="B365" s="28">
        <v>2384.7628749999999</v>
      </c>
      <c r="C365" s="29">
        <v>80.355500000000006</v>
      </c>
      <c r="D365" s="28">
        <v>2384.7628749999999</v>
      </c>
      <c r="E365" s="30">
        <f t="shared" si="1"/>
        <v>7</v>
      </c>
      <c r="F365" s="30" t="s">
        <v>63</v>
      </c>
      <c r="G365" s="31"/>
    </row>
    <row r="366" spans="1:7" ht="14.25" customHeight="1" x14ac:dyDescent="0.2">
      <c r="A366" s="27">
        <v>41821.5</v>
      </c>
      <c r="B366" s="28">
        <v>3175.5055000000002</v>
      </c>
      <c r="C366" s="29">
        <v>197.62691666666601</v>
      </c>
      <c r="D366" s="28">
        <v>3175.5055000000002</v>
      </c>
      <c r="E366" s="30">
        <f t="shared" si="1"/>
        <v>7</v>
      </c>
      <c r="F366" s="30" t="s">
        <v>63</v>
      </c>
      <c r="G366" s="31"/>
    </row>
    <row r="367" spans="1:7" ht="14.25" customHeight="1" x14ac:dyDescent="0.2">
      <c r="A367" s="27">
        <v>41822</v>
      </c>
      <c r="B367" s="28">
        <v>1879.307</v>
      </c>
      <c r="C367" s="29">
        <v>38.401499999999999</v>
      </c>
      <c r="D367" s="28">
        <v>1879.307</v>
      </c>
      <c r="E367" s="30">
        <f t="shared" si="1"/>
        <v>7</v>
      </c>
      <c r="F367" s="30" t="s">
        <v>63</v>
      </c>
      <c r="G367" s="31"/>
    </row>
    <row r="368" spans="1:7" ht="14.25" customHeight="1" x14ac:dyDescent="0.2">
      <c r="A368" s="27">
        <v>41822.5</v>
      </c>
      <c r="B368" s="28">
        <v>2233.8377500000001</v>
      </c>
      <c r="C368" s="29">
        <v>43.864916666666602</v>
      </c>
      <c r="D368" s="28">
        <v>2233.8377500000001</v>
      </c>
      <c r="E368" s="30">
        <f t="shared" si="1"/>
        <v>7</v>
      </c>
      <c r="F368" s="30" t="s">
        <v>63</v>
      </c>
      <c r="G368" s="31"/>
    </row>
    <row r="369" spans="1:7" ht="14.25" customHeight="1" x14ac:dyDescent="0.2">
      <c r="A369" s="27">
        <v>41823</v>
      </c>
      <c r="B369" s="28">
        <v>2098.0626499999998</v>
      </c>
      <c r="C369" s="29">
        <v>44.829500000000003</v>
      </c>
      <c r="D369" s="28">
        <v>2098.0626499999998</v>
      </c>
      <c r="E369" s="30">
        <f t="shared" si="1"/>
        <v>7</v>
      </c>
      <c r="F369" s="30" t="s">
        <v>63</v>
      </c>
      <c r="G369" s="31"/>
    </row>
    <row r="370" spans="1:7" ht="14.25" customHeight="1" x14ac:dyDescent="0.2">
      <c r="A370" s="27">
        <v>41823.5</v>
      </c>
      <c r="B370" s="28">
        <v>2477.5514583333302</v>
      </c>
      <c r="C370" s="29">
        <v>61.380749999999999</v>
      </c>
      <c r="D370" s="28">
        <v>2477.5514583333302</v>
      </c>
      <c r="E370" s="30">
        <f t="shared" si="1"/>
        <v>7</v>
      </c>
      <c r="F370" s="30" t="s">
        <v>63</v>
      </c>
      <c r="G370" s="31"/>
    </row>
    <row r="371" spans="1:7" ht="14.25" customHeight="1" x14ac:dyDescent="0.2">
      <c r="A371" s="27">
        <v>41824</v>
      </c>
      <c r="B371" s="28">
        <v>1810.3757499999999</v>
      </c>
      <c r="C371" s="29">
        <v>26.107499999999899</v>
      </c>
      <c r="D371" s="28">
        <v>1810.3757499999999</v>
      </c>
      <c r="E371" s="30">
        <f t="shared" si="1"/>
        <v>7</v>
      </c>
      <c r="F371" s="30" t="s">
        <v>63</v>
      </c>
      <c r="G371" s="31"/>
    </row>
    <row r="372" spans="1:7" ht="14.25" customHeight="1" x14ac:dyDescent="0.2">
      <c r="A372" s="27">
        <v>41824.5</v>
      </c>
      <c r="B372" s="28">
        <v>2138.3887916666599</v>
      </c>
      <c r="C372" s="29">
        <v>45.783333333333303</v>
      </c>
      <c r="D372" s="28">
        <v>2138.3887916666599</v>
      </c>
      <c r="E372" s="30">
        <f t="shared" si="1"/>
        <v>7</v>
      </c>
      <c r="F372" s="30" t="s">
        <v>63</v>
      </c>
      <c r="G372" s="31"/>
    </row>
    <row r="373" spans="1:7" ht="14.25" customHeight="1" x14ac:dyDescent="0.2">
      <c r="A373" s="27">
        <v>41825</v>
      </c>
      <c r="B373" s="28">
        <v>1767.7639999999999</v>
      </c>
      <c r="C373" s="29">
        <v>51.353749999999998</v>
      </c>
      <c r="D373" s="28">
        <v>1767.7639999999999</v>
      </c>
      <c r="E373" s="30">
        <f t="shared" si="1"/>
        <v>7</v>
      </c>
      <c r="F373" s="30" t="s">
        <v>63</v>
      </c>
      <c r="G373" s="31"/>
    </row>
    <row r="374" spans="1:7" ht="14.25" customHeight="1" x14ac:dyDescent="0.2">
      <c r="A374" s="27">
        <v>41825.5</v>
      </c>
      <c r="B374" s="28">
        <v>2166.1871000000001</v>
      </c>
      <c r="C374" s="29">
        <v>42.387</v>
      </c>
      <c r="D374" s="28">
        <v>2166.1871000000001</v>
      </c>
      <c r="E374" s="30">
        <f t="shared" si="1"/>
        <v>7</v>
      </c>
      <c r="F374" s="30" t="s">
        <v>63</v>
      </c>
      <c r="G374" s="31"/>
    </row>
    <row r="375" spans="1:7" ht="14.25" customHeight="1" x14ac:dyDescent="0.2">
      <c r="A375" s="27">
        <v>41826</v>
      </c>
      <c r="B375" s="28">
        <v>1971.0527499999901</v>
      </c>
      <c r="C375" s="29">
        <v>52.655000000000001</v>
      </c>
      <c r="D375" s="28">
        <v>1971.0527499999901</v>
      </c>
      <c r="E375" s="30">
        <f t="shared" si="1"/>
        <v>7</v>
      </c>
      <c r="F375" s="30" t="s">
        <v>63</v>
      </c>
      <c r="G375" s="31"/>
    </row>
    <row r="376" spans="1:7" ht="14.25" customHeight="1" x14ac:dyDescent="0.2">
      <c r="A376" s="27">
        <v>41826.5</v>
      </c>
      <c r="B376" s="28">
        <v>2203.1564166666599</v>
      </c>
      <c r="C376" s="29">
        <v>53.036666666666598</v>
      </c>
      <c r="D376" s="28">
        <v>2203.1564166666599</v>
      </c>
      <c r="E376" s="30">
        <f t="shared" si="1"/>
        <v>7</v>
      </c>
      <c r="F376" s="30" t="s">
        <v>63</v>
      </c>
      <c r="G376" s="31"/>
    </row>
    <row r="377" spans="1:7" ht="14.25" customHeight="1" x14ac:dyDescent="0.2">
      <c r="A377" s="27">
        <v>41827</v>
      </c>
      <c r="B377" s="28">
        <v>1859.2815416666599</v>
      </c>
      <c r="C377" s="29">
        <v>36.664583333333297</v>
      </c>
      <c r="D377" s="28">
        <v>1859.2815416666599</v>
      </c>
      <c r="E377" s="30">
        <f t="shared" si="1"/>
        <v>7</v>
      </c>
      <c r="F377" s="30" t="s">
        <v>63</v>
      </c>
      <c r="G377" s="31"/>
    </row>
    <row r="378" spans="1:7" ht="14.25" customHeight="1" x14ac:dyDescent="0.2">
      <c r="A378" s="27">
        <v>41827.5</v>
      </c>
      <c r="B378" s="28">
        <v>2249.0152916666598</v>
      </c>
      <c r="C378" s="29">
        <v>70.017499999999998</v>
      </c>
      <c r="D378" s="28">
        <v>2249.0152916666598</v>
      </c>
      <c r="E378" s="30">
        <f t="shared" si="1"/>
        <v>7</v>
      </c>
      <c r="F378" s="30" t="s">
        <v>63</v>
      </c>
      <c r="G378" s="31"/>
    </row>
    <row r="379" spans="1:7" ht="14.25" customHeight="1" x14ac:dyDescent="0.2">
      <c r="A379" s="27">
        <v>41828</v>
      </c>
      <c r="B379" s="28">
        <v>1922.1611249999901</v>
      </c>
      <c r="C379" s="29">
        <v>45.737083333333302</v>
      </c>
      <c r="D379" s="28">
        <v>1922.1611249999901</v>
      </c>
      <c r="E379" s="30">
        <f t="shared" si="1"/>
        <v>7</v>
      </c>
      <c r="F379" s="30" t="s">
        <v>63</v>
      </c>
      <c r="G379" s="31"/>
    </row>
    <row r="380" spans="1:7" ht="14.25" customHeight="1" x14ac:dyDescent="0.2">
      <c r="A380" s="27">
        <v>41828.5</v>
      </c>
      <c r="B380" s="28">
        <v>2221.432875</v>
      </c>
      <c r="C380" s="29">
        <v>47.952916666666603</v>
      </c>
      <c r="D380" s="28">
        <v>2221.432875</v>
      </c>
      <c r="E380" s="30">
        <f t="shared" si="1"/>
        <v>7</v>
      </c>
      <c r="F380" s="30" t="s">
        <v>63</v>
      </c>
      <c r="G380" s="31"/>
    </row>
    <row r="381" spans="1:7" ht="14.25" customHeight="1" x14ac:dyDescent="0.2">
      <c r="A381" s="27">
        <v>41829</v>
      </c>
      <c r="B381" s="28">
        <v>1745.8321249999999</v>
      </c>
      <c r="C381" s="29">
        <v>48.643333333333302</v>
      </c>
      <c r="D381" s="28">
        <v>1745.8321249999999</v>
      </c>
      <c r="E381" s="30">
        <f t="shared" si="1"/>
        <v>7</v>
      </c>
      <c r="F381" s="30" t="s">
        <v>63</v>
      </c>
      <c r="G381" s="31"/>
    </row>
    <row r="382" spans="1:7" ht="14.25" customHeight="1" x14ac:dyDescent="0.2">
      <c r="A382" s="27">
        <v>41829.5</v>
      </c>
      <c r="B382" s="28">
        <v>2018.5865833333301</v>
      </c>
      <c r="C382" s="29">
        <v>53.9433333333333</v>
      </c>
      <c r="D382" s="28">
        <v>2018.5865833333301</v>
      </c>
      <c r="E382" s="30">
        <f t="shared" si="1"/>
        <v>7</v>
      </c>
      <c r="F382" s="30" t="s">
        <v>63</v>
      </c>
      <c r="G382" s="31"/>
    </row>
    <row r="383" spans="1:7" ht="14.25" customHeight="1" x14ac:dyDescent="0.2">
      <c r="A383" s="27">
        <v>41830</v>
      </c>
      <c r="B383" s="28">
        <v>1857.62129166666</v>
      </c>
      <c r="C383" s="29">
        <v>78.154166666666598</v>
      </c>
      <c r="D383" s="28">
        <v>1857.62129166666</v>
      </c>
      <c r="E383" s="30">
        <f t="shared" si="1"/>
        <v>7</v>
      </c>
      <c r="F383" s="30" t="s">
        <v>63</v>
      </c>
      <c r="G383" s="31"/>
    </row>
    <row r="384" spans="1:7" ht="14.25" customHeight="1" x14ac:dyDescent="0.2">
      <c r="A384" s="27">
        <v>41830.5</v>
      </c>
      <c r="B384" s="28">
        <v>2091.5625416666599</v>
      </c>
      <c r="C384" s="29">
        <v>72.477916666666601</v>
      </c>
      <c r="D384" s="28">
        <v>2091.5625416666599</v>
      </c>
      <c r="E384" s="30">
        <f t="shared" si="1"/>
        <v>7</v>
      </c>
      <c r="F384" s="30" t="s">
        <v>63</v>
      </c>
      <c r="G384" s="31"/>
    </row>
    <row r="385" spans="1:7" ht="14.25" customHeight="1" x14ac:dyDescent="0.2">
      <c r="A385" s="27">
        <v>41831</v>
      </c>
      <c r="B385" s="28">
        <v>1880.002375</v>
      </c>
      <c r="C385" s="29">
        <v>43.243333333333297</v>
      </c>
      <c r="D385" s="28">
        <v>1880.002375</v>
      </c>
      <c r="E385" s="30">
        <f t="shared" si="1"/>
        <v>7</v>
      </c>
      <c r="F385" s="30" t="s">
        <v>63</v>
      </c>
      <c r="G385" s="31"/>
    </row>
    <row r="386" spans="1:7" ht="14.25" customHeight="1" x14ac:dyDescent="0.2">
      <c r="A386" s="27">
        <v>41831.5</v>
      </c>
      <c r="B386" s="28">
        <v>2144.029</v>
      </c>
      <c r="C386" s="29">
        <v>67.462083333333297</v>
      </c>
      <c r="D386" s="28">
        <v>2144.029</v>
      </c>
      <c r="E386" s="30">
        <f t="shared" si="1"/>
        <v>7</v>
      </c>
      <c r="F386" s="30" t="s">
        <v>63</v>
      </c>
      <c r="G386" s="31"/>
    </row>
    <row r="387" spans="1:7" ht="14.25" customHeight="1" x14ac:dyDescent="0.2">
      <c r="A387" s="27">
        <v>41832</v>
      </c>
      <c r="B387" s="28">
        <v>1942.2773749999999</v>
      </c>
      <c r="C387" s="29">
        <v>50.933333333333302</v>
      </c>
      <c r="D387" s="28">
        <v>1942.2773749999999</v>
      </c>
      <c r="E387" s="30">
        <f t="shared" si="1"/>
        <v>7</v>
      </c>
      <c r="F387" s="30" t="s">
        <v>63</v>
      </c>
      <c r="G387" s="31"/>
    </row>
    <row r="388" spans="1:7" ht="14.25" customHeight="1" x14ac:dyDescent="0.2">
      <c r="A388" s="27">
        <v>41832.5</v>
      </c>
      <c r="B388" s="28">
        <v>2156.9050833333299</v>
      </c>
      <c r="C388" s="29">
        <v>50.860833333333296</v>
      </c>
      <c r="D388" s="28">
        <v>2156.9050833333299</v>
      </c>
      <c r="E388" s="30">
        <f t="shared" si="1"/>
        <v>7</v>
      </c>
      <c r="F388" s="30" t="s">
        <v>63</v>
      </c>
      <c r="G388" s="31"/>
    </row>
    <row r="389" spans="1:7" ht="14.25" customHeight="1" x14ac:dyDescent="0.2">
      <c r="A389" s="27">
        <v>41833</v>
      </c>
      <c r="B389" s="28">
        <v>1863.51966666666</v>
      </c>
      <c r="C389" s="29">
        <v>46.814583333333303</v>
      </c>
      <c r="D389" s="28">
        <v>1863.51966666666</v>
      </c>
      <c r="E389" s="30">
        <f t="shared" si="1"/>
        <v>7</v>
      </c>
      <c r="F389" s="30" t="s">
        <v>63</v>
      </c>
      <c r="G389" s="31"/>
    </row>
    <row r="390" spans="1:7" ht="14.25" customHeight="1" x14ac:dyDescent="0.2">
      <c r="A390" s="27">
        <v>41833.5</v>
      </c>
      <c r="B390" s="28">
        <v>2113.2942083333301</v>
      </c>
      <c r="C390" s="29">
        <v>65.967083333333306</v>
      </c>
      <c r="D390" s="28">
        <v>2113.2942083333301</v>
      </c>
      <c r="E390" s="30">
        <f t="shared" si="1"/>
        <v>7</v>
      </c>
      <c r="F390" s="30" t="s">
        <v>63</v>
      </c>
      <c r="G390" s="31"/>
    </row>
    <row r="391" spans="1:7" ht="14.25" customHeight="1" x14ac:dyDescent="0.2">
      <c r="A391" s="27">
        <v>41834</v>
      </c>
      <c r="B391" s="28">
        <v>1727.4197916666601</v>
      </c>
      <c r="C391" s="29">
        <v>52.462499999999999</v>
      </c>
      <c r="D391" s="28">
        <v>1727.4197916666601</v>
      </c>
      <c r="E391" s="30">
        <f t="shared" si="1"/>
        <v>7</v>
      </c>
      <c r="F391" s="30" t="s">
        <v>63</v>
      </c>
      <c r="G391" s="31"/>
    </row>
    <row r="392" spans="1:7" ht="14.25" customHeight="1" x14ac:dyDescent="0.2">
      <c r="A392" s="27">
        <v>41834.5</v>
      </c>
      <c r="B392" s="28">
        <v>2095.5535</v>
      </c>
      <c r="C392" s="29">
        <v>67.153750000000002</v>
      </c>
      <c r="D392" s="28">
        <v>2095.5535</v>
      </c>
      <c r="E392" s="30">
        <f t="shared" si="1"/>
        <v>7</v>
      </c>
      <c r="F392" s="30" t="s">
        <v>63</v>
      </c>
      <c r="G392" s="31"/>
    </row>
    <row r="393" spans="1:7" ht="14.25" customHeight="1" x14ac:dyDescent="0.2">
      <c r="A393" s="27">
        <v>41835</v>
      </c>
      <c r="B393" s="28">
        <v>1967.7181249999901</v>
      </c>
      <c r="C393" s="29">
        <v>57.936250000000001</v>
      </c>
      <c r="D393" s="28">
        <v>1967.7181249999901</v>
      </c>
      <c r="E393" s="30">
        <f t="shared" si="1"/>
        <v>7</v>
      </c>
      <c r="F393" s="30" t="s">
        <v>63</v>
      </c>
      <c r="G393" s="31"/>
    </row>
    <row r="394" spans="1:7" ht="14.25" customHeight="1" x14ac:dyDescent="0.2">
      <c r="A394" s="27">
        <v>41835.5</v>
      </c>
      <c r="B394" s="28">
        <v>2343.9105</v>
      </c>
      <c r="C394" s="29">
        <v>59.931666666666601</v>
      </c>
      <c r="D394" s="28">
        <v>2343.9105</v>
      </c>
      <c r="E394" s="30">
        <f t="shared" si="1"/>
        <v>7</v>
      </c>
      <c r="F394" s="30" t="s">
        <v>63</v>
      </c>
      <c r="G394" s="31"/>
    </row>
    <row r="395" spans="1:7" ht="14.25" customHeight="1" x14ac:dyDescent="0.2">
      <c r="A395" s="27">
        <v>41836</v>
      </c>
      <c r="B395" s="28">
        <v>2027.19783333333</v>
      </c>
      <c r="C395" s="29">
        <v>60.722499999999997</v>
      </c>
      <c r="D395" s="28">
        <v>2027.19783333333</v>
      </c>
      <c r="E395" s="30">
        <f t="shared" si="1"/>
        <v>7</v>
      </c>
      <c r="F395" s="30" t="s">
        <v>63</v>
      </c>
      <c r="G395" s="31"/>
    </row>
    <row r="396" spans="1:7" ht="14.25" customHeight="1" x14ac:dyDescent="0.2">
      <c r="A396" s="27">
        <v>41836.5</v>
      </c>
      <c r="B396" s="28">
        <v>2471.7156249999998</v>
      </c>
      <c r="C396" s="29">
        <v>59.856250000000003</v>
      </c>
      <c r="D396" s="28">
        <v>2471.7156249999998</v>
      </c>
      <c r="E396" s="30">
        <f t="shared" si="1"/>
        <v>7</v>
      </c>
      <c r="F396" s="30" t="s">
        <v>63</v>
      </c>
      <c r="G396" s="31"/>
    </row>
    <row r="397" spans="1:7" ht="14.25" customHeight="1" x14ac:dyDescent="0.2">
      <c r="A397" s="27">
        <v>41837</v>
      </c>
      <c r="B397" s="28">
        <v>2030.9194583333301</v>
      </c>
      <c r="C397" s="29">
        <v>51.819999999999901</v>
      </c>
      <c r="D397" s="28">
        <v>2030.9194583333301</v>
      </c>
      <c r="E397" s="30">
        <f t="shared" si="1"/>
        <v>7</v>
      </c>
      <c r="F397" s="30" t="s">
        <v>63</v>
      </c>
      <c r="G397" s="31"/>
    </row>
    <row r="398" spans="1:7" ht="14.25" customHeight="1" x14ac:dyDescent="0.2">
      <c r="A398" s="27">
        <v>41837.5</v>
      </c>
      <c r="B398" s="28">
        <v>2445.4532083333302</v>
      </c>
      <c r="C398" s="29">
        <v>76.141666666666595</v>
      </c>
      <c r="D398" s="28">
        <v>2445.4532083333302</v>
      </c>
      <c r="E398" s="30">
        <f t="shared" si="1"/>
        <v>7</v>
      </c>
      <c r="F398" s="30" t="s">
        <v>63</v>
      </c>
      <c r="G398" s="31"/>
    </row>
    <row r="399" spans="1:7" ht="14.25" customHeight="1" x14ac:dyDescent="0.2">
      <c r="A399" s="27">
        <v>41838</v>
      </c>
      <c r="B399" s="28">
        <v>2128.7746666666599</v>
      </c>
      <c r="C399" s="29">
        <v>66.974999999999994</v>
      </c>
      <c r="D399" s="28">
        <v>2128.7746666666599</v>
      </c>
      <c r="E399" s="30">
        <f t="shared" si="1"/>
        <v>7</v>
      </c>
      <c r="F399" s="30" t="s">
        <v>63</v>
      </c>
      <c r="G399" s="31"/>
    </row>
    <row r="400" spans="1:7" ht="14.25" customHeight="1" x14ac:dyDescent="0.2">
      <c r="A400" s="27">
        <v>41838.5</v>
      </c>
      <c r="B400" s="28">
        <v>2486.29025</v>
      </c>
      <c r="C400" s="29">
        <v>82.171666666666596</v>
      </c>
      <c r="D400" s="28">
        <v>2486.29025</v>
      </c>
      <c r="E400" s="30">
        <f t="shared" si="1"/>
        <v>7</v>
      </c>
      <c r="F400" s="30" t="s">
        <v>63</v>
      </c>
      <c r="G400" s="31"/>
    </row>
    <row r="401" spans="1:7" ht="14.25" customHeight="1" x14ac:dyDescent="0.2">
      <c r="A401" s="27">
        <v>41839</v>
      </c>
      <c r="B401" s="28">
        <v>2153.5862499999998</v>
      </c>
      <c r="C401" s="29">
        <v>50.0162499999999</v>
      </c>
      <c r="D401" s="28">
        <v>2153.5862499999998</v>
      </c>
      <c r="E401" s="30">
        <f t="shared" si="1"/>
        <v>7</v>
      </c>
      <c r="F401" s="30" t="s">
        <v>63</v>
      </c>
      <c r="G401" s="31"/>
    </row>
    <row r="402" spans="1:7" ht="14.25" customHeight="1" x14ac:dyDescent="0.2">
      <c r="A402" s="27">
        <v>41839.5</v>
      </c>
      <c r="B402" s="28">
        <v>2445.9498749999998</v>
      </c>
      <c r="C402" s="29">
        <v>64.713333333333296</v>
      </c>
      <c r="D402" s="28">
        <v>2445.9498749999998</v>
      </c>
      <c r="E402" s="30">
        <f t="shared" si="1"/>
        <v>7</v>
      </c>
      <c r="F402" s="30" t="s">
        <v>63</v>
      </c>
      <c r="G402" s="31"/>
    </row>
    <row r="403" spans="1:7" ht="14.25" customHeight="1" x14ac:dyDescent="0.2">
      <c r="A403" s="27">
        <v>41840</v>
      </c>
      <c r="B403" s="28">
        <v>1976.4664166666601</v>
      </c>
      <c r="C403" s="29">
        <v>44.022500000000001</v>
      </c>
      <c r="D403" s="28">
        <v>1976.4664166666601</v>
      </c>
      <c r="E403" s="30">
        <f t="shared" si="1"/>
        <v>7</v>
      </c>
      <c r="F403" s="30" t="s">
        <v>63</v>
      </c>
      <c r="G403" s="31"/>
    </row>
    <row r="404" spans="1:7" ht="14.25" customHeight="1" x14ac:dyDescent="0.2">
      <c r="A404" s="27">
        <v>41840.5</v>
      </c>
      <c r="B404" s="28">
        <v>2273.79779166666</v>
      </c>
      <c r="C404" s="29">
        <v>54.5445833333333</v>
      </c>
      <c r="D404" s="28">
        <v>2273.79779166666</v>
      </c>
      <c r="E404" s="30">
        <f t="shared" si="1"/>
        <v>7</v>
      </c>
      <c r="F404" s="30" t="s">
        <v>63</v>
      </c>
      <c r="G404" s="31"/>
    </row>
    <row r="405" spans="1:7" ht="14.25" customHeight="1" x14ac:dyDescent="0.2">
      <c r="A405" s="27">
        <v>41841</v>
      </c>
      <c r="B405" s="28">
        <v>1887.0905416666601</v>
      </c>
      <c r="C405" s="29">
        <v>44.419166666666598</v>
      </c>
      <c r="D405" s="28">
        <v>1887.0905416666601</v>
      </c>
      <c r="E405" s="30">
        <f t="shared" si="1"/>
        <v>7</v>
      </c>
      <c r="F405" s="30" t="s">
        <v>63</v>
      </c>
      <c r="G405" s="31"/>
    </row>
    <row r="406" spans="1:7" ht="14.25" customHeight="1" x14ac:dyDescent="0.2">
      <c r="A406" s="27">
        <v>41841.5</v>
      </c>
      <c r="B406" s="28">
        <v>2286.2764583333301</v>
      </c>
      <c r="C406" s="29">
        <v>74.711666666666602</v>
      </c>
      <c r="D406" s="28">
        <v>2286.2764583333301</v>
      </c>
      <c r="E406" s="30">
        <f t="shared" si="1"/>
        <v>7</v>
      </c>
      <c r="F406" s="30" t="s">
        <v>63</v>
      </c>
      <c r="G406" s="31"/>
    </row>
    <row r="407" spans="1:7" ht="14.25" customHeight="1" x14ac:dyDescent="0.2">
      <c r="A407" s="27">
        <v>41842</v>
      </c>
      <c r="B407" s="28">
        <v>2117.26695833333</v>
      </c>
      <c r="C407" s="29">
        <v>43.5283333333333</v>
      </c>
      <c r="D407" s="28">
        <v>2117.26695833333</v>
      </c>
      <c r="E407" s="30">
        <f t="shared" si="1"/>
        <v>7</v>
      </c>
      <c r="F407" s="30" t="s">
        <v>63</v>
      </c>
      <c r="G407" s="31"/>
    </row>
    <row r="408" spans="1:7" ht="14.25" customHeight="1" x14ac:dyDescent="0.2">
      <c r="A408" s="27">
        <v>41842.5</v>
      </c>
      <c r="B408" s="28">
        <v>2382.9783333333298</v>
      </c>
      <c r="C408" s="29">
        <v>58.199583333333301</v>
      </c>
      <c r="D408" s="28">
        <v>2382.9783333333298</v>
      </c>
      <c r="E408" s="30">
        <f t="shared" si="1"/>
        <v>7</v>
      </c>
      <c r="F408" s="30" t="s">
        <v>63</v>
      </c>
      <c r="G408" s="31"/>
    </row>
    <row r="409" spans="1:7" ht="14.25" customHeight="1" x14ac:dyDescent="0.2">
      <c r="A409" s="27">
        <v>41843</v>
      </c>
      <c r="B409" s="28">
        <v>2141.53866666666</v>
      </c>
      <c r="C409" s="29">
        <v>38.403888888888801</v>
      </c>
      <c r="D409" s="28">
        <v>2141.53866666666</v>
      </c>
      <c r="E409" s="30">
        <f t="shared" si="1"/>
        <v>7</v>
      </c>
      <c r="F409" s="30" t="s">
        <v>63</v>
      </c>
      <c r="G409" s="31"/>
    </row>
    <row r="410" spans="1:7" ht="14.25" customHeight="1" x14ac:dyDescent="0.2">
      <c r="A410" s="27">
        <v>41843.5</v>
      </c>
      <c r="B410" s="28">
        <v>2240.2341666666598</v>
      </c>
      <c r="C410" s="29">
        <v>48.528750000000002</v>
      </c>
      <c r="D410" s="28">
        <v>2240.2341666666598</v>
      </c>
      <c r="E410" s="30">
        <f t="shared" si="1"/>
        <v>7</v>
      </c>
      <c r="F410" s="30" t="s">
        <v>63</v>
      </c>
      <c r="G410" s="31"/>
    </row>
    <row r="411" spans="1:7" ht="14.25" customHeight="1" x14ac:dyDescent="0.2">
      <c r="A411" s="27">
        <v>41844</v>
      </c>
      <c r="B411" s="28">
        <v>1878.19175</v>
      </c>
      <c r="C411" s="29">
        <v>45.454583333333296</v>
      </c>
      <c r="D411" s="28">
        <v>1878.19175</v>
      </c>
      <c r="E411" s="30">
        <f t="shared" si="1"/>
        <v>7</v>
      </c>
      <c r="F411" s="30" t="s">
        <v>63</v>
      </c>
      <c r="G411" s="31"/>
    </row>
    <row r="412" spans="1:7" ht="14.25" customHeight="1" x14ac:dyDescent="0.2">
      <c r="A412" s="27">
        <v>41844.5</v>
      </c>
      <c r="B412" s="28">
        <v>2191.5256250000002</v>
      </c>
      <c r="C412" s="29">
        <v>65.091249999999903</v>
      </c>
      <c r="D412" s="28">
        <v>2191.5256250000002</v>
      </c>
      <c r="E412" s="30">
        <f t="shared" si="1"/>
        <v>7</v>
      </c>
      <c r="F412" s="30" t="s">
        <v>63</v>
      </c>
      <c r="G412" s="31"/>
    </row>
    <row r="413" spans="1:7" ht="14.25" customHeight="1" x14ac:dyDescent="0.2">
      <c r="A413" s="27">
        <v>41845</v>
      </c>
      <c r="B413" s="28">
        <v>1887.7463749999899</v>
      </c>
      <c r="C413" s="29">
        <v>53.253749999999997</v>
      </c>
      <c r="D413" s="28">
        <v>1887.7463749999899</v>
      </c>
      <c r="E413" s="30">
        <f t="shared" si="1"/>
        <v>7</v>
      </c>
      <c r="F413" s="30" t="s">
        <v>63</v>
      </c>
      <c r="G413" s="31"/>
    </row>
    <row r="414" spans="1:7" ht="14.25" customHeight="1" x14ac:dyDescent="0.2">
      <c r="A414" s="27">
        <v>41845.5</v>
      </c>
      <c r="B414" s="28">
        <v>2213.9628333333299</v>
      </c>
      <c r="C414" s="29">
        <v>62.634999999999899</v>
      </c>
      <c r="D414" s="28">
        <v>2213.9628333333299</v>
      </c>
      <c r="E414" s="30">
        <f t="shared" si="1"/>
        <v>7</v>
      </c>
      <c r="F414" s="30" t="s">
        <v>63</v>
      </c>
      <c r="G414" s="31"/>
    </row>
    <row r="415" spans="1:7" ht="14.25" customHeight="1" x14ac:dyDescent="0.2">
      <c r="A415" s="27">
        <v>41846</v>
      </c>
      <c r="B415" s="28">
        <v>1996.06308333333</v>
      </c>
      <c r="C415" s="29">
        <v>43.797916666666602</v>
      </c>
      <c r="D415" s="28">
        <v>1996.06308333333</v>
      </c>
      <c r="E415" s="30">
        <f t="shared" si="1"/>
        <v>7</v>
      </c>
      <c r="F415" s="30" t="s">
        <v>63</v>
      </c>
      <c r="G415" s="31"/>
    </row>
    <row r="416" spans="1:7" ht="14.25" customHeight="1" x14ac:dyDescent="0.2">
      <c r="A416" s="27">
        <v>41846.5</v>
      </c>
      <c r="B416" s="28">
        <v>2482.7692499999998</v>
      </c>
      <c r="C416" s="29">
        <v>74.790416666666601</v>
      </c>
      <c r="D416" s="28">
        <v>2482.7692499999998</v>
      </c>
      <c r="E416" s="30">
        <f t="shared" si="1"/>
        <v>7</v>
      </c>
      <c r="F416" s="30" t="s">
        <v>63</v>
      </c>
      <c r="G416" s="31"/>
    </row>
    <row r="417" spans="1:7" ht="14.25" customHeight="1" x14ac:dyDescent="0.2">
      <c r="A417" s="27">
        <v>41847</v>
      </c>
      <c r="B417" s="28">
        <v>1897.66616666666</v>
      </c>
      <c r="C417" s="29">
        <v>54.195</v>
      </c>
      <c r="D417" s="28">
        <v>1897.66616666666</v>
      </c>
      <c r="E417" s="30">
        <f t="shared" si="1"/>
        <v>7</v>
      </c>
      <c r="F417" s="30" t="s">
        <v>63</v>
      </c>
      <c r="G417" s="31"/>
    </row>
    <row r="418" spans="1:7" ht="14.25" customHeight="1" x14ac:dyDescent="0.2">
      <c r="A418" s="27">
        <v>41847.5</v>
      </c>
      <c r="B418" s="28">
        <v>2206.1185</v>
      </c>
      <c r="C418" s="29">
        <v>81.428749999999994</v>
      </c>
      <c r="D418" s="28">
        <v>2206.1185</v>
      </c>
      <c r="E418" s="30">
        <f t="shared" si="1"/>
        <v>7</v>
      </c>
      <c r="F418" s="30" t="s">
        <v>63</v>
      </c>
      <c r="G418" s="31"/>
    </row>
    <row r="419" spans="1:7" ht="14.25" customHeight="1" x14ac:dyDescent="0.2">
      <c r="A419" s="27">
        <v>41848</v>
      </c>
      <c r="B419" s="28">
        <v>1751.1030416666599</v>
      </c>
      <c r="C419" s="29">
        <v>61.591666666666598</v>
      </c>
      <c r="D419" s="28">
        <v>1751.1030416666599</v>
      </c>
      <c r="E419" s="30">
        <f t="shared" si="1"/>
        <v>7</v>
      </c>
      <c r="F419" s="30" t="s">
        <v>63</v>
      </c>
      <c r="G419" s="31"/>
    </row>
    <row r="420" spans="1:7" ht="14.25" customHeight="1" x14ac:dyDescent="0.2">
      <c r="A420" s="27">
        <v>41848.5</v>
      </c>
      <c r="B420" s="28">
        <v>2099.3076249999999</v>
      </c>
      <c r="C420" s="29">
        <v>84.004999999999995</v>
      </c>
      <c r="D420" s="28">
        <v>2099.3076249999999</v>
      </c>
      <c r="E420" s="30">
        <f t="shared" si="1"/>
        <v>7</v>
      </c>
      <c r="F420" s="30" t="s">
        <v>63</v>
      </c>
      <c r="G420" s="31"/>
    </row>
    <row r="421" spans="1:7" ht="14.25" customHeight="1" x14ac:dyDescent="0.2">
      <c r="A421" s="27">
        <v>41849</v>
      </c>
      <c r="B421" s="28">
        <v>2000.35366666666</v>
      </c>
      <c r="C421" s="29">
        <v>73.071250000000006</v>
      </c>
      <c r="D421" s="28">
        <v>2000.35366666666</v>
      </c>
      <c r="E421" s="30">
        <f t="shared" si="1"/>
        <v>7</v>
      </c>
      <c r="F421" s="30" t="s">
        <v>63</v>
      </c>
      <c r="G421" s="31"/>
    </row>
    <row r="422" spans="1:7" ht="14.25" customHeight="1" x14ac:dyDescent="0.2">
      <c r="A422" s="27">
        <v>41849.5</v>
      </c>
      <c r="B422" s="28">
        <v>2385.5984999999901</v>
      </c>
      <c r="C422" s="29">
        <v>89.251666666666594</v>
      </c>
      <c r="D422" s="28">
        <v>2385.5984999999901</v>
      </c>
      <c r="E422" s="30">
        <f t="shared" si="1"/>
        <v>7</v>
      </c>
      <c r="F422" s="30" t="s">
        <v>63</v>
      </c>
      <c r="G422" s="31"/>
    </row>
    <row r="423" spans="1:7" ht="14.25" customHeight="1" x14ac:dyDescent="0.2">
      <c r="A423" s="27">
        <v>41850</v>
      </c>
      <c r="B423" s="28">
        <v>2051.9919583333299</v>
      </c>
      <c r="C423" s="29">
        <v>70.024583333333297</v>
      </c>
      <c r="D423" s="28">
        <v>2051.9919583333299</v>
      </c>
      <c r="E423" s="30">
        <f t="shared" si="1"/>
        <v>7</v>
      </c>
      <c r="F423" s="30" t="s">
        <v>63</v>
      </c>
      <c r="G423" s="31"/>
    </row>
    <row r="424" spans="1:7" ht="14.25" customHeight="1" x14ac:dyDescent="0.2">
      <c r="A424" s="27">
        <v>41850.5</v>
      </c>
      <c r="B424" s="28">
        <v>2307.1601249999999</v>
      </c>
      <c r="C424" s="29">
        <v>72.64</v>
      </c>
      <c r="D424" s="28">
        <v>2307.1601249999999</v>
      </c>
      <c r="E424" s="30">
        <f t="shared" si="1"/>
        <v>7</v>
      </c>
      <c r="F424" s="30" t="s">
        <v>63</v>
      </c>
      <c r="G424" s="31"/>
    </row>
    <row r="425" spans="1:7" ht="14.25" customHeight="1" x14ac:dyDescent="0.2">
      <c r="A425" s="27">
        <v>41851</v>
      </c>
      <c r="B425" s="28">
        <v>1992.06812499999</v>
      </c>
      <c r="C425" s="29">
        <v>63.719166666666602</v>
      </c>
      <c r="D425" s="28">
        <v>1992.06812499999</v>
      </c>
      <c r="E425" s="30">
        <f t="shared" si="1"/>
        <v>7</v>
      </c>
      <c r="F425" s="30" t="s">
        <v>63</v>
      </c>
      <c r="G425" s="31"/>
    </row>
    <row r="426" spans="1:7" ht="14.25" customHeight="1" x14ac:dyDescent="0.2">
      <c r="A426" s="27">
        <v>41851.5</v>
      </c>
      <c r="B426" s="28">
        <v>2272.55004166666</v>
      </c>
      <c r="C426" s="29">
        <v>76.680416666666602</v>
      </c>
      <c r="D426" s="28">
        <v>2272.55004166666</v>
      </c>
      <c r="E426" s="30">
        <f t="shared" si="1"/>
        <v>7</v>
      </c>
      <c r="F426" s="30" t="s">
        <v>63</v>
      </c>
      <c r="G426" s="31"/>
    </row>
    <row r="427" spans="1:7" ht="14.25" customHeight="1" x14ac:dyDescent="0.2">
      <c r="A427" s="27">
        <v>41852</v>
      </c>
      <c r="B427" s="28">
        <v>2619.6127499999998</v>
      </c>
      <c r="C427" s="29">
        <v>97.3719999999999</v>
      </c>
      <c r="D427" s="28">
        <v>2619.6127499999998</v>
      </c>
      <c r="E427" s="30">
        <f t="shared" si="1"/>
        <v>8</v>
      </c>
      <c r="F427" s="30" t="s">
        <v>63</v>
      </c>
      <c r="G427" s="31"/>
    </row>
    <row r="428" spans="1:7" ht="14.25" customHeight="1" x14ac:dyDescent="0.2">
      <c r="A428" s="27">
        <v>41852.5</v>
      </c>
      <c r="B428" s="28">
        <v>3135.2914166666601</v>
      </c>
      <c r="C428" s="29">
        <v>87.475083333333302</v>
      </c>
      <c r="D428" s="28">
        <v>3135.2914166666601</v>
      </c>
      <c r="E428" s="30">
        <f t="shared" si="1"/>
        <v>8</v>
      </c>
      <c r="F428" s="30" t="s">
        <v>63</v>
      </c>
      <c r="G428" s="31"/>
    </row>
    <row r="429" spans="1:7" ht="14.25" customHeight="1" x14ac:dyDescent="0.2">
      <c r="A429" s="27">
        <v>41853</v>
      </c>
      <c r="B429" s="28">
        <v>2020.72577777777</v>
      </c>
      <c r="C429" s="29">
        <v>42.447888888888798</v>
      </c>
      <c r="D429" s="28">
        <v>2020.72577777777</v>
      </c>
      <c r="E429" s="30">
        <f t="shared" si="1"/>
        <v>8</v>
      </c>
      <c r="F429" s="30" t="s">
        <v>63</v>
      </c>
      <c r="G429" s="31"/>
    </row>
    <row r="430" spans="1:7" ht="14.25" customHeight="1" x14ac:dyDescent="0.2">
      <c r="A430" s="27">
        <v>41853.5</v>
      </c>
      <c r="B430" s="28">
        <v>2479.9036666666598</v>
      </c>
      <c r="C430" s="29">
        <v>54.379166666666599</v>
      </c>
      <c r="D430" s="28">
        <v>2479.9036666666598</v>
      </c>
      <c r="E430" s="30">
        <f t="shared" si="1"/>
        <v>8</v>
      </c>
      <c r="F430" s="30" t="s">
        <v>63</v>
      </c>
      <c r="G430" s="31"/>
    </row>
    <row r="431" spans="1:7" ht="14.25" customHeight="1" x14ac:dyDescent="0.2">
      <c r="A431" s="27">
        <v>41854</v>
      </c>
      <c r="B431" s="28">
        <v>2173.7058333333298</v>
      </c>
      <c r="C431" s="29">
        <v>47.226333333333301</v>
      </c>
      <c r="D431" s="28">
        <v>2173.7058333333298</v>
      </c>
      <c r="E431" s="30">
        <f t="shared" si="1"/>
        <v>8</v>
      </c>
      <c r="F431" s="30" t="s">
        <v>63</v>
      </c>
      <c r="G431" s="31"/>
    </row>
    <row r="432" spans="1:7" ht="14.25" customHeight="1" x14ac:dyDescent="0.2">
      <c r="A432" s="27">
        <v>41854.5</v>
      </c>
      <c r="B432" s="28">
        <v>2584.7835833333302</v>
      </c>
      <c r="C432" s="29">
        <v>65.741166666666601</v>
      </c>
      <c r="D432" s="28">
        <v>2584.7835833333302</v>
      </c>
      <c r="E432" s="30">
        <f t="shared" si="1"/>
        <v>8</v>
      </c>
      <c r="F432" s="30" t="s">
        <v>63</v>
      </c>
      <c r="G432" s="31"/>
    </row>
    <row r="433" spans="1:7" ht="14.25" customHeight="1" x14ac:dyDescent="0.2">
      <c r="A433" s="27">
        <v>41855</v>
      </c>
      <c r="B433" s="28">
        <v>2057.4659999999999</v>
      </c>
      <c r="C433" s="29">
        <v>43.6204166666666</v>
      </c>
      <c r="D433" s="28">
        <v>2057.4659999999999</v>
      </c>
      <c r="E433" s="30">
        <f t="shared" si="1"/>
        <v>8</v>
      </c>
      <c r="F433" s="30" t="s">
        <v>63</v>
      </c>
      <c r="G433" s="31"/>
    </row>
    <row r="434" spans="1:7" ht="14.25" customHeight="1" x14ac:dyDescent="0.2">
      <c r="A434" s="27">
        <v>41855.5</v>
      </c>
      <c r="B434" s="28">
        <v>2659.6397499999998</v>
      </c>
      <c r="C434" s="29">
        <v>75.9479166666666</v>
      </c>
      <c r="D434" s="28">
        <v>2659.6397499999998</v>
      </c>
      <c r="E434" s="30">
        <f t="shared" si="1"/>
        <v>8</v>
      </c>
      <c r="F434" s="30" t="s">
        <v>63</v>
      </c>
      <c r="G434" s="31"/>
    </row>
    <row r="435" spans="1:7" ht="14.25" customHeight="1" x14ac:dyDescent="0.2">
      <c r="A435" s="27">
        <v>41856</v>
      </c>
      <c r="B435" s="28">
        <v>1999.15021428571</v>
      </c>
      <c r="C435" s="29">
        <v>45.174999999999997</v>
      </c>
      <c r="D435" s="28">
        <v>1999.15021428571</v>
      </c>
      <c r="E435" s="30">
        <f t="shared" si="1"/>
        <v>8</v>
      </c>
      <c r="F435" s="30" t="s">
        <v>63</v>
      </c>
      <c r="G435" s="31"/>
    </row>
    <row r="436" spans="1:7" ht="14.25" customHeight="1" x14ac:dyDescent="0.2">
      <c r="A436" s="27">
        <v>41856.5</v>
      </c>
      <c r="B436" s="28">
        <v>2072.13229166666</v>
      </c>
      <c r="C436" s="29">
        <v>49.103333333333303</v>
      </c>
      <c r="D436" s="28">
        <v>2072.13229166666</v>
      </c>
      <c r="E436" s="30">
        <f t="shared" si="1"/>
        <v>8</v>
      </c>
      <c r="F436" s="30" t="s">
        <v>63</v>
      </c>
      <c r="G436" s="31"/>
    </row>
    <row r="437" spans="1:7" ht="14.25" customHeight="1" x14ac:dyDescent="0.2">
      <c r="A437" s="27">
        <v>41857</v>
      </c>
      <c r="B437" s="28">
        <v>1795.002125</v>
      </c>
      <c r="C437" s="29">
        <v>48.378749999999997</v>
      </c>
      <c r="D437" s="28">
        <v>1795.002125</v>
      </c>
      <c r="E437" s="30">
        <f t="shared" si="1"/>
        <v>8</v>
      </c>
      <c r="F437" s="30" t="s">
        <v>63</v>
      </c>
      <c r="G437" s="31"/>
    </row>
    <row r="438" spans="1:7" ht="14.25" customHeight="1" x14ac:dyDescent="0.2">
      <c r="A438" s="27">
        <v>41857.5</v>
      </c>
      <c r="B438" s="28">
        <v>2046.49437499999</v>
      </c>
      <c r="C438" s="29">
        <v>49.6458333333333</v>
      </c>
      <c r="D438" s="28">
        <v>2046.49437499999</v>
      </c>
      <c r="E438" s="30">
        <f t="shared" si="1"/>
        <v>8</v>
      </c>
      <c r="F438" s="30" t="s">
        <v>63</v>
      </c>
      <c r="G438" s="31"/>
    </row>
    <row r="439" spans="1:7" ht="14.25" customHeight="1" x14ac:dyDescent="0.2">
      <c r="A439" s="27">
        <v>41858</v>
      </c>
      <c r="B439" s="28">
        <v>2152.0723750000002</v>
      </c>
      <c r="C439" s="29">
        <v>52.8779166666666</v>
      </c>
      <c r="D439" s="28">
        <v>2152.0723750000002</v>
      </c>
      <c r="E439" s="30">
        <f t="shared" si="1"/>
        <v>8</v>
      </c>
      <c r="F439" s="30" t="s">
        <v>63</v>
      </c>
      <c r="G439" s="31"/>
    </row>
    <row r="440" spans="1:7" ht="14.25" customHeight="1" x14ac:dyDescent="0.2">
      <c r="A440" s="27">
        <v>41858.5</v>
      </c>
      <c r="B440" s="28">
        <v>2471.3907916666599</v>
      </c>
      <c r="C440" s="29">
        <v>98.386250000000004</v>
      </c>
      <c r="D440" s="28">
        <v>2471.3907916666599</v>
      </c>
      <c r="E440" s="30">
        <f t="shared" si="1"/>
        <v>8</v>
      </c>
      <c r="F440" s="30" t="s">
        <v>63</v>
      </c>
      <c r="G440" s="31"/>
    </row>
    <row r="441" spans="1:7" ht="14.25" customHeight="1" x14ac:dyDescent="0.2">
      <c r="A441" s="27">
        <v>41859</v>
      </c>
      <c r="B441" s="28">
        <v>1920.2779583333299</v>
      </c>
      <c r="C441" s="29">
        <v>59.590416666666599</v>
      </c>
      <c r="D441" s="28">
        <v>1920.2779583333299</v>
      </c>
      <c r="E441" s="30">
        <f t="shared" si="1"/>
        <v>8</v>
      </c>
      <c r="F441" s="30" t="s">
        <v>63</v>
      </c>
      <c r="G441" s="31"/>
    </row>
    <row r="442" spans="1:7" ht="14.25" customHeight="1" x14ac:dyDescent="0.2">
      <c r="A442" s="27">
        <v>41859.5</v>
      </c>
      <c r="B442" s="28">
        <v>2274.8648333333299</v>
      </c>
      <c r="C442" s="29">
        <v>72.096666666666593</v>
      </c>
      <c r="D442" s="28">
        <v>2274.8648333333299</v>
      </c>
      <c r="E442" s="30">
        <f t="shared" si="1"/>
        <v>8</v>
      </c>
      <c r="F442" s="30" t="s">
        <v>63</v>
      </c>
      <c r="G442" s="31"/>
    </row>
    <row r="443" spans="1:7" ht="14.25" customHeight="1" x14ac:dyDescent="0.2">
      <c r="A443" s="27">
        <v>41860</v>
      </c>
      <c r="B443" s="28">
        <v>1595.4885833333301</v>
      </c>
      <c r="C443" s="29">
        <v>47.9270833333333</v>
      </c>
      <c r="D443" s="28">
        <v>1595.4885833333301</v>
      </c>
      <c r="E443" s="30">
        <f t="shared" si="1"/>
        <v>8</v>
      </c>
      <c r="F443" s="30" t="s">
        <v>63</v>
      </c>
      <c r="G443" s="31"/>
    </row>
    <row r="444" spans="1:7" ht="14.25" customHeight="1" x14ac:dyDescent="0.2">
      <c r="A444" s="27">
        <v>41860.5</v>
      </c>
      <c r="B444" s="28">
        <v>1906.04541666666</v>
      </c>
      <c r="C444" s="29">
        <v>57.243333333333297</v>
      </c>
      <c r="D444" s="28">
        <v>1906.04541666666</v>
      </c>
      <c r="E444" s="30">
        <f t="shared" si="1"/>
        <v>8</v>
      </c>
      <c r="F444" s="30" t="s">
        <v>63</v>
      </c>
      <c r="G444" s="31"/>
    </row>
    <row r="445" spans="1:7" ht="14.25" customHeight="1" x14ac:dyDescent="0.2">
      <c r="A445" s="27">
        <v>41861</v>
      </c>
      <c r="B445" s="28">
        <v>1899.76866666666</v>
      </c>
      <c r="C445" s="29">
        <v>63.758333333333297</v>
      </c>
      <c r="D445" s="28">
        <v>1899.76866666666</v>
      </c>
      <c r="E445" s="30">
        <f t="shared" si="1"/>
        <v>8</v>
      </c>
      <c r="F445" s="30" t="s">
        <v>63</v>
      </c>
      <c r="G445" s="31"/>
    </row>
    <row r="446" spans="1:7" ht="14.25" customHeight="1" x14ac:dyDescent="0.2">
      <c r="A446" s="27">
        <v>41861.5</v>
      </c>
      <c r="B446" s="28">
        <v>2168.54474999999</v>
      </c>
      <c r="C446" s="29">
        <v>69.530833333333305</v>
      </c>
      <c r="D446" s="28">
        <v>2168.54474999999</v>
      </c>
      <c r="E446" s="30">
        <f t="shared" si="1"/>
        <v>8</v>
      </c>
      <c r="F446" s="30" t="s">
        <v>63</v>
      </c>
      <c r="G446" s="31"/>
    </row>
    <row r="447" spans="1:7" ht="14.25" customHeight="1" x14ac:dyDescent="0.2">
      <c r="A447" s="27">
        <v>41862</v>
      </c>
      <c r="B447" s="28">
        <v>1893.92883333333</v>
      </c>
      <c r="C447" s="29">
        <v>55.008749999999999</v>
      </c>
      <c r="D447" s="28">
        <v>1893.92883333333</v>
      </c>
      <c r="E447" s="30">
        <f t="shared" si="1"/>
        <v>8</v>
      </c>
      <c r="F447" s="30" t="s">
        <v>63</v>
      </c>
      <c r="G447" s="31"/>
    </row>
    <row r="448" spans="1:7" ht="14.25" customHeight="1" x14ac:dyDescent="0.2">
      <c r="A448" s="27">
        <v>41862.5</v>
      </c>
      <c r="B448" s="28">
        <v>2163.90545833333</v>
      </c>
      <c r="C448" s="29">
        <v>67.959583333333299</v>
      </c>
      <c r="D448" s="28">
        <v>2163.90545833333</v>
      </c>
      <c r="E448" s="30">
        <f t="shared" si="1"/>
        <v>8</v>
      </c>
      <c r="F448" s="30" t="s">
        <v>63</v>
      </c>
      <c r="G448" s="31"/>
    </row>
    <row r="449" spans="1:7" ht="14.25" customHeight="1" x14ac:dyDescent="0.2">
      <c r="A449" s="27">
        <v>41863</v>
      </c>
      <c r="B449" s="28">
        <v>1709.3747499999999</v>
      </c>
      <c r="C449" s="29">
        <v>58.454999999999899</v>
      </c>
      <c r="D449" s="28">
        <v>1709.3747499999999</v>
      </c>
      <c r="E449" s="30">
        <f t="shared" si="1"/>
        <v>8</v>
      </c>
      <c r="F449" s="30" t="s">
        <v>63</v>
      </c>
      <c r="G449" s="31"/>
    </row>
    <row r="450" spans="1:7" ht="14.25" customHeight="1" x14ac:dyDescent="0.2">
      <c r="A450" s="27">
        <v>41863.5</v>
      </c>
      <c r="B450" s="28">
        <v>1969.1160833333299</v>
      </c>
      <c r="C450" s="29">
        <v>59.5133333333333</v>
      </c>
      <c r="D450" s="28">
        <v>1969.1160833333299</v>
      </c>
      <c r="E450" s="30">
        <f t="shared" si="1"/>
        <v>8</v>
      </c>
      <c r="F450" s="30" t="s">
        <v>63</v>
      </c>
      <c r="G450" s="31"/>
    </row>
    <row r="451" spans="1:7" ht="14.25" customHeight="1" x14ac:dyDescent="0.2">
      <c r="A451" s="27">
        <v>41864</v>
      </c>
      <c r="B451" s="28">
        <v>1981.62925</v>
      </c>
      <c r="C451" s="29">
        <v>62.106250000000003</v>
      </c>
      <c r="D451" s="28">
        <v>1981.62925</v>
      </c>
      <c r="E451" s="30">
        <f t="shared" si="1"/>
        <v>8</v>
      </c>
      <c r="F451" s="30" t="s">
        <v>63</v>
      </c>
      <c r="G451" s="31"/>
    </row>
    <row r="452" spans="1:7" ht="14.25" customHeight="1" x14ac:dyDescent="0.2">
      <c r="A452" s="27">
        <v>41864.5</v>
      </c>
      <c r="B452" s="28">
        <v>2265.6325000000002</v>
      </c>
      <c r="C452" s="29">
        <v>75.083749999999995</v>
      </c>
      <c r="D452" s="28">
        <v>2265.6325000000002</v>
      </c>
      <c r="E452" s="30">
        <f t="shared" si="1"/>
        <v>8</v>
      </c>
      <c r="F452" s="30" t="s">
        <v>63</v>
      </c>
      <c r="G452" s="31"/>
    </row>
    <row r="453" spans="1:7" ht="14.25" customHeight="1" x14ac:dyDescent="0.2">
      <c r="A453" s="27">
        <v>41865</v>
      </c>
      <c r="B453" s="28">
        <v>2017.8668333333301</v>
      </c>
      <c r="C453" s="29">
        <v>72.067499999999995</v>
      </c>
      <c r="D453" s="28">
        <v>2017.8668333333301</v>
      </c>
      <c r="E453" s="30">
        <f t="shared" si="1"/>
        <v>8</v>
      </c>
      <c r="F453" s="30" t="s">
        <v>63</v>
      </c>
      <c r="G453" s="31"/>
    </row>
    <row r="454" spans="1:7" ht="14.25" customHeight="1" x14ac:dyDescent="0.2">
      <c r="A454" s="27">
        <v>41865.5</v>
      </c>
      <c r="B454" s="28">
        <v>2272.4112083333298</v>
      </c>
      <c r="C454" s="29">
        <v>69.167083333333295</v>
      </c>
      <c r="D454" s="28">
        <v>2272.4112083333298</v>
      </c>
      <c r="E454" s="30">
        <f t="shared" si="1"/>
        <v>8</v>
      </c>
      <c r="F454" s="30" t="s">
        <v>63</v>
      </c>
      <c r="G454" s="31"/>
    </row>
    <row r="455" spans="1:7" ht="14.25" customHeight="1" x14ac:dyDescent="0.2">
      <c r="A455" s="27">
        <v>41866</v>
      </c>
      <c r="B455" s="28">
        <v>1957.98008333333</v>
      </c>
      <c r="C455" s="29">
        <v>47.772083333333299</v>
      </c>
      <c r="D455" s="28">
        <v>1957.98008333333</v>
      </c>
      <c r="E455" s="30">
        <f t="shared" si="1"/>
        <v>8</v>
      </c>
      <c r="F455" s="30" t="s">
        <v>63</v>
      </c>
      <c r="G455" s="31"/>
    </row>
    <row r="456" spans="1:7" ht="14.25" customHeight="1" x14ac:dyDescent="0.2">
      <c r="A456" s="27">
        <v>41866.5</v>
      </c>
      <c r="B456" s="28">
        <v>2410.05508333333</v>
      </c>
      <c r="C456" s="29">
        <v>57.986249999999899</v>
      </c>
      <c r="D456" s="28">
        <v>2410.05508333333</v>
      </c>
      <c r="E456" s="30">
        <f t="shared" si="1"/>
        <v>8</v>
      </c>
      <c r="F456" s="30" t="s">
        <v>63</v>
      </c>
      <c r="G456" s="31"/>
    </row>
    <row r="457" spans="1:7" ht="14.25" customHeight="1" x14ac:dyDescent="0.2">
      <c r="A457" s="27">
        <v>41867</v>
      </c>
      <c r="B457" s="28">
        <v>2061.5842499999899</v>
      </c>
      <c r="C457" s="29">
        <v>53.971249999999998</v>
      </c>
      <c r="D457" s="28">
        <v>2061.5842499999899</v>
      </c>
      <c r="E457" s="30">
        <f t="shared" si="1"/>
        <v>8</v>
      </c>
      <c r="F457" s="30" t="s">
        <v>63</v>
      </c>
      <c r="G457" s="31"/>
    </row>
    <row r="458" spans="1:7" ht="14.25" customHeight="1" x14ac:dyDescent="0.2">
      <c r="A458" s="27">
        <v>41867.5</v>
      </c>
      <c r="B458" s="28">
        <v>2334.3259166666599</v>
      </c>
      <c r="C458" s="29">
        <v>66.100833333333298</v>
      </c>
      <c r="D458" s="28">
        <v>2334.3259166666599</v>
      </c>
      <c r="E458" s="30">
        <f t="shared" si="1"/>
        <v>8</v>
      </c>
      <c r="F458" s="30" t="s">
        <v>63</v>
      </c>
      <c r="G458" s="31"/>
    </row>
    <row r="459" spans="1:7" ht="14.25" customHeight="1" x14ac:dyDescent="0.2">
      <c r="A459" s="27">
        <v>41868</v>
      </c>
      <c r="B459" s="28">
        <v>1791.68908333333</v>
      </c>
      <c r="C459" s="29">
        <v>48.206249999999997</v>
      </c>
      <c r="D459" s="28">
        <v>1791.68908333333</v>
      </c>
      <c r="E459" s="30">
        <f t="shared" si="1"/>
        <v>8</v>
      </c>
      <c r="F459" s="30" t="s">
        <v>63</v>
      </c>
      <c r="G459" s="31"/>
    </row>
    <row r="460" spans="1:7" ht="14.25" customHeight="1" x14ac:dyDescent="0.2">
      <c r="A460" s="27">
        <v>41868.5</v>
      </c>
      <c r="B460" s="28">
        <v>2115.05070833333</v>
      </c>
      <c r="C460" s="29">
        <v>63.657499999999999</v>
      </c>
      <c r="D460" s="28">
        <v>2115.05070833333</v>
      </c>
      <c r="E460" s="30">
        <f t="shared" si="1"/>
        <v>8</v>
      </c>
      <c r="F460" s="30" t="s">
        <v>63</v>
      </c>
      <c r="G460" s="31"/>
    </row>
    <row r="461" spans="1:7" ht="14.25" customHeight="1" x14ac:dyDescent="0.2">
      <c r="A461" s="27">
        <v>41869</v>
      </c>
      <c r="B461" s="28">
        <v>1725.1356249999999</v>
      </c>
      <c r="C461" s="29">
        <v>46.99</v>
      </c>
      <c r="D461" s="28">
        <v>1725.1356249999999</v>
      </c>
      <c r="E461" s="30">
        <f t="shared" si="1"/>
        <v>8</v>
      </c>
      <c r="F461" s="30" t="s">
        <v>63</v>
      </c>
      <c r="G461" s="31"/>
    </row>
    <row r="462" spans="1:7" ht="14.25" customHeight="1" x14ac:dyDescent="0.2">
      <c r="A462" s="27">
        <v>41869.5</v>
      </c>
      <c r="B462" s="28">
        <v>2079.96133333333</v>
      </c>
      <c r="C462" s="29">
        <v>61.338333333333303</v>
      </c>
      <c r="D462" s="28">
        <v>2079.96133333333</v>
      </c>
      <c r="E462" s="30">
        <f t="shared" si="1"/>
        <v>8</v>
      </c>
      <c r="F462" s="30" t="s">
        <v>63</v>
      </c>
      <c r="G462" s="31"/>
    </row>
    <row r="463" spans="1:7" ht="14.25" customHeight="1" x14ac:dyDescent="0.2">
      <c r="A463" s="27">
        <v>41870</v>
      </c>
      <c r="B463" s="28">
        <v>1869.9213749999999</v>
      </c>
      <c r="C463" s="29">
        <v>40.4195833333333</v>
      </c>
      <c r="D463" s="28">
        <v>1869.9213749999999</v>
      </c>
      <c r="E463" s="30">
        <f t="shared" si="1"/>
        <v>8</v>
      </c>
      <c r="F463" s="30" t="s">
        <v>63</v>
      </c>
      <c r="G463" s="31"/>
    </row>
    <row r="464" spans="1:7" ht="14.25" customHeight="1" x14ac:dyDescent="0.2">
      <c r="A464" s="27">
        <v>41870.5</v>
      </c>
      <c r="B464" s="28">
        <v>2151.5065416666598</v>
      </c>
      <c r="C464" s="29">
        <v>54.921666666666603</v>
      </c>
      <c r="D464" s="28">
        <v>2151.5065416666598</v>
      </c>
      <c r="E464" s="30">
        <f t="shared" si="1"/>
        <v>8</v>
      </c>
      <c r="F464" s="30" t="s">
        <v>63</v>
      </c>
      <c r="G464" s="31"/>
    </row>
    <row r="465" spans="1:7" ht="14.25" customHeight="1" x14ac:dyDescent="0.2">
      <c r="A465" s="27">
        <v>41871</v>
      </c>
      <c r="B465" s="28">
        <v>2009.3411249999999</v>
      </c>
      <c r="C465" s="29">
        <v>55.743749999999899</v>
      </c>
      <c r="D465" s="28">
        <v>2009.3411249999999</v>
      </c>
      <c r="E465" s="30">
        <f t="shared" si="1"/>
        <v>8</v>
      </c>
      <c r="F465" s="30" t="s">
        <v>63</v>
      </c>
      <c r="G465" s="31"/>
    </row>
    <row r="466" spans="1:7" ht="14.25" customHeight="1" x14ac:dyDescent="0.2">
      <c r="A466" s="27">
        <v>41871.5</v>
      </c>
      <c r="B466" s="28">
        <v>2258.4755416666599</v>
      </c>
      <c r="C466" s="29">
        <v>64.784166666666593</v>
      </c>
      <c r="D466" s="28">
        <v>2258.4755416666599</v>
      </c>
      <c r="E466" s="30">
        <f t="shared" si="1"/>
        <v>8</v>
      </c>
      <c r="F466" s="30" t="s">
        <v>63</v>
      </c>
      <c r="G466" s="31"/>
    </row>
    <row r="467" spans="1:7" ht="14.25" customHeight="1" x14ac:dyDescent="0.2">
      <c r="A467" s="27">
        <v>41872</v>
      </c>
      <c r="B467" s="28">
        <v>1953.2787083333301</v>
      </c>
      <c r="C467" s="29">
        <v>39.407916666666601</v>
      </c>
      <c r="D467" s="28">
        <v>1953.2787083333301</v>
      </c>
      <c r="E467" s="30">
        <f t="shared" si="1"/>
        <v>8</v>
      </c>
      <c r="F467" s="30" t="s">
        <v>63</v>
      </c>
      <c r="G467" s="31"/>
    </row>
    <row r="468" spans="1:7" ht="14.25" customHeight="1" x14ac:dyDescent="0.2">
      <c r="A468" s="27">
        <v>41872.5</v>
      </c>
      <c r="B468" s="28">
        <v>2179.1737083333301</v>
      </c>
      <c r="C468" s="29">
        <v>45.298333333333296</v>
      </c>
      <c r="D468" s="28">
        <v>2179.1737083333301</v>
      </c>
      <c r="E468" s="30">
        <f t="shared" si="1"/>
        <v>8</v>
      </c>
      <c r="F468" s="30" t="s">
        <v>63</v>
      </c>
      <c r="G468" s="31"/>
    </row>
    <row r="469" spans="1:7" ht="14.25" customHeight="1" x14ac:dyDescent="0.2">
      <c r="A469" s="27">
        <v>41873</v>
      </c>
      <c r="B469" s="28">
        <v>2002.07149999999</v>
      </c>
      <c r="C469" s="29">
        <v>42.202727272727202</v>
      </c>
      <c r="D469" s="28">
        <v>2002.07149999999</v>
      </c>
      <c r="E469" s="30">
        <f t="shared" si="1"/>
        <v>8</v>
      </c>
      <c r="F469" s="30" t="s">
        <v>63</v>
      </c>
      <c r="G469" s="31"/>
    </row>
    <row r="470" spans="1:7" ht="14.25" customHeight="1" x14ac:dyDescent="0.2">
      <c r="A470" s="27">
        <v>41873.5</v>
      </c>
      <c r="B470" s="28">
        <v>2190.5812083333299</v>
      </c>
      <c r="C470" s="29">
        <v>56.2558333333333</v>
      </c>
      <c r="D470" s="28">
        <v>2190.5812083333299</v>
      </c>
      <c r="E470" s="30">
        <f t="shared" si="1"/>
        <v>8</v>
      </c>
      <c r="F470" s="30" t="s">
        <v>63</v>
      </c>
      <c r="G470" s="31"/>
    </row>
    <row r="471" spans="1:7" ht="14.25" customHeight="1" x14ac:dyDescent="0.2">
      <c r="A471" s="27">
        <v>41874</v>
      </c>
      <c r="B471" s="28">
        <v>2238.6494166666598</v>
      </c>
      <c r="C471" s="29">
        <v>44.347499999999997</v>
      </c>
      <c r="D471" s="28">
        <v>2238.6494166666598</v>
      </c>
      <c r="E471" s="30">
        <f t="shared" si="1"/>
        <v>8</v>
      </c>
      <c r="F471" s="30" t="s">
        <v>63</v>
      </c>
      <c r="G471" s="31"/>
    </row>
    <row r="472" spans="1:7" ht="14.25" customHeight="1" x14ac:dyDescent="0.2">
      <c r="A472" s="27">
        <v>41874.5</v>
      </c>
      <c r="B472" s="28">
        <v>2101.758875</v>
      </c>
      <c r="C472" s="29">
        <v>60.957083333333301</v>
      </c>
      <c r="D472" s="28">
        <v>2101.758875</v>
      </c>
      <c r="E472" s="30">
        <f t="shared" si="1"/>
        <v>8</v>
      </c>
      <c r="F472" s="30" t="s">
        <v>63</v>
      </c>
      <c r="G472" s="31"/>
    </row>
    <row r="473" spans="1:7" ht="14.25" customHeight="1" x14ac:dyDescent="0.2">
      <c r="A473" s="27">
        <v>41875</v>
      </c>
      <c r="B473" s="28">
        <v>1744.8411249999899</v>
      </c>
      <c r="C473" s="29">
        <v>46.731666666666598</v>
      </c>
      <c r="D473" s="28">
        <v>1744.8411249999899</v>
      </c>
      <c r="E473" s="30">
        <f t="shared" si="1"/>
        <v>8</v>
      </c>
      <c r="F473" s="30" t="s">
        <v>63</v>
      </c>
      <c r="G473" s="31"/>
    </row>
    <row r="474" spans="1:7" ht="14.25" customHeight="1" x14ac:dyDescent="0.2">
      <c r="A474" s="27">
        <v>41875.5</v>
      </c>
      <c r="B474" s="28">
        <v>1955.6636249999999</v>
      </c>
      <c r="C474" s="29">
        <v>56.807083333333303</v>
      </c>
      <c r="D474" s="28">
        <v>1955.6636249999999</v>
      </c>
      <c r="E474" s="30">
        <f t="shared" si="1"/>
        <v>8</v>
      </c>
      <c r="F474" s="30" t="s">
        <v>63</v>
      </c>
      <c r="G474" s="31"/>
    </row>
    <row r="475" spans="1:7" ht="14.25" customHeight="1" x14ac:dyDescent="0.2">
      <c r="A475" s="27">
        <v>41876</v>
      </c>
      <c r="B475" s="28">
        <v>1709.34116666666</v>
      </c>
      <c r="C475" s="29">
        <v>41.453333333333298</v>
      </c>
      <c r="D475" s="28">
        <v>1709.34116666666</v>
      </c>
      <c r="E475" s="30">
        <f t="shared" si="1"/>
        <v>8</v>
      </c>
      <c r="F475" s="30" t="s">
        <v>63</v>
      </c>
      <c r="G475" s="31"/>
    </row>
    <row r="476" spans="1:7" ht="14.25" customHeight="1" x14ac:dyDescent="0.2">
      <c r="A476" s="27">
        <v>41876.5</v>
      </c>
      <c r="B476" s="28">
        <v>2090.6051666666599</v>
      </c>
      <c r="C476" s="29">
        <v>56.362916666666599</v>
      </c>
      <c r="D476" s="28">
        <v>2090.6051666666599</v>
      </c>
      <c r="E476" s="30">
        <f t="shared" si="1"/>
        <v>8</v>
      </c>
      <c r="F476" s="30" t="s">
        <v>63</v>
      </c>
      <c r="G476" s="31"/>
    </row>
    <row r="477" spans="1:7" ht="14.25" customHeight="1" x14ac:dyDescent="0.2">
      <c r="A477" s="27">
        <v>41877</v>
      </c>
      <c r="B477" s="28">
        <v>1930.23291666666</v>
      </c>
      <c r="C477" s="29">
        <v>44.294999999999902</v>
      </c>
      <c r="D477" s="28">
        <v>1930.23291666666</v>
      </c>
      <c r="E477" s="30">
        <f t="shared" si="1"/>
        <v>8</v>
      </c>
      <c r="F477" s="30" t="s">
        <v>63</v>
      </c>
      <c r="G477" s="31"/>
    </row>
    <row r="478" spans="1:7" ht="14.25" customHeight="1" x14ac:dyDescent="0.2">
      <c r="A478" s="27">
        <v>41877.5</v>
      </c>
      <c r="B478" s="28">
        <v>2252.1495416666598</v>
      </c>
      <c r="C478" s="29">
        <v>56.652083333333302</v>
      </c>
      <c r="D478" s="28">
        <v>2252.1495416666598</v>
      </c>
      <c r="E478" s="30">
        <f t="shared" si="1"/>
        <v>8</v>
      </c>
      <c r="F478" s="30" t="s">
        <v>63</v>
      </c>
      <c r="G478" s="31"/>
    </row>
    <row r="479" spans="1:7" ht="14.25" customHeight="1" x14ac:dyDescent="0.2">
      <c r="A479" s="27">
        <v>41878</v>
      </c>
      <c r="B479" s="28">
        <v>2025.5564999999999</v>
      </c>
      <c r="C479" s="29">
        <v>54.389583333333299</v>
      </c>
      <c r="D479" s="28">
        <v>2025.5564999999999</v>
      </c>
      <c r="E479" s="30">
        <f t="shared" si="1"/>
        <v>8</v>
      </c>
      <c r="F479" s="30" t="s">
        <v>63</v>
      </c>
      <c r="G479" s="31"/>
    </row>
    <row r="480" spans="1:7" ht="14.25" customHeight="1" x14ac:dyDescent="0.2">
      <c r="A480" s="27">
        <v>41878.5</v>
      </c>
      <c r="B480" s="28">
        <v>2431.169875</v>
      </c>
      <c r="C480" s="29">
        <v>79.165416666666601</v>
      </c>
      <c r="D480" s="28">
        <v>2431.169875</v>
      </c>
      <c r="E480" s="30">
        <f t="shared" si="1"/>
        <v>8</v>
      </c>
      <c r="F480" s="30" t="s">
        <v>63</v>
      </c>
      <c r="G480" s="31"/>
    </row>
    <row r="481" spans="1:7" ht="14.25" customHeight="1" x14ac:dyDescent="0.2">
      <c r="A481" s="27">
        <v>41879</v>
      </c>
      <c r="B481" s="28">
        <v>1985.1439583333299</v>
      </c>
      <c r="C481" s="29">
        <v>54.53875</v>
      </c>
      <c r="D481" s="28">
        <v>1985.1439583333299</v>
      </c>
      <c r="E481" s="30">
        <f t="shared" si="1"/>
        <v>8</v>
      </c>
      <c r="F481" s="30" t="s">
        <v>63</v>
      </c>
      <c r="G481" s="31"/>
    </row>
    <row r="482" spans="1:7" ht="14.25" customHeight="1" x14ac:dyDescent="0.2">
      <c r="A482" s="27">
        <v>41879.5</v>
      </c>
      <c r="B482" s="28">
        <v>2232.0480416666601</v>
      </c>
      <c r="C482" s="29">
        <v>56.990833333333299</v>
      </c>
      <c r="D482" s="28">
        <v>2232.0480416666601</v>
      </c>
      <c r="E482" s="30">
        <f t="shared" si="1"/>
        <v>8</v>
      </c>
      <c r="F482" s="30" t="s">
        <v>63</v>
      </c>
      <c r="G482" s="31"/>
    </row>
    <row r="483" spans="1:7" ht="14.25" customHeight="1" x14ac:dyDescent="0.2">
      <c r="A483" s="27">
        <v>41880</v>
      </c>
      <c r="B483" s="28">
        <v>2000.4889166666601</v>
      </c>
      <c r="C483" s="29">
        <v>46.333750000000002</v>
      </c>
      <c r="D483" s="28">
        <v>2000.4889166666601</v>
      </c>
      <c r="E483" s="30">
        <f t="shared" si="1"/>
        <v>8</v>
      </c>
      <c r="F483" s="30" t="s">
        <v>63</v>
      </c>
      <c r="G483" s="31"/>
    </row>
    <row r="484" spans="1:7" ht="14.25" customHeight="1" x14ac:dyDescent="0.2">
      <c r="A484" s="27">
        <v>41880.5</v>
      </c>
      <c r="B484" s="28">
        <v>2244.6094583333302</v>
      </c>
      <c r="C484" s="29">
        <v>59.141666666666602</v>
      </c>
      <c r="D484" s="28">
        <v>2244.6094583333302</v>
      </c>
      <c r="E484" s="30">
        <f t="shared" si="1"/>
        <v>8</v>
      </c>
      <c r="F484" s="30" t="s">
        <v>63</v>
      </c>
      <c r="G484" s="31"/>
    </row>
    <row r="485" spans="1:7" ht="14.25" customHeight="1" x14ac:dyDescent="0.2">
      <c r="A485" s="27">
        <v>41881</v>
      </c>
      <c r="B485" s="28">
        <v>1956.4982499999901</v>
      </c>
      <c r="C485" s="29">
        <v>39.871666666666599</v>
      </c>
      <c r="D485" s="28">
        <v>1956.4982499999901</v>
      </c>
      <c r="E485" s="30">
        <f t="shared" si="1"/>
        <v>8</v>
      </c>
      <c r="F485" s="30" t="s">
        <v>63</v>
      </c>
      <c r="G485" s="31"/>
    </row>
    <row r="486" spans="1:7" ht="14.25" customHeight="1" x14ac:dyDescent="0.2">
      <c r="A486" s="27">
        <v>41881.5</v>
      </c>
      <c r="B486" s="28">
        <v>2234.6941666666598</v>
      </c>
      <c r="C486" s="29">
        <v>42.424166666666601</v>
      </c>
      <c r="D486" s="28">
        <v>2234.6941666666598</v>
      </c>
      <c r="E486" s="30">
        <f t="shared" si="1"/>
        <v>8</v>
      </c>
      <c r="F486" s="30" t="s">
        <v>63</v>
      </c>
      <c r="G486" s="31"/>
    </row>
    <row r="487" spans="1:7" ht="14.25" customHeight="1" x14ac:dyDescent="0.2">
      <c r="A487" s="27">
        <v>41882</v>
      </c>
      <c r="B487" s="28">
        <v>1764.0211666666601</v>
      </c>
      <c r="C487" s="29">
        <v>31.869166666666601</v>
      </c>
      <c r="D487" s="28">
        <v>1764.0211666666601</v>
      </c>
      <c r="E487" s="30">
        <f t="shared" si="1"/>
        <v>8</v>
      </c>
      <c r="F487" s="30" t="s">
        <v>63</v>
      </c>
      <c r="G487" s="31"/>
    </row>
    <row r="488" spans="1:7" ht="14.25" customHeight="1" x14ac:dyDescent="0.2">
      <c r="A488" s="27">
        <v>41882.5</v>
      </c>
      <c r="B488" s="28">
        <v>1984.9037083333301</v>
      </c>
      <c r="C488" s="29">
        <v>51.942083333333301</v>
      </c>
      <c r="D488" s="28">
        <v>1984.9037083333301</v>
      </c>
      <c r="E488" s="30">
        <f t="shared" si="1"/>
        <v>8</v>
      </c>
      <c r="F488" s="30" t="s">
        <v>63</v>
      </c>
      <c r="G488" s="31"/>
    </row>
    <row r="489" spans="1:7" ht="14.25" customHeight="1" x14ac:dyDescent="0.2">
      <c r="A489" s="27">
        <v>41883</v>
      </c>
      <c r="B489" s="28">
        <v>2259.3434166666598</v>
      </c>
      <c r="C489" s="29">
        <v>71.976583333333295</v>
      </c>
      <c r="D489" s="28">
        <v>2259.3434166666598</v>
      </c>
      <c r="E489" s="30">
        <f t="shared" si="1"/>
        <v>9</v>
      </c>
      <c r="F489" s="30" t="s">
        <v>63</v>
      </c>
      <c r="G489" s="31"/>
    </row>
    <row r="490" spans="1:7" ht="14.25" customHeight="1" x14ac:dyDescent="0.2">
      <c r="A490" s="27">
        <v>41883.5</v>
      </c>
      <c r="B490" s="28">
        <v>2360.6292916666598</v>
      </c>
      <c r="C490" s="29">
        <v>55.570500000000003</v>
      </c>
      <c r="D490" s="28">
        <v>2360.6292916666598</v>
      </c>
      <c r="E490" s="30">
        <f t="shared" si="1"/>
        <v>9</v>
      </c>
      <c r="F490" s="30" t="s">
        <v>63</v>
      </c>
      <c r="G490" s="31"/>
    </row>
    <row r="491" spans="1:7" ht="14.25" customHeight="1" x14ac:dyDescent="0.2">
      <c r="A491" s="27">
        <v>41884</v>
      </c>
      <c r="B491" s="28">
        <v>1846.40777272727</v>
      </c>
      <c r="C491" s="29">
        <v>35.178818181818102</v>
      </c>
      <c r="D491" s="28">
        <v>1846.40777272727</v>
      </c>
      <c r="E491" s="30">
        <f t="shared" si="1"/>
        <v>9</v>
      </c>
      <c r="F491" s="30" t="s">
        <v>63</v>
      </c>
      <c r="G491" s="31"/>
    </row>
    <row r="492" spans="1:7" ht="14.25" customHeight="1" x14ac:dyDescent="0.2">
      <c r="A492" s="27">
        <v>41884.5</v>
      </c>
      <c r="B492" s="28">
        <v>2621.3647499999902</v>
      </c>
      <c r="C492" s="29">
        <v>82.808583333333303</v>
      </c>
      <c r="D492" s="28">
        <v>2621.3647499999902</v>
      </c>
      <c r="E492" s="30">
        <f t="shared" si="1"/>
        <v>9</v>
      </c>
      <c r="F492" s="30" t="s">
        <v>63</v>
      </c>
      <c r="G492" s="31"/>
    </row>
    <row r="493" spans="1:7" ht="14.25" customHeight="1" x14ac:dyDescent="0.2">
      <c r="A493" s="27">
        <v>41885</v>
      </c>
      <c r="B493" s="28">
        <v>1922.99563636363</v>
      </c>
      <c r="C493" s="29">
        <v>44.022727272727202</v>
      </c>
      <c r="D493" s="28">
        <v>1922.99563636363</v>
      </c>
      <c r="E493" s="30">
        <f t="shared" si="1"/>
        <v>9</v>
      </c>
      <c r="F493" s="30" t="s">
        <v>63</v>
      </c>
      <c r="G493" s="31"/>
    </row>
    <row r="494" spans="1:7" ht="14.25" customHeight="1" x14ac:dyDescent="0.2">
      <c r="A494" s="27">
        <v>41885.5</v>
      </c>
      <c r="B494" s="28">
        <v>2474.1590833333298</v>
      </c>
      <c r="C494" s="29">
        <v>80.227000000000004</v>
      </c>
      <c r="D494" s="28">
        <v>2474.1590833333298</v>
      </c>
      <c r="E494" s="30">
        <f t="shared" si="1"/>
        <v>9</v>
      </c>
      <c r="F494" s="30" t="s">
        <v>63</v>
      </c>
      <c r="G494" s="31"/>
    </row>
    <row r="495" spans="1:7" ht="14.25" customHeight="1" x14ac:dyDescent="0.2">
      <c r="A495" s="27">
        <v>41886</v>
      </c>
      <c r="B495" s="28">
        <v>2056.328</v>
      </c>
      <c r="C495" s="29">
        <v>55.7558333333333</v>
      </c>
      <c r="D495" s="28">
        <v>2056.328</v>
      </c>
      <c r="E495" s="30">
        <f t="shared" si="1"/>
        <v>9</v>
      </c>
      <c r="F495" s="30" t="s">
        <v>63</v>
      </c>
      <c r="G495" s="31"/>
    </row>
    <row r="496" spans="1:7" ht="14.25" customHeight="1" x14ac:dyDescent="0.2">
      <c r="A496" s="27">
        <v>41886.5</v>
      </c>
      <c r="B496" s="28">
        <v>2567.8376250000001</v>
      </c>
      <c r="C496" s="29">
        <v>62.750833333333297</v>
      </c>
      <c r="D496" s="28">
        <v>2567.8376250000001</v>
      </c>
      <c r="E496" s="30">
        <f t="shared" si="1"/>
        <v>9</v>
      </c>
      <c r="F496" s="30" t="s">
        <v>63</v>
      </c>
      <c r="G496" s="31"/>
    </row>
    <row r="497" spans="1:7" ht="14.25" customHeight="1" x14ac:dyDescent="0.2">
      <c r="A497" s="27">
        <v>41887</v>
      </c>
      <c r="B497" s="28">
        <v>2030.3805833333299</v>
      </c>
      <c r="C497" s="29">
        <v>33.043333333333301</v>
      </c>
      <c r="D497" s="28">
        <v>2030.3805833333299</v>
      </c>
      <c r="E497" s="30">
        <f t="shared" si="1"/>
        <v>9</v>
      </c>
      <c r="F497" s="30" t="s">
        <v>63</v>
      </c>
      <c r="G497" s="31"/>
    </row>
    <row r="498" spans="1:7" ht="14.25" customHeight="1" x14ac:dyDescent="0.2">
      <c r="A498" s="27">
        <v>41887.5</v>
      </c>
      <c r="B498" s="28">
        <v>2019.70716666666</v>
      </c>
      <c r="C498" s="29">
        <v>37.844583333333297</v>
      </c>
      <c r="D498" s="28">
        <v>2019.70716666666</v>
      </c>
      <c r="E498" s="30">
        <f t="shared" si="1"/>
        <v>9</v>
      </c>
      <c r="F498" s="30" t="s">
        <v>63</v>
      </c>
      <c r="G498" s="31"/>
    </row>
    <row r="499" spans="1:7" ht="14.25" customHeight="1" x14ac:dyDescent="0.2">
      <c r="A499" s="27">
        <v>41888</v>
      </c>
      <c r="B499" s="28">
        <v>1680.81474999999</v>
      </c>
      <c r="C499" s="29">
        <v>47.879999999999903</v>
      </c>
      <c r="D499" s="28">
        <v>1680.81474999999</v>
      </c>
      <c r="E499" s="30">
        <f t="shared" si="1"/>
        <v>9</v>
      </c>
      <c r="F499" s="30" t="s">
        <v>63</v>
      </c>
      <c r="G499" s="31"/>
    </row>
    <row r="500" spans="1:7" ht="14.25" customHeight="1" x14ac:dyDescent="0.2">
      <c r="A500" s="27">
        <v>41888.5</v>
      </c>
      <c r="B500" s="28">
        <v>2067.74695833333</v>
      </c>
      <c r="C500" s="29">
        <v>50.42</v>
      </c>
      <c r="D500" s="28">
        <v>2067.74695833333</v>
      </c>
      <c r="E500" s="30">
        <f t="shared" si="1"/>
        <v>9</v>
      </c>
      <c r="F500" s="30" t="s">
        <v>63</v>
      </c>
      <c r="G500" s="31"/>
    </row>
    <row r="501" spans="1:7" ht="14.25" customHeight="1" x14ac:dyDescent="0.2">
      <c r="A501" s="27">
        <v>41889</v>
      </c>
      <c r="B501" s="28">
        <v>2076.187375</v>
      </c>
      <c r="C501" s="29">
        <v>47.507083333333298</v>
      </c>
      <c r="D501" s="28">
        <v>2076.187375</v>
      </c>
      <c r="E501" s="30">
        <f t="shared" si="1"/>
        <v>9</v>
      </c>
      <c r="F501" s="30" t="s">
        <v>63</v>
      </c>
      <c r="G501" s="31"/>
    </row>
    <row r="502" spans="1:7" ht="14.25" customHeight="1" x14ac:dyDescent="0.2">
      <c r="A502" s="27">
        <v>41889.5</v>
      </c>
      <c r="B502" s="28">
        <v>2497.8737916666601</v>
      </c>
      <c r="C502" s="29">
        <v>74.433333333333294</v>
      </c>
      <c r="D502" s="28">
        <v>2497.8737916666601</v>
      </c>
      <c r="E502" s="30">
        <f t="shared" si="1"/>
        <v>9</v>
      </c>
      <c r="F502" s="30" t="s">
        <v>63</v>
      </c>
      <c r="G502" s="31"/>
    </row>
    <row r="503" spans="1:7" ht="14.25" customHeight="1" x14ac:dyDescent="0.2">
      <c r="A503" s="27">
        <v>41890</v>
      </c>
      <c r="B503" s="28">
        <v>1934.8973333333299</v>
      </c>
      <c r="C503" s="29">
        <v>72.467083333333306</v>
      </c>
      <c r="D503" s="28">
        <v>1934.8973333333299</v>
      </c>
      <c r="E503" s="30">
        <f t="shared" si="1"/>
        <v>9</v>
      </c>
      <c r="F503" s="30" t="s">
        <v>63</v>
      </c>
      <c r="G503" s="31"/>
    </row>
    <row r="504" spans="1:7" ht="14.25" customHeight="1" x14ac:dyDescent="0.2">
      <c r="A504" s="27">
        <v>41890.5</v>
      </c>
      <c r="B504" s="28">
        <v>2169.9367916666602</v>
      </c>
      <c r="C504" s="29">
        <v>77.196250000000006</v>
      </c>
      <c r="D504" s="28">
        <v>2169.9367916666602</v>
      </c>
      <c r="E504" s="30">
        <f t="shared" si="1"/>
        <v>9</v>
      </c>
      <c r="F504" s="30" t="s">
        <v>63</v>
      </c>
      <c r="G504" s="31"/>
    </row>
    <row r="505" spans="1:7" ht="14.25" customHeight="1" x14ac:dyDescent="0.2">
      <c r="A505" s="27">
        <v>41891</v>
      </c>
      <c r="B505" s="28">
        <v>1909.34512499999</v>
      </c>
      <c r="C505" s="29">
        <v>52.41</v>
      </c>
      <c r="D505" s="28">
        <v>1909.34512499999</v>
      </c>
      <c r="E505" s="30">
        <f t="shared" si="1"/>
        <v>9</v>
      </c>
      <c r="F505" s="30" t="s">
        <v>63</v>
      </c>
      <c r="G505" s="31"/>
    </row>
    <row r="506" spans="1:7" ht="14.25" customHeight="1" x14ac:dyDescent="0.2">
      <c r="A506" s="27">
        <v>41891.5</v>
      </c>
      <c r="B506" s="28">
        <v>2149.7494166666602</v>
      </c>
      <c r="C506" s="29">
        <v>73.879999999999896</v>
      </c>
      <c r="D506" s="28">
        <v>2149.7494166666602</v>
      </c>
      <c r="E506" s="30">
        <f t="shared" si="1"/>
        <v>9</v>
      </c>
      <c r="F506" s="30" t="s">
        <v>63</v>
      </c>
      <c r="G506" s="31"/>
    </row>
    <row r="507" spans="1:7" ht="14.25" customHeight="1" x14ac:dyDescent="0.2">
      <c r="A507" s="27">
        <v>41892</v>
      </c>
      <c r="B507" s="28">
        <v>1873.6608333333299</v>
      </c>
      <c r="C507" s="29">
        <v>62.469166666666602</v>
      </c>
      <c r="D507" s="28">
        <v>1873.6608333333299</v>
      </c>
      <c r="E507" s="30">
        <f t="shared" si="1"/>
        <v>9</v>
      </c>
      <c r="F507" s="30" t="s">
        <v>63</v>
      </c>
      <c r="G507" s="31"/>
    </row>
    <row r="508" spans="1:7" ht="14.25" customHeight="1" x14ac:dyDescent="0.2">
      <c r="A508" s="27">
        <v>41892.5</v>
      </c>
      <c r="B508" s="28">
        <v>2116.88016666666</v>
      </c>
      <c r="C508" s="29">
        <v>70.363333333333301</v>
      </c>
      <c r="D508" s="28">
        <v>2116.88016666666</v>
      </c>
      <c r="E508" s="30">
        <f t="shared" si="1"/>
        <v>9</v>
      </c>
      <c r="F508" s="30" t="s">
        <v>63</v>
      </c>
      <c r="G508" s="31"/>
    </row>
    <row r="509" spans="1:7" ht="14.25" customHeight="1" x14ac:dyDescent="0.2">
      <c r="A509" s="27">
        <v>41893</v>
      </c>
      <c r="B509" s="28">
        <v>1699.7154166666601</v>
      </c>
      <c r="C509" s="29">
        <v>48.371249999999897</v>
      </c>
      <c r="D509" s="28">
        <v>1699.7154166666601</v>
      </c>
      <c r="E509" s="30">
        <f t="shared" si="1"/>
        <v>9</v>
      </c>
      <c r="F509" s="30" t="s">
        <v>63</v>
      </c>
      <c r="G509" s="31"/>
    </row>
    <row r="510" spans="1:7" ht="14.25" customHeight="1" x14ac:dyDescent="0.2">
      <c r="A510" s="27">
        <v>41893.5</v>
      </c>
      <c r="B510" s="28">
        <v>2109.2648749999998</v>
      </c>
      <c r="C510" s="29">
        <v>88.029583333333306</v>
      </c>
      <c r="D510" s="28">
        <v>2109.2648749999998</v>
      </c>
      <c r="E510" s="30">
        <f t="shared" si="1"/>
        <v>9</v>
      </c>
      <c r="F510" s="30" t="s">
        <v>63</v>
      </c>
      <c r="G510" s="31"/>
    </row>
    <row r="511" spans="1:7" ht="14.25" customHeight="1" x14ac:dyDescent="0.2">
      <c r="A511" s="27">
        <v>41894</v>
      </c>
      <c r="B511" s="28">
        <v>1848.3395416666599</v>
      </c>
      <c r="C511" s="29">
        <v>51.335833333333298</v>
      </c>
      <c r="D511" s="28">
        <v>1848.3395416666599</v>
      </c>
      <c r="E511" s="30">
        <f t="shared" si="1"/>
        <v>9</v>
      </c>
      <c r="F511" s="30" t="s">
        <v>63</v>
      </c>
      <c r="G511" s="31"/>
    </row>
    <row r="512" spans="1:7" ht="14.25" customHeight="1" x14ac:dyDescent="0.2">
      <c r="A512" s="27">
        <v>41894.5</v>
      </c>
      <c r="B512" s="28">
        <v>2107.09733333333</v>
      </c>
      <c r="C512" s="29">
        <v>65.329583333333304</v>
      </c>
      <c r="D512" s="28">
        <v>2107.09733333333</v>
      </c>
      <c r="E512" s="30">
        <f t="shared" si="1"/>
        <v>9</v>
      </c>
      <c r="F512" s="30" t="s">
        <v>63</v>
      </c>
      <c r="G512" s="31"/>
    </row>
    <row r="513" spans="1:7" ht="14.25" customHeight="1" x14ac:dyDescent="0.2">
      <c r="A513" s="27">
        <v>41895</v>
      </c>
      <c r="B513" s="28">
        <v>2006.9661249999999</v>
      </c>
      <c r="C513" s="29">
        <v>53.769999999999897</v>
      </c>
      <c r="D513" s="28">
        <v>2006.9661249999999</v>
      </c>
      <c r="E513" s="30">
        <f t="shared" ref="E513:E732" si="2">MONTH(A513)</f>
        <v>9</v>
      </c>
      <c r="F513" s="30" t="s">
        <v>63</v>
      </c>
      <c r="G513" s="31"/>
    </row>
    <row r="514" spans="1:7" ht="14.25" customHeight="1" x14ac:dyDescent="0.2">
      <c r="A514" s="27">
        <v>41895.5</v>
      </c>
      <c r="B514" s="28">
        <v>2248.7629999999999</v>
      </c>
      <c r="C514" s="29">
        <v>63.956999999999901</v>
      </c>
      <c r="D514" s="28">
        <v>2248.7629999999999</v>
      </c>
      <c r="E514" s="30">
        <f t="shared" si="2"/>
        <v>9</v>
      </c>
      <c r="F514" s="30" t="s">
        <v>63</v>
      </c>
      <c r="G514" s="31"/>
    </row>
    <row r="515" spans="1:7" ht="14.25" customHeight="1" x14ac:dyDescent="0.2">
      <c r="A515" s="27">
        <v>41896</v>
      </c>
      <c r="B515" s="28">
        <v>1784.0219999999999</v>
      </c>
      <c r="C515" s="29">
        <v>51.338749999999997</v>
      </c>
      <c r="D515" s="28">
        <v>1784.0219999999999</v>
      </c>
      <c r="E515" s="30">
        <f t="shared" si="2"/>
        <v>9</v>
      </c>
      <c r="F515" s="30" t="s">
        <v>63</v>
      </c>
      <c r="G515" s="31"/>
    </row>
    <row r="516" spans="1:7" ht="14.25" customHeight="1" x14ac:dyDescent="0.2">
      <c r="A516" s="27">
        <v>41896.5</v>
      </c>
      <c r="B516" s="28">
        <v>2240.7224999999999</v>
      </c>
      <c r="C516" s="29">
        <v>54.9345833333333</v>
      </c>
      <c r="D516" s="28">
        <v>2240.7224999999999</v>
      </c>
      <c r="E516" s="30">
        <f t="shared" si="2"/>
        <v>9</v>
      </c>
      <c r="F516" s="30" t="s">
        <v>63</v>
      </c>
      <c r="G516" s="31"/>
    </row>
    <row r="517" spans="1:7" ht="14.25" customHeight="1" x14ac:dyDescent="0.2">
      <c r="A517" s="27">
        <v>41897</v>
      </c>
      <c r="B517" s="28">
        <v>1836.4853333333299</v>
      </c>
      <c r="C517" s="29">
        <v>34.522500000000001</v>
      </c>
      <c r="D517" s="28">
        <v>1836.4853333333299</v>
      </c>
      <c r="E517" s="30">
        <f t="shared" si="2"/>
        <v>9</v>
      </c>
      <c r="F517" s="30" t="s">
        <v>63</v>
      </c>
      <c r="G517" s="31"/>
    </row>
    <row r="518" spans="1:7" ht="14.25" customHeight="1" x14ac:dyDescent="0.2">
      <c r="A518" s="27">
        <v>41897.5</v>
      </c>
      <c r="B518" s="28">
        <v>2042.4563333333299</v>
      </c>
      <c r="C518" s="29">
        <v>54.936250000000001</v>
      </c>
      <c r="D518" s="28">
        <v>2042.4563333333299</v>
      </c>
      <c r="E518" s="30">
        <f t="shared" si="2"/>
        <v>9</v>
      </c>
      <c r="F518" s="30" t="s">
        <v>63</v>
      </c>
      <c r="G518" s="31"/>
    </row>
    <row r="519" spans="1:7" ht="14.25" customHeight="1" x14ac:dyDescent="0.2">
      <c r="A519" s="27">
        <v>41898</v>
      </c>
      <c r="B519" s="28">
        <v>2023.1317916666601</v>
      </c>
      <c r="C519" s="29">
        <v>51.0729166666666</v>
      </c>
      <c r="D519" s="28">
        <v>2023.1317916666601</v>
      </c>
      <c r="E519" s="30">
        <f t="shared" si="2"/>
        <v>9</v>
      </c>
      <c r="F519" s="30" t="s">
        <v>63</v>
      </c>
      <c r="G519" s="31"/>
    </row>
    <row r="520" spans="1:7" ht="14.25" customHeight="1" x14ac:dyDescent="0.2">
      <c r="A520" s="27">
        <v>41898.5</v>
      </c>
      <c r="B520" s="28">
        <v>2365.6989999999901</v>
      </c>
      <c r="C520" s="29">
        <v>52.2945833333333</v>
      </c>
      <c r="D520" s="28">
        <v>2365.6989999999901</v>
      </c>
      <c r="E520" s="30">
        <f t="shared" si="2"/>
        <v>9</v>
      </c>
      <c r="F520" s="30" t="s">
        <v>63</v>
      </c>
      <c r="G520" s="31"/>
    </row>
    <row r="521" spans="1:7" ht="14.25" customHeight="1" x14ac:dyDescent="0.2">
      <c r="A521" s="27">
        <v>41899</v>
      </c>
      <c r="B521" s="28">
        <v>2014.6587499999901</v>
      </c>
      <c r="C521" s="29">
        <v>44.726666666666603</v>
      </c>
      <c r="D521" s="28">
        <v>2014.6587499999901</v>
      </c>
      <c r="E521" s="30">
        <f t="shared" si="2"/>
        <v>9</v>
      </c>
      <c r="F521" s="30" t="s">
        <v>63</v>
      </c>
      <c r="G521" s="31"/>
    </row>
    <row r="522" spans="1:7" ht="14.25" customHeight="1" x14ac:dyDescent="0.2">
      <c r="A522" s="27">
        <v>41899.5</v>
      </c>
      <c r="B522" s="28">
        <v>2307.1498749999901</v>
      </c>
      <c r="C522" s="29">
        <v>77.517499999999998</v>
      </c>
      <c r="D522" s="28">
        <v>2307.1498749999901</v>
      </c>
      <c r="E522" s="30">
        <f t="shared" si="2"/>
        <v>9</v>
      </c>
      <c r="F522" s="30" t="s">
        <v>63</v>
      </c>
      <c r="G522" s="31"/>
    </row>
    <row r="523" spans="1:7" ht="14.25" customHeight="1" x14ac:dyDescent="0.2">
      <c r="A523" s="27">
        <v>41900</v>
      </c>
      <c r="B523" s="28">
        <v>2004.1671249999999</v>
      </c>
      <c r="C523" s="29">
        <v>49.554583333333298</v>
      </c>
      <c r="D523" s="28">
        <v>2004.1671249999999</v>
      </c>
      <c r="E523" s="30">
        <f t="shared" si="2"/>
        <v>9</v>
      </c>
      <c r="F523" s="30" t="s">
        <v>63</v>
      </c>
      <c r="G523" s="31"/>
    </row>
    <row r="524" spans="1:7" ht="14.25" customHeight="1" x14ac:dyDescent="0.2">
      <c r="A524" s="27">
        <v>41900.5</v>
      </c>
      <c r="B524" s="28">
        <v>2271.43324999999</v>
      </c>
      <c r="C524" s="29">
        <v>52.442916666666598</v>
      </c>
      <c r="D524" s="28">
        <v>2271.43324999999</v>
      </c>
      <c r="E524" s="30">
        <f t="shared" si="2"/>
        <v>9</v>
      </c>
      <c r="F524" s="30" t="s">
        <v>63</v>
      </c>
      <c r="G524" s="31"/>
    </row>
    <row r="525" spans="1:7" ht="14.25" customHeight="1" x14ac:dyDescent="0.2">
      <c r="A525" s="27">
        <v>41901</v>
      </c>
      <c r="B525" s="28">
        <v>1920.9021250000001</v>
      </c>
      <c r="C525" s="29">
        <v>49.8287499999999</v>
      </c>
      <c r="D525" s="28">
        <v>1920.9021250000001</v>
      </c>
      <c r="E525" s="30">
        <f t="shared" si="2"/>
        <v>9</v>
      </c>
      <c r="F525" s="30" t="s">
        <v>63</v>
      </c>
      <c r="G525" s="31"/>
    </row>
    <row r="526" spans="1:7" ht="14.25" customHeight="1" x14ac:dyDescent="0.2">
      <c r="A526" s="27">
        <v>41901.5</v>
      </c>
      <c r="B526" s="28">
        <v>2218.1039999999998</v>
      </c>
      <c r="C526" s="29">
        <v>67.549583333333302</v>
      </c>
      <c r="D526" s="28">
        <v>2218.1039999999998</v>
      </c>
      <c r="E526" s="30">
        <f t="shared" si="2"/>
        <v>9</v>
      </c>
      <c r="F526" s="30" t="s">
        <v>63</v>
      </c>
      <c r="G526" s="31"/>
    </row>
    <row r="527" spans="1:7" ht="14.25" customHeight="1" x14ac:dyDescent="0.2">
      <c r="A527" s="27">
        <v>41902</v>
      </c>
      <c r="B527" s="28">
        <v>1970.1035833333301</v>
      </c>
      <c r="C527" s="29">
        <v>48.207500000000003</v>
      </c>
      <c r="D527" s="28">
        <v>1970.1035833333301</v>
      </c>
      <c r="E527" s="30">
        <f t="shared" si="2"/>
        <v>9</v>
      </c>
      <c r="F527" s="30" t="s">
        <v>63</v>
      </c>
      <c r="G527" s="31"/>
    </row>
    <row r="528" spans="1:7" ht="14.25" customHeight="1" x14ac:dyDescent="0.2">
      <c r="A528" s="27">
        <v>41902.5</v>
      </c>
      <c r="B528" s="28">
        <v>2213.6470416666598</v>
      </c>
      <c r="C528" s="29">
        <v>46.808749999999897</v>
      </c>
      <c r="D528" s="28">
        <v>2213.6470416666598</v>
      </c>
      <c r="E528" s="30">
        <f t="shared" si="2"/>
        <v>9</v>
      </c>
      <c r="F528" s="30" t="s">
        <v>63</v>
      </c>
      <c r="G528" s="31"/>
    </row>
    <row r="529" spans="1:7" ht="14.25" customHeight="1" x14ac:dyDescent="0.2">
      <c r="A529" s="27">
        <v>41903</v>
      </c>
      <c r="B529" s="28">
        <v>1732.7019583333299</v>
      </c>
      <c r="C529" s="29">
        <v>45.873750000000001</v>
      </c>
      <c r="D529" s="28">
        <v>1732.7019583333299</v>
      </c>
      <c r="E529" s="30">
        <f t="shared" si="2"/>
        <v>9</v>
      </c>
      <c r="F529" s="30" t="s">
        <v>63</v>
      </c>
      <c r="G529" s="31"/>
    </row>
    <row r="530" spans="1:7" ht="14.25" customHeight="1" x14ac:dyDescent="0.2">
      <c r="A530" s="27">
        <v>41903.5</v>
      </c>
      <c r="B530" s="28">
        <v>1933.2025000000001</v>
      </c>
      <c r="C530" s="29">
        <v>47.7245833333333</v>
      </c>
      <c r="D530" s="28">
        <v>1933.2025000000001</v>
      </c>
      <c r="E530" s="30">
        <f t="shared" si="2"/>
        <v>9</v>
      </c>
      <c r="F530" s="30" t="s">
        <v>63</v>
      </c>
      <c r="G530" s="31"/>
    </row>
    <row r="531" spans="1:7" ht="14.25" customHeight="1" x14ac:dyDescent="0.2">
      <c r="A531" s="27">
        <v>41904</v>
      </c>
      <c r="B531" s="28">
        <v>1784.0386999999901</v>
      </c>
      <c r="C531" s="29">
        <v>28.845999999999901</v>
      </c>
      <c r="D531" s="28">
        <v>1784.0386999999901</v>
      </c>
      <c r="E531" s="30">
        <f t="shared" si="2"/>
        <v>9</v>
      </c>
      <c r="F531" s="30" t="s">
        <v>63</v>
      </c>
      <c r="G531" s="31"/>
    </row>
    <row r="532" spans="1:7" ht="14.25" customHeight="1" x14ac:dyDescent="0.2">
      <c r="A532" s="27">
        <v>41904.5</v>
      </c>
      <c r="B532" s="28">
        <v>2104.9902499999998</v>
      </c>
      <c r="C532" s="29">
        <v>60.244583333333303</v>
      </c>
      <c r="D532" s="28">
        <v>2104.9902499999998</v>
      </c>
      <c r="E532" s="30">
        <f t="shared" si="2"/>
        <v>9</v>
      </c>
      <c r="F532" s="30" t="s">
        <v>63</v>
      </c>
      <c r="G532" s="31"/>
    </row>
    <row r="533" spans="1:7" ht="14.25" customHeight="1" x14ac:dyDescent="0.2">
      <c r="A533" s="27">
        <v>41905</v>
      </c>
      <c r="B533" s="28">
        <v>1969.7938125000001</v>
      </c>
      <c r="C533" s="29">
        <v>36.316249999999997</v>
      </c>
      <c r="D533" s="28">
        <v>1969.7938125000001</v>
      </c>
      <c r="E533" s="30">
        <f t="shared" si="2"/>
        <v>9</v>
      </c>
      <c r="F533" s="30" t="s">
        <v>63</v>
      </c>
      <c r="G533" s="31"/>
    </row>
    <row r="534" spans="1:7" ht="14.25" customHeight="1" x14ac:dyDescent="0.2">
      <c r="A534" s="27">
        <v>41905.5</v>
      </c>
      <c r="B534" s="28">
        <v>2124.48358333333</v>
      </c>
      <c r="C534" s="29">
        <v>44.537499999999902</v>
      </c>
      <c r="D534" s="28">
        <v>2124.48358333333</v>
      </c>
      <c r="E534" s="30">
        <f t="shared" si="2"/>
        <v>9</v>
      </c>
      <c r="F534" s="30" t="s">
        <v>63</v>
      </c>
      <c r="G534" s="31"/>
    </row>
    <row r="535" spans="1:7" ht="14.25" customHeight="1" x14ac:dyDescent="0.2">
      <c r="A535" s="27">
        <v>41906</v>
      </c>
      <c r="B535" s="28">
        <v>1837.43941666666</v>
      </c>
      <c r="C535" s="29">
        <v>34.553333333333299</v>
      </c>
      <c r="D535" s="28">
        <v>1837.43941666666</v>
      </c>
      <c r="E535" s="30">
        <f t="shared" si="2"/>
        <v>9</v>
      </c>
      <c r="F535" s="30" t="s">
        <v>63</v>
      </c>
      <c r="G535" s="31"/>
    </row>
    <row r="536" spans="1:7" ht="14.25" customHeight="1" x14ac:dyDescent="0.2">
      <c r="A536" s="27">
        <v>41906.5</v>
      </c>
      <c r="B536" s="28">
        <v>2198.0576249999999</v>
      </c>
      <c r="C536" s="29">
        <v>53.402499999999897</v>
      </c>
      <c r="D536" s="28">
        <v>2198.0576249999999</v>
      </c>
      <c r="E536" s="30">
        <f t="shared" si="2"/>
        <v>9</v>
      </c>
      <c r="F536" s="30" t="s">
        <v>63</v>
      </c>
      <c r="G536" s="31"/>
    </row>
    <row r="537" spans="1:7" ht="14.25" customHeight="1" x14ac:dyDescent="0.2">
      <c r="A537" s="27">
        <v>41907</v>
      </c>
      <c r="B537" s="28">
        <v>1935.0042083333301</v>
      </c>
      <c r="C537" s="29">
        <v>50.355833333333301</v>
      </c>
      <c r="D537" s="28">
        <v>1935.0042083333301</v>
      </c>
      <c r="E537" s="30">
        <f t="shared" si="2"/>
        <v>9</v>
      </c>
      <c r="F537" s="30" t="s">
        <v>63</v>
      </c>
      <c r="G537" s="31"/>
    </row>
    <row r="538" spans="1:7" ht="14.25" customHeight="1" x14ac:dyDescent="0.2">
      <c r="A538" s="27">
        <v>41907.5</v>
      </c>
      <c r="B538" s="28">
        <v>2156.9343749999998</v>
      </c>
      <c r="C538" s="29">
        <v>59.463749999999997</v>
      </c>
      <c r="D538" s="28">
        <v>2156.9343749999998</v>
      </c>
      <c r="E538" s="30">
        <f t="shared" si="2"/>
        <v>9</v>
      </c>
      <c r="F538" s="30" t="s">
        <v>63</v>
      </c>
      <c r="G538" s="31"/>
    </row>
    <row r="539" spans="1:7" ht="14.25" customHeight="1" x14ac:dyDescent="0.2">
      <c r="A539" s="27">
        <v>41908</v>
      </c>
      <c r="B539" s="28">
        <v>1926.1875</v>
      </c>
      <c r="C539" s="29">
        <v>50.248333333333299</v>
      </c>
      <c r="D539" s="28">
        <v>1926.1875</v>
      </c>
      <c r="E539" s="30">
        <f t="shared" si="2"/>
        <v>9</v>
      </c>
      <c r="F539" s="30" t="s">
        <v>63</v>
      </c>
      <c r="G539" s="31"/>
    </row>
    <row r="540" spans="1:7" ht="14.25" customHeight="1" x14ac:dyDescent="0.2">
      <c r="A540" s="27">
        <v>41908.5</v>
      </c>
      <c r="B540" s="28">
        <v>2214.9516250000001</v>
      </c>
      <c r="C540" s="29">
        <v>52.935416666666598</v>
      </c>
      <c r="D540" s="28">
        <v>2214.9516250000001</v>
      </c>
      <c r="E540" s="30">
        <f t="shared" si="2"/>
        <v>9</v>
      </c>
      <c r="F540" s="30" t="s">
        <v>63</v>
      </c>
      <c r="G540" s="31"/>
    </row>
    <row r="541" spans="1:7" ht="14.25" customHeight="1" x14ac:dyDescent="0.2">
      <c r="A541" s="27">
        <v>41909</v>
      </c>
      <c r="B541" s="28">
        <v>1951.0851250000001</v>
      </c>
      <c r="C541" s="29">
        <v>61.705833333333302</v>
      </c>
      <c r="D541" s="28">
        <v>1951.0851250000001</v>
      </c>
      <c r="E541" s="30">
        <f t="shared" si="2"/>
        <v>9</v>
      </c>
      <c r="F541" s="30" t="s">
        <v>63</v>
      </c>
      <c r="G541" s="31"/>
    </row>
    <row r="542" spans="1:7" ht="14.25" customHeight="1" x14ac:dyDescent="0.2">
      <c r="A542" s="27">
        <v>41909.5</v>
      </c>
      <c r="B542" s="28">
        <v>2127.3627916666601</v>
      </c>
      <c r="C542" s="29">
        <v>63.655416666666603</v>
      </c>
      <c r="D542" s="28">
        <v>2127.3627916666601</v>
      </c>
      <c r="E542" s="30">
        <f t="shared" si="2"/>
        <v>9</v>
      </c>
      <c r="F542" s="30" t="s">
        <v>63</v>
      </c>
      <c r="G542" s="31"/>
    </row>
    <row r="543" spans="1:7" ht="14.25" customHeight="1" x14ac:dyDescent="0.2">
      <c r="A543" s="27">
        <v>41910</v>
      </c>
      <c r="B543" s="28">
        <v>1725.21108333333</v>
      </c>
      <c r="C543" s="29">
        <v>55.837083333333297</v>
      </c>
      <c r="D543" s="28">
        <v>1725.21108333333</v>
      </c>
      <c r="E543" s="30">
        <f t="shared" si="2"/>
        <v>9</v>
      </c>
      <c r="F543" s="30" t="s">
        <v>63</v>
      </c>
      <c r="G543" s="31"/>
    </row>
    <row r="544" spans="1:7" ht="14.25" customHeight="1" x14ac:dyDescent="0.2">
      <c r="A544" s="27">
        <v>41910.5</v>
      </c>
      <c r="B544" s="28">
        <v>1899.99741666666</v>
      </c>
      <c r="C544" s="29">
        <v>51.783333333333303</v>
      </c>
      <c r="D544" s="28">
        <v>1899.99741666666</v>
      </c>
      <c r="E544" s="30">
        <f t="shared" si="2"/>
        <v>9</v>
      </c>
      <c r="F544" s="30" t="s">
        <v>63</v>
      </c>
      <c r="G544" s="31"/>
    </row>
    <row r="545" spans="1:7" ht="14.25" customHeight="1" x14ac:dyDescent="0.2">
      <c r="A545" s="27">
        <v>41911</v>
      </c>
      <c r="B545" s="28">
        <v>1602.6900416666599</v>
      </c>
      <c r="C545" s="29">
        <v>51.994999999999997</v>
      </c>
      <c r="D545" s="28">
        <v>1602.6900416666599</v>
      </c>
      <c r="E545" s="30">
        <f t="shared" si="2"/>
        <v>9</v>
      </c>
      <c r="F545" s="30" t="s">
        <v>63</v>
      </c>
      <c r="G545" s="31"/>
    </row>
    <row r="546" spans="1:7" ht="14.25" customHeight="1" x14ac:dyDescent="0.2">
      <c r="A546" s="27">
        <v>41911.5</v>
      </c>
      <c r="B546" s="28">
        <v>1989.90491666666</v>
      </c>
      <c r="C546" s="29">
        <v>60.637499999999903</v>
      </c>
      <c r="D546" s="28">
        <v>1989.90491666666</v>
      </c>
      <c r="E546" s="30">
        <f t="shared" si="2"/>
        <v>9</v>
      </c>
      <c r="F546" s="30" t="s">
        <v>63</v>
      </c>
      <c r="G546" s="31"/>
    </row>
    <row r="547" spans="1:7" ht="14.25" customHeight="1" x14ac:dyDescent="0.2">
      <c r="A547" s="27">
        <v>41912</v>
      </c>
      <c r="B547" s="28">
        <v>1684.1917083333301</v>
      </c>
      <c r="C547" s="29">
        <v>44.738750000000003</v>
      </c>
      <c r="D547" s="28">
        <v>1684.1917083333301</v>
      </c>
      <c r="E547" s="30">
        <f t="shared" si="2"/>
        <v>9</v>
      </c>
      <c r="F547" s="30" t="s">
        <v>63</v>
      </c>
      <c r="G547" s="31"/>
    </row>
    <row r="548" spans="1:7" ht="14.25" customHeight="1" x14ac:dyDescent="0.2">
      <c r="A548" s="27">
        <v>41912.5</v>
      </c>
      <c r="B548" s="28">
        <v>1953.3324583333299</v>
      </c>
      <c r="C548" s="29">
        <v>59.0162499999999</v>
      </c>
      <c r="D548" s="28">
        <v>1953.3324583333299</v>
      </c>
      <c r="E548" s="30">
        <f t="shared" si="2"/>
        <v>9</v>
      </c>
      <c r="F548" s="30" t="s">
        <v>63</v>
      </c>
      <c r="G548" s="31"/>
    </row>
    <row r="549" spans="1:7" ht="14.25" customHeight="1" x14ac:dyDescent="0.2">
      <c r="A549" s="27">
        <v>41913</v>
      </c>
      <c r="B549" s="28">
        <v>2007.6444999999901</v>
      </c>
      <c r="C549" s="29">
        <v>41.709600000000002</v>
      </c>
      <c r="D549" s="28">
        <v>2007.6444999999901</v>
      </c>
      <c r="E549" s="30">
        <f t="shared" si="2"/>
        <v>10</v>
      </c>
      <c r="F549" s="30" t="s">
        <v>63</v>
      </c>
      <c r="G549" s="31"/>
    </row>
    <row r="550" spans="1:7" ht="14.25" customHeight="1" x14ac:dyDescent="0.2">
      <c r="A550" s="27">
        <v>41913.5</v>
      </c>
      <c r="B550" s="28">
        <v>2220.78666666666</v>
      </c>
      <c r="C550" s="29">
        <v>56.280833333333298</v>
      </c>
      <c r="D550" s="28">
        <v>2220.78666666666</v>
      </c>
      <c r="E550" s="30">
        <f t="shared" si="2"/>
        <v>10</v>
      </c>
      <c r="F550" s="30" t="s">
        <v>63</v>
      </c>
      <c r="G550" s="31"/>
    </row>
    <row r="551" spans="1:7" ht="14.25" customHeight="1" x14ac:dyDescent="0.2">
      <c r="A551" s="27">
        <v>41914</v>
      </c>
      <c r="B551" s="28">
        <v>1886.12816666666</v>
      </c>
      <c r="C551" s="29">
        <v>35.242249999999999</v>
      </c>
      <c r="D551" s="28">
        <v>1886.12816666666</v>
      </c>
      <c r="E551" s="30">
        <f t="shared" si="2"/>
        <v>10</v>
      </c>
      <c r="F551" s="30" t="s">
        <v>63</v>
      </c>
      <c r="G551" s="31"/>
    </row>
    <row r="552" spans="1:7" ht="14.25" customHeight="1" x14ac:dyDescent="0.2">
      <c r="A552" s="27">
        <v>41914.5</v>
      </c>
      <c r="B552" s="28">
        <v>2790.45141666666</v>
      </c>
      <c r="C552" s="29">
        <v>73.400666666666595</v>
      </c>
      <c r="D552" s="28">
        <v>2790.45141666666</v>
      </c>
      <c r="E552" s="30">
        <f t="shared" si="2"/>
        <v>10</v>
      </c>
      <c r="F552" s="30" t="s">
        <v>63</v>
      </c>
      <c r="G552" s="31"/>
    </row>
    <row r="553" spans="1:7" ht="14.25" customHeight="1" x14ac:dyDescent="0.2">
      <c r="A553" s="27">
        <v>41915</v>
      </c>
      <c r="B553" s="28">
        <v>1962.5399583333301</v>
      </c>
      <c r="C553" s="29">
        <v>64.428083333333305</v>
      </c>
      <c r="D553" s="28">
        <v>1962.5399583333301</v>
      </c>
      <c r="E553" s="30">
        <f t="shared" si="2"/>
        <v>10</v>
      </c>
      <c r="F553" s="30" t="s">
        <v>63</v>
      </c>
      <c r="G553" s="31"/>
    </row>
    <row r="554" spans="1:7" ht="14.25" customHeight="1" x14ac:dyDescent="0.2">
      <c r="A554" s="27">
        <v>41915.5</v>
      </c>
      <c r="B554" s="28">
        <v>2332.38454166666</v>
      </c>
      <c r="C554" s="29">
        <v>75.952249999999907</v>
      </c>
      <c r="D554" s="28">
        <v>2332.38454166666</v>
      </c>
      <c r="E554" s="30">
        <f t="shared" si="2"/>
        <v>10</v>
      </c>
      <c r="F554" s="30" t="s">
        <v>63</v>
      </c>
      <c r="G554" s="31"/>
    </row>
    <row r="555" spans="1:7" ht="14.25" customHeight="1" x14ac:dyDescent="0.2">
      <c r="A555" s="27">
        <v>41916</v>
      </c>
      <c r="B555" s="28">
        <v>2132.88175</v>
      </c>
      <c r="C555" s="29">
        <v>53.532083333333297</v>
      </c>
      <c r="D555" s="28">
        <v>2132.88175</v>
      </c>
      <c r="E555" s="30">
        <f t="shared" si="2"/>
        <v>10</v>
      </c>
      <c r="F555" s="30" t="s">
        <v>63</v>
      </c>
      <c r="G555" s="31"/>
    </row>
    <row r="556" spans="1:7" ht="14.25" customHeight="1" x14ac:dyDescent="0.2">
      <c r="A556" s="27">
        <v>41916.5</v>
      </c>
      <c r="B556" s="28">
        <v>2626.2460416666599</v>
      </c>
      <c r="C556" s="29">
        <v>70.233333333333306</v>
      </c>
      <c r="D556" s="28">
        <v>2626.2460416666599</v>
      </c>
      <c r="E556" s="30">
        <f t="shared" si="2"/>
        <v>10</v>
      </c>
      <c r="F556" s="30" t="s">
        <v>63</v>
      </c>
      <c r="G556" s="31"/>
    </row>
    <row r="557" spans="1:7" ht="14.25" customHeight="1" x14ac:dyDescent="0.2">
      <c r="A557" s="27">
        <v>41917</v>
      </c>
      <c r="B557" s="28">
        <v>2052.8806666666601</v>
      </c>
      <c r="C557" s="29">
        <v>43.792499999999997</v>
      </c>
      <c r="D557" s="28">
        <v>2052.8806666666601</v>
      </c>
      <c r="E557" s="30">
        <f t="shared" si="2"/>
        <v>10</v>
      </c>
      <c r="F557" s="30" t="s">
        <v>63</v>
      </c>
      <c r="G557" s="31"/>
    </row>
    <row r="558" spans="1:7" ht="14.25" customHeight="1" x14ac:dyDescent="0.2">
      <c r="A558" s="27">
        <v>41917.5</v>
      </c>
      <c r="B558" s="28">
        <v>1989.07779166666</v>
      </c>
      <c r="C558" s="29">
        <v>43.967916666666603</v>
      </c>
      <c r="D558" s="28">
        <v>1989.07779166666</v>
      </c>
      <c r="E558" s="30">
        <f t="shared" si="2"/>
        <v>10</v>
      </c>
      <c r="F558" s="30" t="s">
        <v>63</v>
      </c>
      <c r="G558" s="31"/>
    </row>
    <row r="559" spans="1:7" ht="14.25" customHeight="1" x14ac:dyDescent="0.2">
      <c r="A559" s="27">
        <v>41918</v>
      </c>
      <c r="B559" s="28">
        <v>1942.3025416666601</v>
      </c>
      <c r="C559" s="29">
        <v>51.145000000000003</v>
      </c>
      <c r="D559" s="28">
        <v>1942.3025416666601</v>
      </c>
      <c r="E559" s="30">
        <f t="shared" si="2"/>
        <v>10</v>
      </c>
      <c r="F559" s="30" t="s">
        <v>63</v>
      </c>
      <c r="G559" s="31"/>
    </row>
    <row r="560" spans="1:7" ht="14.25" customHeight="1" x14ac:dyDescent="0.2">
      <c r="A560" s="27">
        <v>41918.5</v>
      </c>
      <c r="B560" s="28">
        <v>2247.8567916666598</v>
      </c>
      <c r="C560" s="29">
        <v>44.225833333333298</v>
      </c>
      <c r="D560" s="28">
        <v>2247.8567916666598</v>
      </c>
      <c r="E560" s="30">
        <f t="shared" si="2"/>
        <v>10</v>
      </c>
      <c r="F560" s="30" t="s">
        <v>63</v>
      </c>
      <c r="G560" s="31"/>
    </row>
    <row r="561" spans="1:7" ht="14.25" customHeight="1" x14ac:dyDescent="0.2">
      <c r="A561" s="27">
        <v>41919</v>
      </c>
      <c r="B561" s="28">
        <v>2029.9478749999901</v>
      </c>
      <c r="C561" s="29">
        <v>62.532499999999999</v>
      </c>
      <c r="D561" s="28">
        <v>2029.9478749999901</v>
      </c>
      <c r="E561" s="30">
        <f t="shared" si="2"/>
        <v>10</v>
      </c>
      <c r="F561" s="30" t="s">
        <v>63</v>
      </c>
      <c r="G561" s="31"/>
    </row>
    <row r="562" spans="1:7" ht="14.25" customHeight="1" x14ac:dyDescent="0.2">
      <c r="A562" s="27">
        <v>41919.5</v>
      </c>
      <c r="B562" s="28">
        <v>2304.0392916666601</v>
      </c>
      <c r="C562" s="29">
        <v>83.460833333333298</v>
      </c>
      <c r="D562" s="28">
        <v>2304.0392916666601</v>
      </c>
      <c r="E562" s="30">
        <f t="shared" si="2"/>
        <v>10</v>
      </c>
      <c r="F562" s="30" t="s">
        <v>63</v>
      </c>
      <c r="G562" s="31"/>
    </row>
    <row r="563" spans="1:7" ht="14.25" customHeight="1" x14ac:dyDescent="0.2">
      <c r="A563" s="27">
        <v>41920</v>
      </c>
      <c r="B563" s="28">
        <v>1755.5350416666599</v>
      </c>
      <c r="C563" s="29">
        <v>58.622916666666598</v>
      </c>
      <c r="D563" s="28">
        <v>1755.5350416666599</v>
      </c>
      <c r="E563" s="30">
        <f t="shared" si="2"/>
        <v>10</v>
      </c>
      <c r="F563" s="30" t="s">
        <v>63</v>
      </c>
      <c r="G563" s="31"/>
    </row>
    <row r="564" spans="1:7" ht="14.25" customHeight="1" x14ac:dyDescent="0.2">
      <c r="A564" s="27">
        <v>41920.5</v>
      </c>
      <c r="B564" s="28">
        <v>2048.3871666666601</v>
      </c>
      <c r="C564" s="29">
        <v>66.830833333333302</v>
      </c>
      <c r="D564" s="28">
        <v>2048.3871666666601</v>
      </c>
      <c r="E564" s="30">
        <f t="shared" si="2"/>
        <v>10</v>
      </c>
      <c r="F564" s="30" t="s">
        <v>63</v>
      </c>
      <c r="G564" s="31"/>
    </row>
    <row r="565" spans="1:7" ht="14.25" customHeight="1" x14ac:dyDescent="0.2">
      <c r="A565" s="27">
        <v>41921</v>
      </c>
      <c r="B565" s="28">
        <v>1943.12725</v>
      </c>
      <c r="C565" s="29">
        <v>53.835833333333298</v>
      </c>
      <c r="D565" s="28">
        <v>1943.12725</v>
      </c>
      <c r="E565" s="30">
        <f t="shared" si="2"/>
        <v>10</v>
      </c>
      <c r="F565" s="30" t="s">
        <v>63</v>
      </c>
      <c r="G565" s="31"/>
    </row>
    <row r="566" spans="1:7" ht="14.25" customHeight="1" x14ac:dyDescent="0.2">
      <c r="A566" s="27">
        <v>41921.5</v>
      </c>
      <c r="B566" s="28">
        <v>2243.9492500000001</v>
      </c>
      <c r="C566" s="29">
        <v>68.947500000000005</v>
      </c>
      <c r="D566" s="28">
        <v>2243.9492500000001</v>
      </c>
      <c r="E566" s="30">
        <f t="shared" si="2"/>
        <v>10</v>
      </c>
      <c r="F566" s="30" t="s">
        <v>63</v>
      </c>
      <c r="G566" s="31"/>
    </row>
    <row r="567" spans="1:7" ht="14.25" customHeight="1" x14ac:dyDescent="0.2">
      <c r="A567" s="27">
        <v>41922</v>
      </c>
      <c r="B567" s="28">
        <v>1881.1257083333301</v>
      </c>
      <c r="C567" s="29">
        <v>60.918333333333301</v>
      </c>
      <c r="D567" s="28">
        <v>1881.1257083333301</v>
      </c>
      <c r="E567" s="30">
        <f t="shared" si="2"/>
        <v>10</v>
      </c>
      <c r="F567" s="30" t="s">
        <v>63</v>
      </c>
      <c r="G567" s="31"/>
    </row>
    <row r="568" spans="1:7" ht="14.25" customHeight="1" x14ac:dyDescent="0.2">
      <c r="A568" s="27">
        <v>41922.5</v>
      </c>
      <c r="B568" s="28">
        <v>2096.1401249999999</v>
      </c>
      <c r="C568" s="29">
        <v>65.825000000000003</v>
      </c>
      <c r="D568" s="28">
        <v>2096.1401249999999</v>
      </c>
      <c r="E568" s="30">
        <f t="shared" si="2"/>
        <v>10</v>
      </c>
      <c r="F568" s="30" t="s">
        <v>63</v>
      </c>
      <c r="G568" s="31"/>
    </row>
    <row r="569" spans="1:7" ht="14.25" customHeight="1" x14ac:dyDescent="0.2">
      <c r="A569" s="27">
        <v>41923</v>
      </c>
      <c r="B569" s="28">
        <v>1722.9338333333301</v>
      </c>
      <c r="C569" s="29">
        <v>45.246666666666599</v>
      </c>
      <c r="D569" s="28">
        <v>1722.9338333333301</v>
      </c>
      <c r="E569" s="30">
        <f t="shared" si="2"/>
        <v>10</v>
      </c>
      <c r="F569" s="30" t="s">
        <v>63</v>
      </c>
      <c r="G569" s="31"/>
    </row>
    <row r="570" spans="1:7" ht="14.25" customHeight="1" x14ac:dyDescent="0.2">
      <c r="A570" s="27">
        <v>41923.5</v>
      </c>
      <c r="B570" s="28">
        <v>2293.70854166666</v>
      </c>
      <c r="C570" s="29">
        <v>93.789166666666603</v>
      </c>
      <c r="D570" s="28">
        <v>2293.70854166666</v>
      </c>
      <c r="E570" s="30">
        <f t="shared" si="2"/>
        <v>10</v>
      </c>
      <c r="F570" s="30" t="s">
        <v>63</v>
      </c>
      <c r="G570" s="31"/>
    </row>
    <row r="571" spans="1:7" ht="14.25" customHeight="1" x14ac:dyDescent="0.2">
      <c r="A571" s="27">
        <v>41924</v>
      </c>
      <c r="B571" s="28">
        <v>1850.04408333333</v>
      </c>
      <c r="C571" s="29">
        <v>45.956666666666599</v>
      </c>
      <c r="D571" s="28">
        <v>1850.04408333333</v>
      </c>
      <c r="E571" s="30">
        <f t="shared" si="2"/>
        <v>10</v>
      </c>
      <c r="F571" s="30" t="s">
        <v>63</v>
      </c>
      <c r="G571" s="31"/>
    </row>
    <row r="572" spans="1:7" ht="14.25" customHeight="1" x14ac:dyDescent="0.2">
      <c r="A572" s="27">
        <v>41924.5</v>
      </c>
      <c r="B572" s="28">
        <v>2374.0641666666602</v>
      </c>
      <c r="C572" s="29">
        <v>71.999166666666596</v>
      </c>
      <c r="D572" s="28">
        <v>2374.0641666666602</v>
      </c>
      <c r="E572" s="30">
        <f t="shared" si="2"/>
        <v>10</v>
      </c>
      <c r="F572" s="30" t="s">
        <v>63</v>
      </c>
      <c r="G572" s="31"/>
    </row>
    <row r="573" spans="1:7" ht="14.25" customHeight="1" x14ac:dyDescent="0.2">
      <c r="A573" s="27">
        <v>41925</v>
      </c>
      <c r="B573" s="28">
        <v>1611.22</v>
      </c>
      <c r="C573" s="29">
        <v>37.198749999999997</v>
      </c>
      <c r="D573" s="28">
        <v>1611.22</v>
      </c>
      <c r="E573" s="30">
        <f t="shared" si="2"/>
        <v>10</v>
      </c>
      <c r="F573" s="30" t="s">
        <v>63</v>
      </c>
      <c r="G573" s="31"/>
    </row>
    <row r="574" spans="1:7" ht="14.25" customHeight="1" x14ac:dyDescent="0.2">
      <c r="A574" s="27">
        <v>41925.5</v>
      </c>
      <c r="B574" s="28">
        <v>1846.55791666666</v>
      </c>
      <c r="C574" s="29">
        <v>52.446666666666601</v>
      </c>
      <c r="D574" s="28">
        <v>1846.55791666666</v>
      </c>
      <c r="E574" s="30">
        <f t="shared" si="2"/>
        <v>10</v>
      </c>
      <c r="F574" s="30" t="s">
        <v>63</v>
      </c>
      <c r="G574" s="31"/>
    </row>
    <row r="575" spans="1:7" ht="14.25" customHeight="1" x14ac:dyDescent="0.2">
      <c r="A575" s="27">
        <v>41926</v>
      </c>
      <c r="B575" s="28">
        <v>1799.310375</v>
      </c>
      <c r="C575" s="29">
        <v>42.499166666666603</v>
      </c>
      <c r="D575" s="28">
        <v>1799.310375</v>
      </c>
      <c r="E575" s="30">
        <f t="shared" si="2"/>
        <v>10</v>
      </c>
      <c r="F575" s="30" t="s">
        <v>63</v>
      </c>
      <c r="G575" s="31"/>
    </row>
    <row r="576" spans="1:7" ht="14.25" customHeight="1" x14ac:dyDescent="0.2">
      <c r="A576" s="27">
        <v>41926.5</v>
      </c>
      <c r="B576" s="28">
        <v>2070.2994583333302</v>
      </c>
      <c r="C576" s="29">
        <v>63.807499999999997</v>
      </c>
      <c r="D576" s="28">
        <v>2070.2994583333302</v>
      </c>
      <c r="E576" s="30">
        <f t="shared" si="2"/>
        <v>10</v>
      </c>
      <c r="F576" s="30" t="s">
        <v>63</v>
      </c>
      <c r="G576" s="31"/>
    </row>
    <row r="577" spans="1:7" ht="14.25" customHeight="1" x14ac:dyDescent="0.2">
      <c r="A577" s="27">
        <v>41927</v>
      </c>
      <c r="B577" s="28">
        <v>1832.39116666666</v>
      </c>
      <c r="C577" s="29">
        <v>54.576666666666597</v>
      </c>
      <c r="D577" s="28">
        <v>1832.39116666666</v>
      </c>
      <c r="E577" s="30">
        <f t="shared" si="2"/>
        <v>10</v>
      </c>
      <c r="F577" s="30" t="s">
        <v>63</v>
      </c>
      <c r="G577" s="31"/>
    </row>
    <row r="578" spans="1:7" ht="14.25" customHeight="1" x14ac:dyDescent="0.2">
      <c r="A578" s="27">
        <v>41927.5</v>
      </c>
      <c r="B578" s="28">
        <v>2099.4979583333302</v>
      </c>
      <c r="C578" s="29">
        <v>55.982500000000002</v>
      </c>
      <c r="D578" s="28">
        <v>2099.4979583333302</v>
      </c>
      <c r="E578" s="30">
        <f t="shared" si="2"/>
        <v>10</v>
      </c>
      <c r="F578" s="30" t="s">
        <v>63</v>
      </c>
      <c r="G578" s="31"/>
    </row>
    <row r="579" spans="1:7" ht="14.25" customHeight="1" x14ac:dyDescent="0.2">
      <c r="A579" s="27">
        <v>41928</v>
      </c>
      <c r="B579" s="28">
        <v>1845.81924999999</v>
      </c>
      <c r="C579" s="29">
        <v>44.299166666666601</v>
      </c>
      <c r="D579" s="28">
        <v>1845.81924999999</v>
      </c>
      <c r="E579" s="30">
        <f t="shared" si="2"/>
        <v>10</v>
      </c>
      <c r="F579" s="30" t="s">
        <v>63</v>
      </c>
      <c r="G579" s="31"/>
    </row>
    <row r="580" spans="1:7" ht="14.25" customHeight="1" x14ac:dyDescent="0.2">
      <c r="A580" s="27">
        <v>41928.5</v>
      </c>
      <c r="B580" s="28">
        <v>2042.6991666666599</v>
      </c>
      <c r="C580" s="29">
        <v>59.989166666666598</v>
      </c>
      <c r="D580" s="28">
        <v>2042.6991666666599</v>
      </c>
      <c r="E580" s="30">
        <f t="shared" si="2"/>
        <v>10</v>
      </c>
      <c r="F580" s="30" t="s">
        <v>63</v>
      </c>
      <c r="G580" s="31"/>
    </row>
    <row r="581" spans="1:7" ht="14.25" customHeight="1" x14ac:dyDescent="0.2">
      <c r="A581" s="27">
        <v>41929</v>
      </c>
      <c r="B581" s="28">
        <v>1838.79779166666</v>
      </c>
      <c r="C581" s="29">
        <v>51.032916666666601</v>
      </c>
      <c r="D581" s="28">
        <v>1838.79779166666</v>
      </c>
      <c r="E581" s="30">
        <f t="shared" si="2"/>
        <v>10</v>
      </c>
      <c r="F581" s="30" t="s">
        <v>63</v>
      </c>
      <c r="G581" s="31"/>
    </row>
    <row r="582" spans="1:7" ht="14.25" customHeight="1" x14ac:dyDescent="0.2">
      <c r="A582" s="27">
        <v>41929.5</v>
      </c>
      <c r="B582" s="28">
        <v>2088.8355833333299</v>
      </c>
      <c r="C582" s="29">
        <v>64.219166666666595</v>
      </c>
      <c r="D582" s="28">
        <v>2088.8355833333299</v>
      </c>
      <c r="E582" s="30">
        <f t="shared" si="2"/>
        <v>10</v>
      </c>
      <c r="F582" s="30" t="s">
        <v>63</v>
      </c>
      <c r="G582" s="31"/>
    </row>
    <row r="583" spans="1:7" ht="14.25" customHeight="1" x14ac:dyDescent="0.2">
      <c r="A583" s="27">
        <v>41930</v>
      </c>
      <c r="B583" s="28">
        <v>1883.367125</v>
      </c>
      <c r="C583" s="29">
        <v>71.835833333333298</v>
      </c>
      <c r="D583" s="28">
        <v>1883.367125</v>
      </c>
      <c r="E583" s="30">
        <f t="shared" si="2"/>
        <v>10</v>
      </c>
      <c r="F583" s="30" t="s">
        <v>63</v>
      </c>
      <c r="G583" s="31"/>
    </row>
    <row r="584" spans="1:7" ht="14.25" customHeight="1" x14ac:dyDescent="0.2">
      <c r="A584" s="27">
        <v>41930.5</v>
      </c>
      <c r="B584" s="28">
        <v>2092.3713333333299</v>
      </c>
      <c r="C584" s="29">
        <v>76.037499999999994</v>
      </c>
      <c r="D584" s="28">
        <v>2092.3713333333299</v>
      </c>
      <c r="E584" s="30">
        <f t="shared" si="2"/>
        <v>10</v>
      </c>
      <c r="F584" s="30" t="s">
        <v>63</v>
      </c>
      <c r="G584" s="31"/>
    </row>
    <row r="585" spans="1:7" ht="14.25" customHeight="1" x14ac:dyDescent="0.2">
      <c r="A585" s="27">
        <v>41931</v>
      </c>
      <c r="B585" s="28">
        <v>1741.1714999999999</v>
      </c>
      <c r="C585" s="29">
        <v>53.73</v>
      </c>
      <c r="D585" s="28">
        <v>1741.1714999999999</v>
      </c>
      <c r="E585" s="30">
        <f t="shared" si="2"/>
        <v>10</v>
      </c>
      <c r="F585" s="30" t="s">
        <v>63</v>
      </c>
      <c r="G585" s="31"/>
    </row>
    <row r="586" spans="1:7" ht="14.25" customHeight="1" x14ac:dyDescent="0.2">
      <c r="A586" s="27">
        <v>41931.5</v>
      </c>
      <c r="B586" s="28">
        <v>2051.60645833333</v>
      </c>
      <c r="C586" s="29">
        <v>76.707916666666605</v>
      </c>
      <c r="D586" s="28">
        <v>2051.60645833333</v>
      </c>
      <c r="E586" s="30">
        <f t="shared" si="2"/>
        <v>10</v>
      </c>
      <c r="F586" s="30" t="s">
        <v>63</v>
      </c>
      <c r="G586" s="31"/>
    </row>
    <row r="587" spans="1:7" ht="14.25" customHeight="1" x14ac:dyDescent="0.2">
      <c r="A587" s="27">
        <v>41932</v>
      </c>
      <c r="B587" s="28">
        <v>1642.1816249999999</v>
      </c>
      <c r="C587" s="29">
        <v>49.93</v>
      </c>
      <c r="D587" s="28">
        <v>1642.1816249999999</v>
      </c>
      <c r="E587" s="30">
        <f t="shared" si="2"/>
        <v>10</v>
      </c>
      <c r="F587" s="30" t="s">
        <v>63</v>
      </c>
      <c r="G587" s="31"/>
    </row>
    <row r="588" spans="1:7" ht="14.25" customHeight="1" x14ac:dyDescent="0.2">
      <c r="A588" s="27">
        <v>41932.5</v>
      </c>
      <c r="B588" s="28">
        <v>1924.9824166666599</v>
      </c>
      <c r="C588" s="29">
        <v>56.155833333333298</v>
      </c>
      <c r="D588" s="28">
        <v>1924.9824166666599</v>
      </c>
      <c r="E588" s="30">
        <f t="shared" si="2"/>
        <v>10</v>
      </c>
      <c r="F588" s="30" t="s">
        <v>63</v>
      </c>
      <c r="G588" s="31"/>
    </row>
    <row r="589" spans="1:7" ht="14.25" customHeight="1" x14ac:dyDescent="0.2">
      <c r="A589" s="27">
        <v>41933</v>
      </c>
      <c r="B589" s="28">
        <v>1831.9275833333299</v>
      </c>
      <c r="C589" s="29">
        <v>49.869166666666601</v>
      </c>
      <c r="D589" s="28">
        <v>1831.9275833333299</v>
      </c>
      <c r="E589" s="30">
        <f t="shared" si="2"/>
        <v>10</v>
      </c>
      <c r="F589" s="30" t="s">
        <v>63</v>
      </c>
      <c r="G589" s="31"/>
    </row>
    <row r="590" spans="1:7" ht="14.25" customHeight="1" x14ac:dyDescent="0.2">
      <c r="A590" s="27">
        <v>41933.5</v>
      </c>
      <c r="B590" s="28">
        <v>2062.1536249999999</v>
      </c>
      <c r="C590" s="29">
        <v>57.069166666666597</v>
      </c>
      <c r="D590" s="28">
        <v>2062.1536249999999</v>
      </c>
      <c r="E590" s="30">
        <f t="shared" si="2"/>
        <v>10</v>
      </c>
      <c r="F590" s="30" t="s">
        <v>63</v>
      </c>
      <c r="G590" s="31"/>
    </row>
    <row r="591" spans="1:7" ht="14.25" customHeight="1" x14ac:dyDescent="0.2">
      <c r="A591" s="27">
        <v>41934</v>
      </c>
      <c r="B591" s="28">
        <v>1844.1833750000001</v>
      </c>
      <c r="C591" s="29">
        <v>42.998750000000001</v>
      </c>
      <c r="D591" s="28">
        <v>1844.1833750000001</v>
      </c>
      <c r="E591" s="30">
        <f t="shared" si="2"/>
        <v>10</v>
      </c>
      <c r="F591" s="30" t="s">
        <v>63</v>
      </c>
      <c r="G591" s="31"/>
    </row>
    <row r="592" spans="1:7" ht="14.25" customHeight="1" x14ac:dyDescent="0.2">
      <c r="A592" s="27">
        <v>41934.5</v>
      </c>
      <c r="B592" s="28">
        <v>2069.80945833333</v>
      </c>
      <c r="C592" s="29">
        <v>50.1279166666666</v>
      </c>
      <c r="D592" s="28">
        <v>2069.80945833333</v>
      </c>
      <c r="E592" s="30">
        <f t="shared" si="2"/>
        <v>10</v>
      </c>
      <c r="F592" s="30" t="s">
        <v>63</v>
      </c>
      <c r="G592" s="31"/>
    </row>
    <row r="593" spans="1:7" ht="14.25" customHeight="1" x14ac:dyDescent="0.2">
      <c r="A593" s="27">
        <v>41935</v>
      </c>
      <c r="B593" s="28">
        <v>1826.20020833333</v>
      </c>
      <c r="C593" s="29">
        <v>37.558749999999897</v>
      </c>
      <c r="D593" s="28">
        <v>1826.20020833333</v>
      </c>
      <c r="E593" s="30">
        <f t="shared" si="2"/>
        <v>10</v>
      </c>
      <c r="F593" s="30" t="s">
        <v>63</v>
      </c>
      <c r="G593" s="31"/>
    </row>
    <row r="594" spans="1:7" ht="14.25" customHeight="1" x14ac:dyDescent="0.2">
      <c r="A594" s="27">
        <v>41935.5</v>
      </c>
      <c r="B594" s="28">
        <v>2041.8861666666601</v>
      </c>
      <c r="C594" s="29">
        <v>42.296249999999901</v>
      </c>
      <c r="D594" s="28">
        <v>2041.8861666666601</v>
      </c>
      <c r="E594" s="30">
        <f t="shared" si="2"/>
        <v>10</v>
      </c>
      <c r="F594" s="30" t="s">
        <v>63</v>
      </c>
      <c r="G594" s="31"/>
    </row>
    <row r="595" spans="1:7" ht="14.25" customHeight="1" x14ac:dyDescent="0.2">
      <c r="A595" s="27">
        <v>41936</v>
      </c>
      <c r="B595" s="28">
        <v>1819.0770833333299</v>
      </c>
      <c r="C595" s="29">
        <v>47.533333333333303</v>
      </c>
      <c r="D595" s="28">
        <v>1819.0770833333299</v>
      </c>
      <c r="E595" s="30">
        <f t="shared" si="2"/>
        <v>10</v>
      </c>
      <c r="F595" s="30" t="s">
        <v>63</v>
      </c>
      <c r="G595" s="31"/>
    </row>
    <row r="596" spans="1:7" ht="14.25" customHeight="1" x14ac:dyDescent="0.2">
      <c r="A596" s="27">
        <v>41936.5</v>
      </c>
      <c r="B596" s="28">
        <v>2089.3340416666601</v>
      </c>
      <c r="C596" s="29">
        <v>58.02375</v>
      </c>
      <c r="D596" s="28">
        <v>2089.3340416666601</v>
      </c>
      <c r="E596" s="30">
        <f t="shared" si="2"/>
        <v>10</v>
      </c>
      <c r="F596" s="30" t="s">
        <v>63</v>
      </c>
      <c r="G596" s="31"/>
    </row>
    <row r="597" spans="1:7" ht="14.25" customHeight="1" x14ac:dyDescent="0.2">
      <c r="A597" s="27">
        <v>41937</v>
      </c>
      <c r="B597" s="28">
        <v>1807.22899999999</v>
      </c>
      <c r="C597" s="29">
        <v>57.103749999999998</v>
      </c>
      <c r="D597" s="28">
        <v>1807.22899999999</v>
      </c>
      <c r="E597" s="30">
        <f t="shared" si="2"/>
        <v>10</v>
      </c>
      <c r="F597" s="30" t="s">
        <v>63</v>
      </c>
      <c r="G597" s="31"/>
    </row>
    <row r="598" spans="1:7" ht="14.25" customHeight="1" x14ac:dyDescent="0.2">
      <c r="A598" s="27">
        <v>41937.5</v>
      </c>
      <c r="B598" s="28">
        <v>2062.937625</v>
      </c>
      <c r="C598" s="29">
        <v>68.652083333333294</v>
      </c>
      <c r="D598" s="28">
        <v>2062.937625</v>
      </c>
      <c r="E598" s="30">
        <f t="shared" si="2"/>
        <v>10</v>
      </c>
      <c r="F598" s="30" t="s">
        <v>63</v>
      </c>
      <c r="G598" s="31"/>
    </row>
    <row r="599" spans="1:7" ht="14.25" customHeight="1" x14ac:dyDescent="0.2">
      <c r="A599" s="27">
        <v>41938</v>
      </c>
      <c r="B599" s="28">
        <v>1688.17129166666</v>
      </c>
      <c r="C599" s="29">
        <v>60.049166666666601</v>
      </c>
      <c r="D599" s="28">
        <v>1688.17129166666</v>
      </c>
      <c r="E599" s="30">
        <f t="shared" si="2"/>
        <v>10</v>
      </c>
      <c r="F599" s="30" t="s">
        <v>63</v>
      </c>
      <c r="G599" s="31"/>
    </row>
    <row r="600" spans="1:7" ht="14.25" customHeight="1" x14ac:dyDescent="0.2">
      <c r="A600" s="27">
        <v>41938.5</v>
      </c>
      <c r="B600" s="28">
        <v>1882.3611249999999</v>
      </c>
      <c r="C600" s="29">
        <v>60.7708333333333</v>
      </c>
      <c r="D600" s="28">
        <v>1882.3611249999999</v>
      </c>
      <c r="E600" s="30">
        <f t="shared" si="2"/>
        <v>10</v>
      </c>
      <c r="F600" s="30" t="s">
        <v>63</v>
      </c>
      <c r="G600" s="31"/>
    </row>
    <row r="601" spans="1:7" ht="14.25" customHeight="1" x14ac:dyDescent="0.2">
      <c r="A601" s="27">
        <v>41939</v>
      </c>
      <c r="B601" s="28">
        <v>1591.99795833333</v>
      </c>
      <c r="C601" s="29">
        <v>52.8570833333333</v>
      </c>
      <c r="D601" s="28">
        <v>1591.99795833333</v>
      </c>
      <c r="E601" s="30">
        <f t="shared" si="2"/>
        <v>10</v>
      </c>
      <c r="F601" s="30" t="s">
        <v>63</v>
      </c>
      <c r="G601" s="31"/>
    </row>
    <row r="602" spans="1:7" ht="14.25" customHeight="1" x14ac:dyDescent="0.2">
      <c r="A602" s="27">
        <v>41939.5</v>
      </c>
      <c r="B602" s="28">
        <v>1926.1012499999999</v>
      </c>
      <c r="C602" s="29">
        <v>55.778750000000002</v>
      </c>
      <c r="D602" s="28">
        <v>1926.1012499999999</v>
      </c>
      <c r="E602" s="30">
        <f t="shared" si="2"/>
        <v>10</v>
      </c>
      <c r="F602" s="30" t="s">
        <v>63</v>
      </c>
      <c r="G602" s="31"/>
    </row>
    <row r="603" spans="1:7" ht="14.25" customHeight="1" x14ac:dyDescent="0.2">
      <c r="A603" s="27">
        <v>41940</v>
      </c>
      <c r="B603" s="28">
        <v>1874.9264166666601</v>
      </c>
      <c r="C603" s="29">
        <v>45.507916666666603</v>
      </c>
      <c r="D603" s="28">
        <v>1874.9264166666601</v>
      </c>
      <c r="E603" s="30">
        <f t="shared" si="2"/>
        <v>10</v>
      </c>
      <c r="F603" s="30" t="s">
        <v>63</v>
      </c>
      <c r="G603" s="31"/>
    </row>
    <row r="604" spans="1:7" ht="14.25" customHeight="1" x14ac:dyDescent="0.2">
      <c r="A604" s="27">
        <v>41940.5</v>
      </c>
      <c r="B604" s="28">
        <v>2207.3483333333302</v>
      </c>
      <c r="C604" s="29">
        <v>57.362083333333302</v>
      </c>
      <c r="D604" s="28">
        <v>2207.3483333333302</v>
      </c>
      <c r="E604" s="30">
        <f t="shared" si="2"/>
        <v>10</v>
      </c>
      <c r="F604" s="30" t="s">
        <v>63</v>
      </c>
      <c r="G604" s="31"/>
    </row>
    <row r="605" spans="1:7" ht="14.25" customHeight="1" x14ac:dyDescent="0.2">
      <c r="A605" s="27">
        <v>41941</v>
      </c>
      <c r="B605" s="28">
        <v>1911.4361249999999</v>
      </c>
      <c r="C605" s="29">
        <v>65.629166666666606</v>
      </c>
      <c r="D605" s="28">
        <v>1911.4361249999999</v>
      </c>
      <c r="E605" s="30">
        <f t="shared" si="2"/>
        <v>10</v>
      </c>
      <c r="F605" s="30" t="s">
        <v>63</v>
      </c>
      <c r="G605" s="31"/>
    </row>
    <row r="606" spans="1:7" ht="14.25" customHeight="1" x14ac:dyDescent="0.2">
      <c r="A606" s="27">
        <v>41941.5</v>
      </c>
      <c r="B606" s="28">
        <v>2309.9924166666601</v>
      </c>
      <c r="C606" s="29">
        <v>67.625833333333304</v>
      </c>
      <c r="D606" s="28">
        <v>2309.9924166666601</v>
      </c>
      <c r="E606" s="30">
        <f t="shared" si="2"/>
        <v>10</v>
      </c>
      <c r="F606" s="30" t="s">
        <v>63</v>
      </c>
      <c r="G606" s="31"/>
    </row>
    <row r="607" spans="1:7" ht="14.25" customHeight="1" x14ac:dyDescent="0.2">
      <c r="A607" s="27">
        <v>41942</v>
      </c>
      <c r="B607" s="28">
        <v>1934.6754166666601</v>
      </c>
      <c r="C607" s="29">
        <v>51.223750000000003</v>
      </c>
      <c r="D607" s="28">
        <v>1934.6754166666601</v>
      </c>
      <c r="E607" s="30">
        <f t="shared" si="2"/>
        <v>10</v>
      </c>
      <c r="F607" s="30" t="s">
        <v>63</v>
      </c>
      <c r="G607" s="31"/>
    </row>
    <row r="608" spans="1:7" ht="14.25" customHeight="1" x14ac:dyDescent="0.2">
      <c r="A608" s="27">
        <v>41942.5</v>
      </c>
      <c r="B608" s="28">
        <v>2446.9752916666598</v>
      </c>
      <c r="C608" s="29">
        <v>69.586666666666602</v>
      </c>
      <c r="D608" s="28">
        <v>2446.9752916666598</v>
      </c>
      <c r="E608" s="30">
        <f t="shared" si="2"/>
        <v>10</v>
      </c>
      <c r="F608" s="30" t="s">
        <v>63</v>
      </c>
      <c r="G608" s="31"/>
    </row>
    <row r="609" spans="1:7" ht="14.25" customHeight="1" x14ac:dyDescent="0.2">
      <c r="A609" s="27">
        <v>41943</v>
      </c>
      <c r="B609" s="28">
        <v>1950.0437916666599</v>
      </c>
      <c r="C609" s="29">
        <v>61.611666666666601</v>
      </c>
      <c r="D609" s="28">
        <v>1950.0437916666599</v>
      </c>
      <c r="E609" s="30">
        <f t="shared" si="2"/>
        <v>10</v>
      </c>
      <c r="F609" s="30" t="s">
        <v>63</v>
      </c>
      <c r="G609" s="31"/>
    </row>
    <row r="610" spans="1:7" ht="14.25" customHeight="1" x14ac:dyDescent="0.2">
      <c r="A610" s="27">
        <v>41943.5</v>
      </c>
      <c r="B610" s="28">
        <v>2245.5435833333299</v>
      </c>
      <c r="C610" s="29">
        <v>54.928333333333299</v>
      </c>
      <c r="D610" s="28">
        <v>2245.5435833333299</v>
      </c>
      <c r="E610" s="30">
        <f t="shared" si="2"/>
        <v>10</v>
      </c>
      <c r="F610" s="30" t="s">
        <v>63</v>
      </c>
      <c r="G610" s="31"/>
    </row>
    <row r="611" spans="1:7" ht="14.25" customHeight="1" x14ac:dyDescent="0.2">
      <c r="A611" s="27">
        <v>41944</v>
      </c>
      <c r="B611" s="28">
        <v>2055.8892500000002</v>
      </c>
      <c r="C611" s="29">
        <v>54.774374999999999</v>
      </c>
      <c r="D611" s="28">
        <v>2055.8892500000002</v>
      </c>
      <c r="E611" s="30">
        <f t="shared" si="2"/>
        <v>11</v>
      </c>
      <c r="F611" s="30" t="s">
        <v>63</v>
      </c>
      <c r="G611" s="31"/>
    </row>
    <row r="612" spans="1:7" ht="14.25" customHeight="1" x14ac:dyDescent="0.2">
      <c r="A612" s="27">
        <v>41944.5</v>
      </c>
      <c r="B612" s="28">
        <v>2244.6372500000002</v>
      </c>
      <c r="C612" s="29">
        <v>57.5251666666666</v>
      </c>
      <c r="D612" s="28">
        <v>2244.6372500000002</v>
      </c>
      <c r="E612" s="30">
        <f t="shared" si="2"/>
        <v>11</v>
      </c>
      <c r="F612" s="30" t="s">
        <v>63</v>
      </c>
      <c r="G612" s="31"/>
    </row>
    <row r="613" spans="1:7" ht="14.25" customHeight="1" x14ac:dyDescent="0.2">
      <c r="A613" s="27">
        <v>41945</v>
      </c>
      <c r="B613" s="28">
        <v>2363.6295416666599</v>
      </c>
      <c r="C613" s="29">
        <v>55.525916666666603</v>
      </c>
      <c r="D613" s="28">
        <v>2363.6295416666599</v>
      </c>
      <c r="E613" s="30">
        <f t="shared" si="2"/>
        <v>11</v>
      </c>
      <c r="F613" s="30" t="s">
        <v>63</v>
      </c>
      <c r="G613" s="31"/>
    </row>
    <row r="614" spans="1:7" ht="14.25" customHeight="1" x14ac:dyDescent="0.2">
      <c r="A614" s="27">
        <v>41945.5</v>
      </c>
      <c r="B614" s="28">
        <v>3211.5232499999902</v>
      </c>
      <c r="C614" s="29">
        <v>93.176249999999996</v>
      </c>
      <c r="D614" s="28">
        <v>3211.5232499999902</v>
      </c>
      <c r="E614" s="30">
        <f t="shared" si="2"/>
        <v>11</v>
      </c>
      <c r="F614" s="30" t="s">
        <v>63</v>
      </c>
      <c r="G614" s="31"/>
    </row>
    <row r="615" spans="1:7" ht="14.25" customHeight="1" x14ac:dyDescent="0.2">
      <c r="A615" s="27">
        <v>41946</v>
      </c>
      <c r="B615" s="28">
        <v>2147.2688333333299</v>
      </c>
      <c r="C615" s="29">
        <v>73.739249999999998</v>
      </c>
      <c r="D615" s="28">
        <v>2147.2688333333299</v>
      </c>
      <c r="E615" s="30">
        <f t="shared" si="2"/>
        <v>11</v>
      </c>
      <c r="F615" s="30" t="s">
        <v>63</v>
      </c>
      <c r="G615" s="31"/>
    </row>
    <row r="616" spans="1:7" ht="14.25" customHeight="1" x14ac:dyDescent="0.2">
      <c r="A616" s="27">
        <v>41946.5</v>
      </c>
      <c r="B616" s="28">
        <v>2340.14141666666</v>
      </c>
      <c r="C616" s="29">
        <v>67.371416666666605</v>
      </c>
      <c r="D616" s="28">
        <v>2340.14141666666</v>
      </c>
      <c r="E616" s="30">
        <f t="shared" si="2"/>
        <v>11</v>
      </c>
      <c r="F616" s="30" t="s">
        <v>63</v>
      </c>
      <c r="G616" s="31"/>
    </row>
    <row r="617" spans="1:7" ht="14.25" customHeight="1" x14ac:dyDescent="0.2">
      <c r="A617" s="27">
        <v>41947</v>
      </c>
      <c r="B617" s="28">
        <v>2180.6801249999999</v>
      </c>
      <c r="C617" s="29">
        <v>54.024583333333297</v>
      </c>
      <c r="D617" s="28">
        <v>2180.6801249999999</v>
      </c>
      <c r="E617" s="30">
        <f t="shared" si="2"/>
        <v>11</v>
      </c>
      <c r="F617" s="30" t="s">
        <v>63</v>
      </c>
      <c r="G617" s="31"/>
    </row>
    <row r="618" spans="1:7" ht="14.25" customHeight="1" x14ac:dyDescent="0.2">
      <c r="A618" s="27">
        <v>41947.5</v>
      </c>
      <c r="B618" s="28">
        <v>2606.2606666666602</v>
      </c>
      <c r="C618" s="29">
        <v>56.475000000000001</v>
      </c>
      <c r="D618" s="28">
        <v>2606.2606666666602</v>
      </c>
      <c r="E618" s="30">
        <f t="shared" si="2"/>
        <v>11</v>
      </c>
      <c r="F618" s="30" t="s">
        <v>63</v>
      </c>
      <c r="G618" s="31"/>
    </row>
    <row r="619" spans="1:7" ht="14.25" customHeight="1" x14ac:dyDescent="0.2">
      <c r="A619" s="27">
        <v>41948</v>
      </c>
      <c r="B619" s="28">
        <v>1593.28204166666</v>
      </c>
      <c r="C619" s="29">
        <v>50.376666666666601</v>
      </c>
      <c r="D619" s="28">
        <v>1593.28204166666</v>
      </c>
      <c r="E619" s="30">
        <f t="shared" si="2"/>
        <v>11</v>
      </c>
      <c r="F619" s="30" t="s">
        <v>63</v>
      </c>
      <c r="G619" s="31"/>
    </row>
    <row r="620" spans="1:7" ht="14.25" customHeight="1" x14ac:dyDescent="0.2">
      <c r="A620" s="27">
        <v>41948.5</v>
      </c>
      <c r="B620" s="28">
        <v>1816.4230833333299</v>
      </c>
      <c r="C620" s="29">
        <v>41.915833333333303</v>
      </c>
      <c r="D620" s="28">
        <v>1816.4230833333299</v>
      </c>
      <c r="E620" s="30">
        <f t="shared" si="2"/>
        <v>11</v>
      </c>
      <c r="F620" s="30" t="s">
        <v>63</v>
      </c>
      <c r="G620" s="31"/>
    </row>
    <row r="621" spans="1:7" ht="14.25" customHeight="1" x14ac:dyDescent="0.2">
      <c r="A621" s="27">
        <v>41949</v>
      </c>
      <c r="B621" s="28">
        <v>2012.89008333333</v>
      </c>
      <c r="C621" s="29">
        <v>42.007083333333298</v>
      </c>
      <c r="D621" s="28">
        <v>2012.89008333333</v>
      </c>
      <c r="E621" s="30">
        <f t="shared" si="2"/>
        <v>11</v>
      </c>
      <c r="F621" s="30" t="s">
        <v>63</v>
      </c>
      <c r="G621" s="31"/>
    </row>
    <row r="622" spans="1:7" ht="14.25" customHeight="1" x14ac:dyDescent="0.2">
      <c r="A622" s="27">
        <v>41949.5</v>
      </c>
      <c r="B622" s="28">
        <v>2323.33687499999</v>
      </c>
      <c r="C622" s="29">
        <v>48.264583333333299</v>
      </c>
      <c r="D622" s="28">
        <v>2323.33687499999</v>
      </c>
      <c r="E622" s="30">
        <f t="shared" si="2"/>
        <v>11</v>
      </c>
      <c r="F622" s="30" t="s">
        <v>63</v>
      </c>
      <c r="G622" s="31"/>
    </row>
    <row r="623" spans="1:7" ht="14.25" customHeight="1" x14ac:dyDescent="0.2">
      <c r="A623" s="27">
        <v>41950</v>
      </c>
      <c r="B623" s="28">
        <v>2038.519125</v>
      </c>
      <c r="C623" s="29">
        <v>57.581666666666599</v>
      </c>
      <c r="D623" s="28">
        <v>2038.519125</v>
      </c>
      <c r="E623" s="30">
        <f t="shared" si="2"/>
        <v>11</v>
      </c>
      <c r="F623" s="30" t="s">
        <v>63</v>
      </c>
      <c r="G623" s="31"/>
    </row>
    <row r="624" spans="1:7" ht="14.25" customHeight="1" x14ac:dyDescent="0.2">
      <c r="A624" s="27">
        <v>41950.5</v>
      </c>
      <c r="B624" s="28">
        <v>2540.8084583333298</v>
      </c>
      <c r="C624" s="29">
        <v>81.2558333333333</v>
      </c>
      <c r="D624" s="28">
        <v>2540.8084583333298</v>
      </c>
      <c r="E624" s="30">
        <f t="shared" si="2"/>
        <v>11</v>
      </c>
      <c r="F624" s="30" t="s">
        <v>63</v>
      </c>
      <c r="G624" s="31"/>
    </row>
    <row r="625" spans="1:7" ht="14.25" customHeight="1" x14ac:dyDescent="0.2">
      <c r="A625" s="27">
        <v>41951</v>
      </c>
      <c r="B625" s="28">
        <v>1708.6217083333299</v>
      </c>
      <c r="C625" s="29">
        <v>50.509583333333303</v>
      </c>
      <c r="D625" s="28">
        <v>1708.6217083333299</v>
      </c>
      <c r="E625" s="30">
        <f t="shared" si="2"/>
        <v>11</v>
      </c>
      <c r="F625" s="30" t="s">
        <v>63</v>
      </c>
      <c r="G625" s="31"/>
    </row>
    <row r="626" spans="1:7" ht="14.25" customHeight="1" x14ac:dyDescent="0.2">
      <c r="A626" s="27">
        <v>41951.5</v>
      </c>
      <c r="B626" s="28">
        <v>2016.7689583333299</v>
      </c>
      <c r="C626" s="29">
        <v>61.915833333333303</v>
      </c>
      <c r="D626" s="28">
        <v>2016.7689583333299</v>
      </c>
      <c r="E626" s="30">
        <f t="shared" si="2"/>
        <v>11</v>
      </c>
      <c r="F626" s="30" t="s">
        <v>63</v>
      </c>
      <c r="G626" s="31"/>
    </row>
    <row r="627" spans="1:7" ht="14.25" customHeight="1" x14ac:dyDescent="0.2">
      <c r="A627" s="27">
        <v>41952</v>
      </c>
      <c r="B627" s="28">
        <v>1949.9066250000001</v>
      </c>
      <c r="C627" s="29">
        <v>44.452083333333299</v>
      </c>
      <c r="D627" s="28">
        <v>1949.9066250000001</v>
      </c>
      <c r="E627" s="30">
        <f t="shared" si="2"/>
        <v>11</v>
      </c>
      <c r="F627" s="30" t="s">
        <v>63</v>
      </c>
      <c r="G627" s="31"/>
    </row>
    <row r="628" spans="1:7" ht="14.25" customHeight="1" x14ac:dyDescent="0.2">
      <c r="A628" s="27">
        <v>41952.5</v>
      </c>
      <c r="B628" s="28">
        <v>2290.6012500000002</v>
      </c>
      <c r="C628" s="29">
        <v>66.273333333333298</v>
      </c>
      <c r="D628" s="28">
        <v>2290.6012500000002</v>
      </c>
      <c r="E628" s="30">
        <f t="shared" si="2"/>
        <v>11</v>
      </c>
      <c r="F628" s="30" t="s">
        <v>63</v>
      </c>
      <c r="G628" s="31"/>
    </row>
    <row r="629" spans="1:7" ht="14.25" customHeight="1" x14ac:dyDescent="0.2">
      <c r="A629" s="27">
        <v>41953</v>
      </c>
      <c r="B629" s="28">
        <v>1880.72729166666</v>
      </c>
      <c r="C629" s="29">
        <v>56.90625</v>
      </c>
      <c r="D629" s="28">
        <v>1880.72729166666</v>
      </c>
      <c r="E629" s="30">
        <f t="shared" si="2"/>
        <v>11</v>
      </c>
      <c r="F629" s="30" t="s">
        <v>63</v>
      </c>
      <c r="G629" s="31"/>
    </row>
    <row r="630" spans="1:7" ht="14.25" customHeight="1" x14ac:dyDescent="0.2">
      <c r="A630" s="27">
        <v>41953.5</v>
      </c>
      <c r="B630" s="28">
        <v>2154.9060416666598</v>
      </c>
      <c r="C630" s="29">
        <v>65.317499999999995</v>
      </c>
      <c r="D630" s="28">
        <v>2154.9060416666598</v>
      </c>
      <c r="E630" s="30">
        <f t="shared" si="2"/>
        <v>11</v>
      </c>
      <c r="F630" s="30" t="s">
        <v>63</v>
      </c>
      <c r="G630" s="31"/>
    </row>
    <row r="631" spans="1:7" ht="14.25" customHeight="1" x14ac:dyDescent="0.2">
      <c r="A631" s="27">
        <v>41954</v>
      </c>
      <c r="B631" s="28">
        <v>1956.88375</v>
      </c>
      <c r="C631" s="29">
        <v>63.1516666666666</v>
      </c>
      <c r="D631" s="28">
        <v>1956.88375</v>
      </c>
      <c r="E631" s="30">
        <f t="shared" si="2"/>
        <v>11</v>
      </c>
      <c r="F631" s="30" t="s">
        <v>63</v>
      </c>
      <c r="G631" s="31"/>
    </row>
    <row r="632" spans="1:7" ht="14.25" customHeight="1" x14ac:dyDescent="0.2">
      <c r="A632" s="27">
        <v>41954.5</v>
      </c>
      <c r="B632" s="28">
        <v>2342.821625</v>
      </c>
      <c r="C632" s="29">
        <v>78.025416666666601</v>
      </c>
      <c r="D632" s="28">
        <v>2342.821625</v>
      </c>
      <c r="E632" s="30">
        <f t="shared" si="2"/>
        <v>11</v>
      </c>
      <c r="F632" s="30" t="s">
        <v>63</v>
      </c>
      <c r="G632" s="31"/>
    </row>
    <row r="633" spans="1:7" ht="14.25" customHeight="1" x14ac:dyDescent="0.2">
      <c r="A633" s="27">
        <v>41955</v>
      </c>
      <c r="B633" s="28">
        <v>2046.5167083333299</v>
      </c>
      <c r="C633" s="29">
        <v>50.135833333333302</v>
      </c>
      <c r="D633" s="28">
        <v>2046.5167083333299</v>
      </c>
      <c r="E633" s="30">
        <f t="shared" si="2"/>
        <v>11</v>
      </c>
      <c r="F633" s="30" t="s">
        <v>63</v>
      </c>
      <c r="G633" s="31"/>
    </row>
    <row r="634" spans="1:7" ht="14.25" customHeight="1" x14ac:dyDescent="0.2">
      <c r="A634" s="27">
        <v>41955.5</v>
      </c>
      <c r="B634" s="28">
        <v>2574.9333750000001</v>
      </c>
      <c r="C634" s="29">
        <v>74.454583333333304</v>
      </c>
      <c r="D634" s="28">
        <v>2574.9333750000001</v>
      </c>
      <c r="E634" s="30">
        <f t="shared" si="2"/>
        <v>11</v>
      </c>
      <c r="F634" s="30" t="s">
        <v>63</v>
      </c>
      <c r="G634" s="31"/>
    </row>
    <row r="635" spans="1:7" ht="14.25" customHeight="1" x14ac:dyDescent="0.2">
      <c r="A635" s="27">
        <v>41956</v>
      </c>
      <c r="B635" s="28">
        <v>1838.4179166666599</v>
      </c>
      <c r="C635" s="29">
        <v>47.600416666666597</v>
      </c>
      <c r="D635" s="28">
        <v>1838.4179166666599</v>
      </c>
      <c r="E635" s="30">
        <f t="shared" si="2"/>
        <v>11</v>
      </c>
      <c r="F635" s="30" t="s">
        <v>63</v>
      </c>
      <c r="G635" s="31"/>
    </row>
    <row r="636" spans="1:7" ht="14.25" customHeight="1" x14ac:dyDescent="0.2">
      <c r="A636" s="27">
        <v>41956.5</v>
      </c>
      <c r="B636" s="28">
        <v>2156.3199583333299</v>
      </c>
      <c r="C636" s="29">
        <v>54.03875</v>
      </c>
      <c r="D636" s="28">
        <v>2156.3199583333299</v>
      </c>
      <c r="E636" s="30">
        <f t="shared" si="2"/>
        <v>11</v>
      </c>
      <c r="F636" s="30" t="s">
        <v>63</v>
      </c>
      <c r="G636" s="31"/>
    </row>
    <row r="637" spans="1:7" ht="14.25" customHeight="1" x14ac:dyDescent="0.2">
      <c r="A637" s="27">
        <v>41957</v>
      </c>
      <c r="B637" s="28">
        <v>1879.3218749999901</v>
      </c>
      <c r="C637" s="29">
        <v>53.240416666666597</v>
      </c>
      <c r="D637" s="28">
        <v>1879.3218749999901</v>
      </c>
      <c r="E637" s="30">
        <f t="shared" si="2"/>
        <v>11</v>
      </c>
      <c r="F637" s="30" t="s">
        <v>63</v>
      </c>
      <c r="G637" s="31"/>
    </row>
    <row r="638" spans="1:7" ht="14.25" customHeight="1" x14ac:dyDescent="0.2">
      <c r="A638" s="27">
        <v>41957.5</v>
      </c>
      <c r="B638" s="28">
        <v>2407.2310416666601</v>
      </c>
      <c r="C638" s="29">
        <v>79.754583333333301</v>
      </c>
      <c r="D638" s="28">
        <v>2407.2310416666601</v>
      </c>
      <c r="E638" s="30">
        <f t="shared" si="2"/>
        <v>11</v>
      </c>
      <c r="F638" s="30" t="s">
        <v>63</v>
      </c>
      <c r="G638" s="31"/>
    </row>
    <row r="639" spans="1:7" ht="14.25" customHeight="1" x14ac:dyDescent="0.2">
      <c r="A639" s="27">
        <v>41958</v>
      </c>
      <c r="B639" s="28">
        <v>1984.76958333333</v>
      </c>
      <c r="C639" s="29">
        <v>46.871249999999897</v>
      </c>
      <c r="D639" s="28">
        <v>1984.76958333333</v>
      </c>
      <c r="E639" s="30">
        <f t="shared" si="2"/>
        <v>11</v>
      </c>
      <c r="F639" s="30" t="s">
        <v>63</v>
      </c>
      <c r="G639" s="31"/>
    </row>
    <row r="640" spans="1:7" ht="14.25" customHeight="1" x14ac:dyDescent="0.2">
      <c r="A640" s="27">
        <v>41958.5</v>
      </c>
      <c r="B640" s="28">
        <v>2474.5342083333298</v>
      </c>
      <c r="C640" s="29">
        <v>73.267499999999998</v>
      </c>
      <c r="D640" s="28">
        <v>2474.5342083333298</v>
      </c>
      <c r="E640" s="30">
        <f t="shared" si="2"/>
        <v>11</v>
      </c>
      <c r="F640" s="30" t="s">
        <v>63</v>
      </c>
      <c r="G640" s="31"/>
    </row>
    <row r="641" spans="1:7" ht="14.25" customHeight="1" x14ac:dyDescent="0.2">
      <c r="A641" s="27">
        <v>41959</v>
      </c>
      <c r="B641" s="28">
        <v>1896.93095833333</v>
      </c>
      <c r="C641" s="29">
        <v>49.975000000000001</v>
      </c>
      <c r="D641" s="28">
        <v>1896.93095833333</v>
      </c>
      <c r="E641" s="30">
        <f t="shared" si="2"/>
        <v>11</v>
      </c>
      <c r="F641" s="30" t="s">
        <v>63</v>
      </c>
      <c r="G641" s="31"/>
    </row>
    <row r="642" spans="1:7" ht="14.25" customHeight="1" x14ac:dyDescent="0.2">
      <c r="A642" s="27">
        <v>41959.5</v>
      </c>
      <c r="B642" s="28">
        <v>2473.4072916666601</v>
      </c>
      <c r="C642" s="29">
        <v>77.7662499999999</v>
      </c>
      <c r="D642" s="28">
        <v>2473.4072916666601</v>
      </c>
      <c r="E642" s="30">
        <f t="shared" si="2"/>
        <v>11</v>
      </c>
      <c r="F642" s="30" t="s">
        <v>63</v>
      </c>
      <c r="G642" s="31"/>
    </row>
    <row r="643" spans="1:7" ht="14.25" customHeight="1" x14ac:dyDescent="0.2">
      <c r="A643" s="27">
        <v>41960</v>
      </c>
      <c r="B643" s="28">
        <v>1830.4516249999999</v>
      </c>
      <c r="C643" s="29">
        <v>56.203749999999999</v>
      </c>
      <c r="D643" s="28">
        <v>1830.4516249999999</v>
      </c>
      <c r="E643" s="30">
        <f t="shared" si="2"/>
        <v>11</v>
      </c>
      <c r="F643" s="30" t="s">
        <v>63</v>
      </c>
      <c r="G643" s="31"/>
    </row>
    <row r="644" spans="1:7" ht="14.25" customHeight="1" x14ac:dyDescent="0.2">
      <c r="A644" s="27">
        <v>41960.5</v>
      </c>
      <c r="B644" s="28">
        <v>2146.0133333333301</v>
      </c>
      <c r="C644" s="29">
        <v>74.744583333333296</v>
      </c>
      <c r="D644" s="28">
        <v>2146.0133333333301</v>
      </c>
      <c r="E644" s="30">
        <f t="shared" si="2"/>
        <v>11</v>
      </c>
      <c r="F644" s="30" t="s">
        <v>63</v>
      </c>
      <c r="G644" s="31"/>
    </row>
    <row r="645" spans="1:7" ht="14.25" customHeight="1" x14ac:dyDescent="0.2">
      <c r="A645" s="27">
        <v>41961</v>
      </c>
      <c r="B645" s="28">
        <v>1967.22974999999</v>
      </c>
      <c r="C645" s="29">
        <v>55.783749999999998</v>
      </c>
      <c r="D645" s="28">
        <v>1967.22974999999</v>
      </c>
      <c r="E645" s="30">
        <f t="shared" si="2"/>
        <v>11</v>
      </c>
      <c r="F645" s="30" t="s">
        <v>63</v>
      </c>
      <c r="G645" s="31"/>
    </row>
    <row r="646" spans="1:7" ht="14.25" customHeight="1" x14ac:dyDescent="0.2">
      <c r="A646" s="27">
        <v>41961.5</v>
      </c>
      <c r="B646" s="28">
        <v>2182.4940000000001</v>
      </c>
      <c r="C646" s="29">
        <v>48.494583333333303</v>
      </c>
      <c r="D646" s="28">
        <v>2182.4940000000001</v>
      </c>
      <c r="E646" s="30">
        <f t="shared" si="2"/>
        <v>11</v>
      </c>
      <c r="F646" s="30" t="s">
        <v>63</v>
      </c>
      <c r="G646" s="31"/>
    </row>
    <row r="647" spans="1:7" ht="14.25" customHeight="1" x14ac:dyDescent="0.2">
      <c r="A647" s="27">
        <v>41962</v>
      </c>
      <c r="B647" s="28">
        <v>1929.8937777777701</v>
      </c>
      <c r="C647" s="29">
        <v>33.299444444444397</v>
      </c>
      <c r="D647" s="28">
        <v>1929.8937777777701</v>
      </c>
      <c r="E647" s="30">
        <f t="shared" si="2"/>
        <v>11</v>
      </c>
      <c r="F647" s="30" t="s">
        <v>63</v>
      </c>
      <c r="G647" s="31"/>
    </row>
    <row r="648" spans="1:7" ht="14.25" customHeight="1" x14ac:dyDescent="0.2">
      <c r="A648" s="27">
        <v>41962.5</v>
      </c>
      <c r="B648" s="28">
        <v>2045.6363636363601</v>
      </c>
      <c r="C648" s="29">
        <v>40.534999999999997</v>
      </c>
      <c r="D648" s="28">
        <v>2045.6363636363601</v>
      </c>
      <c r="E648" s="30">
        <f t="shared" si="2"/>
        <v>11</v>
      </c>
      <c r="F648" s="30" t="s">
        <v>63</v>
      </c>
      <c r="G648" s="31"/>
    </row>
    <row r="649" spans="1:7" ht="14.25" customHeight="1" x14ac:dyDescent="0.2">
      <c r="A649" s="27">
        <v>41963</v>
      </c>
      <c r="B649" s="28">
        <v>1880.0908571428499</v>
      </c>
      <c r="C649" s="29">
        <v>33.344999999999999</v>
      </c>
      <c r="D649" s="28">
        <v>1880.0908571428499</v>
      </c>
      <c r="E649" s="30">
        <f t="shared" si="2"/>
        <v>11</v>
      </c>
      <c r="F649" s="30" t="s">
        <v>63</v>
      </c>
      <c r="G649" s="31"/>
    </row>
    <row r="650" spans="1:7" ht="14.25" customHeight="1" x14ac:dyDescent="0.2">
      <c r="A650" s="27">
        <v>41963.5</v>
      </c>
      <c r="B650" s="28">
        <v>2085.9897500000002</v>
      </c>
      <c r="C650" s="29">
        <v>44.9583333333333</v>
      </c>
      <c r="D650" s="28">
        <v>2085.9897500000002</v>
      </c>
      <c r="E650" s="30">
        <f t="shared" si="2"/>
        <v>11</v>
      </c>
      <c r="F650" s="30" t="s">
        <v>63</v>
      </c>
      <c r="G650" s="31"/>
    </row>
    <row r="651" spans="1:7" ht="14.25" customHeight="1" x14ac:dyDescent="0.2">
      <c r="A651" s="27">
        <v>41964</v>
      </c>
      <c r="B651" s="28">
        <v>2014.6393125</v>
      </c>
      <c r="C651" s="29">
        <v>38.847499999999997</v>
      </c>
      <c r="D651" s="28">
        <v>2014.6393125</v>
      </c>
      <c r="E651" s="30">
        <f t="shared" si="2"/>
        <v>11</v>
      </c>
      <c r="F651" s="30" t="s">
        <v>63</v>
      </c>
      <c r="G651" s="31"/>
    </row>
    <row r="652" spans="1:7" ht="14.25" customHeight="1" x14ac:dyDescent="0.2">
      <c r="A652" s="27">
        <v>41964.5</v>
      </c>
      <c r="B652" s="28">
        <v>2325.59958333333</v>
      </c>
      <c r="C652" s="29">
        <v>56.487916666666599</v>
      </c>
      <c r="D652" s="28">
        <v>2325.59958333333</v>
      </c>
      <c r="E652" s="30">
        <f t="shared" si="2"/>
        <v>11</v>
      </c>
      <c r="F652" s="30" t="s">
        <v>63</v>
      </c>
      <c r="G652" s="31"/>
    </row>
    <row r="653" spans="1:7" ht="14.25" customHeight="1" x14ac:dyDescent="0.2">
      <c r="A653" s="27">
        <v>41965</v>
      </c>
      <c r="B653" s="28">
        <v>1960.05679166666</v>
      </c>
      <c r="C653" s="29">
        <v>44.548749999999998</v>
      </c>
      <c r="D653" s="28">
        <v>1960.05679166666</v>
      </c>
      <c r="E653" s="30">
        <f t="shared" si="2"/>
        <v>11</v>
      </c>
      <c r="F653" s="30" t="s">
        <v>63</v>
      </c>
      <c r="G653" s="31"/>
    </row>
    <row r="654" spans="1:7" ht="14.25" customHeight="1" x14ac:dyDescent="0.2">
      <c r="A654" s="27">
        <v>41965.5</v>
      </c>
      <c r="B654" s="28">
        <v>2341.8746666666598</v>
      </c>
      <c r="C654" s="29">
        <v>54.977916666666601</v>
      </c>
      <c r="D654" s="28">
        <v>2341.8746666666598</v>
      </c>
      <c r="E654" s="30">
        <f t="shared" si="2"/>
        <v>11</v>
      </c>
      <c r="F654" s="30" t="s">
        <v>63</v>
      </c>
      <c r="G654" s="31"/>
    </row>
    <row r="655" spans="1:7" ht="14.25" customHeight="1" x14ac:dyDescent="0.2">
      <c r="A655" s="27">
        <v>41966</v>
      </c>
      <c r="B655" s="28">
        <v>1722.6105</v>
      </c>
      <c r="C655" s="29">
        <v>36.4375</v>
      </c>
      <c r="D655" s="28">
        <v>1722.6105</v>
      </c>
      <c r="E655" s="30">
        <f t="shared" si="2"/>
        <v>11</v>
      </c>
      <c r="F655" s="30" t="s">
        <v>63</v>
      </c>
      <c r="G655" s="31"/>
    </row>
    <row r="656" spans="1:7" ht="14.25" customHeight="1" x14ac:dyDescent="0.2">
      <c r="A656" s="27">
        <v>41966.5</v>
      </c>
      <c r="B656" s="28">
        <v>2026.1913750000001</v>
      </c>
      <c r="C656" s="29">
        <v>56.418749999999903</v>
      </c>
      <c r="D656" s="28">
        <v>2026.1913750000001</v>
      </c>
      <c r="E656" s="30">
        <f t="shared" si="2"/>
        <v>11</v>
      </c>
      <c r="F656" s="30" t="s">
        <v>63</v>
      </c>
      <c r="G656" s="31"/>
    </row>
    <row r="657" spans="1:7" ht="14.25" customHeight="1" x14ac:dyDescent="0.2">
      <c r="A657" s="27">
        <v>41967</v>
      </c>
      <c r="B657" s="28">
        <v>1621.5212916666601</v>
      </c>
      <c r="C657" s="29">
        <v>54.088333333333303</v>
      </c>
      <c r="D657" s="28">
        <v>1621.5212916666601</v>
      </c>
      <c r="E657" s="30">
        <f t="shared" si="2"/>
        <v>11</v>
      </c>
      <c r="F657" s="30" t="s">
        <v>63</v>
      </c>
      <c r="G657" s="31"/>
    </row>
    <row r="658" spans="1:7" ht="14.25" customHeight="1" x14ac:dyDescent="0.2">
      <c r="A658" s="27">
        <v>41967.5</v>
      </c>
      <c r="B658" s="28">
        <v>1833.5901249999999</v>
      </c>
      <c r="C658" s="29">
        <v>46.512499999999903</v>
      </c>
      <c r="D658" s="28">
        <v>1833.5901249999999</v>
      </c>
      <c r="E658" s="30">
        <f t="shared" si="2"/>
        <v>11</v>
      </c>
      <c r="F658" s="30" t="s">
        <v>63</v>
      </c>
      <c r="G658" s="31"/>
    </row>
    <row r="659" spans="1:7" ht="14.25" customHeight="1" x14ac:dyDescent="0.2">
      <c r="A659" s="27">
        <v>41968</v>
      </c>
      <c r="B659" s="28">
        <v>1763.4928749999999</v>
      </c>
      <c r="C659" s="29">
        <v>45.996666666666599</v>
      </c>
      <c r="D659" s="28">
        <v>1763.4928749999999</v>
      </c>
      <c r="E659" s="30">
        <f t="shared" si="2"/>
        <v>11</v>
      </c>
      <c r="F659" s="30" t="s">
        <v>63</v>
      </c>
      <c r="G659" s="31"/>
    </row>
    <row r="660" spans="1:7" ht="14.25" customHeight="1" x14ac:dyDescent="0.2">
      <c r="A660" s="27">
        <v>41968.5</v>
      </c>
      <c r="B660" s="28">
        <v>2059.60249999999</v>
      </c>
      <c r="C660" s="29">
        <v>48.314090909090901</v>
      </c>
      <c r="D660" s="28">
        <v>2059.60249999999</v>
      </c>
      <c r="E660" s="30">
        <f t="shared" si="2"/>
        <v>11</v>
      </c>
      <c r="F660" s="30" t="s">
        <v>63</v>
      </c>
      <c r="G660" s="31"/>
    </row>
    <row r="661" spans="1:7" ht="14.25" customHeight="1" x14ac:dyDescent="0.2">
      <c r="A661" s="27">
        <v>41969</v>
      </c>
      <c r="B661" s="28">
        <v>1995.29342857142</v>
      </c>
      <c r="C661" s="29">
        <v>44.322857142857103</v>
      </c>
      <c r="D661" s="28">
        <v>1995.29342857142</v>
      </c>
      <c r="E661" s="30">
        <f t="shared" si="2"/>
        <v>11</v>
      </c>
      <c r="F661" s="30" t="s">
        <v>63</v>
      </c>
      <c r="G661" s="31"/>
    </row>
    <row r="662" spans="1:7" ht="14.25" customHeight="1" x14ac:dyDescent="0.2">
      <c r="A662" s="27">
        <v>41969.5</v>
      </c>
      <c r="B662" s="28">
        <v>2089.6785416666598</v>
      </c>
      <c r="C662" s="29">
        <v>39.004999999999903</v>
      </c>
      <c r="D662" s="28">
        <v>2089.6785416666598</v>
      </c>
      <c r="E662" s="30">
        <f t="shared" si="2"/>
        <v>11</v>
      </c>
      <c r="F662" s="30" t="s">
        <v>63</v>
      </c>
      <c r="G662" s="31"/>
    </row>
    <row r="663" spans="1:7" ht="14.25" customHeight="1" x14ac:dyDescent="0.2">
      <c r="A663" s="27">
        <v>41970</v>
      </c>
      <c r="B663" s="28">
        <v>1968.56105555555</v>
      </c>
      <c r="C663" s="29">
        <v>32.433888888888802</v>
      </c>
      <c r="D663" s="28">
        <v>1968.56105555555</v>
      </c>
      <c r="E663" s="30">
        <f t="shared" si="2"/>
        <v>11</v>
      </c>
      <c r="F663" s="30" t="s">
        <v>63</v>
      </c>
      <c r="G663" s="31"/>
    </row>
    <row r="664" spans="1:7" ht="14.25" customHeight="1" x14ac:dyDescent="0.2">
      <c r="A664" s="27">
        <v>41970.5</v>
      </c>
      <c r="B664" s="28">
        <v>2332.91908333333</v>
      </c>
      <c r="C664" s="29">
        <v>54.317083333333301</v>
      </c>
      <c r="D664" s="28">
        <v>2332.91908333333</v>
      </c>
      <c r="E664" s="30">
        <f t="shared" si="2"/>
        <v>11</v>
      </c>
      <c r="F664" s="30" t="s">
        <v>63</v>
      </c>
      <c r="G664" s="31"/>
    </row>
    <row r="665" spans="1:7" ht="14.25" customHeight="1" x14ac:dyDescent="0.2">
      <c r="A665" s="27">
        <v>41971</v>
      </c>
      <c r="B665" s="28">
        <v>2027.29349999999</v>
      </c>
      <c r="C665" s="29">
        <v>54.115416666666597</v>
      </c>
      <c r="D665" s="28">
        <v>2027.29349999999</v>
      </c>
      <c r="E665" s="30">
        <f t="shared" si="2"/>
        <v>11</v>
      </c>
      <c r="F665" s="30" t="s">
        <v>63</v>
      </c>
      <c r="G665" s="31"/>
    </row>
    <row r="666" spans="1:7" ht="14.25" customHeight="1" x14ac:dyDescent="0.2">
      <c r="A666" s="27">
        <v>41971.5</v>
      </c>
      <c r="B666" s="28">
        <v>2408.9666666666599</v>
      </c>
      <c r="C666" s="29">
        <v>55.441666666666599</v>
      </c>
      <c r="D666" s="28">
        <v>2408.9666666666599</v>
      </c>
      <c r="E666" s="30">
        <f t="shared" si="2"/>
        <v>11</v>
      </c>
      <c r="F666" s="30" t="s">
        <v>63</v>
      </c>
      <c r="G666" s="31"/>
    </row>
    <row r="667" spans="1:7" ht="14.25" customHeight="1" x14ac:dyDescent="0.2">
      <c r="A667" s="27">
        <v>41972</v>
      </c>
      <c r="B667" s="28">
        <v>2020.8008749999999</v>
      </c>
      <c r="C667" s="29">
        <v>55.433749999999897</v>
      </c>
      <c r="D667" s="28">
        <v>2020.8008749999999</v>
      </c>
      <c r="E667" s="30">
        <f t="shared" si="2"/>
        <v>11</v>
      </c>
      <c r="F667" s="30" t="s">
        <v>63</v>
      </c>
      <c r="G667" s="31"/>
    </row>
    <row r="668" spans="1:7" ht="14.25" customHeight="1" x14ac:dyDescent="0.2">
      <c r="A668" s="27">
        <v>41972.5</v>
      </c>
      <c r="B668" s="28">
        <v>2143.7741666666602</v>
      </c>
      <c r="C668" s="29">
        <v>42.220833333333303</v>
      </c>
      <c r="D668" s="28">
        <v>2143.7741666666602</v>
      </c>
      <c r="E668" s="30">
        <f t="shared" si="2"/>
        <v>11</v>
      </c>
      <c r="F668" s="30" t="s">
        <v>63</v>
      </c>
      <c r="G668" s="31"/>
    </row>
    <row r="669" spans="1:7" ht="14.25" customHeight="1" x14ac:dyDescent="0.2">
      <c r="A669" s="27">
        <v>41973</v>
      </c>
      <c r="B669" s="28">
        <v>1733.66625</v>
      </c>
      <c r="C669" s="29">
        <v>39.741249999999901</v>
      </c>
      <c r="D669" s="28">
        <v>1733.66625</v>
      </c>
      <c r="E669" s="30">
        <f t="shared" si="2"/>
        <v>11</v>
      </c>
      <c r="F669" s="30" t="s">
        <v>63</v>
      </c>
      <c r="G669" s="31"/>
    </row>
    <row r="670" spans="1:7" ht="14.25" customHeight="1" x14ac:dyDescent="0.2">
      <c r="A670" s="27">
        <v>41973.5</v>
      </c>
      <c r="B670" s="28">
        <v>1938.42895833333</v>
      </c>
      <c r="C670" s="29">
        <v>47.627499999999998</v>
      </c>
      <c r="D670" s="28">
        <v>1938.42895833333</v>
      </c>
      <c r="E670" s="30">
        <f t="shared" si="2"/>
        <v>11</v>
      </c>
      <c r="F670" s="30" t="s">
        <v>63</v>
      </c>
      <c r="G670" s="31"/>
    </row>
    <row r="671" spans="1:7" ht="14.25" customHeight="1" x14ac:dyDescent="0.2">
      <c r="A671" s="27">
        <v>41974</v>
      </c>
      <c r="B671" s="28">
        <v>1811.3492083333299</v>
      </c>
      <c r="C671" s="29">
        <v>51.697249999999997</v>
      </c>
      <c r="D671" s="28">
        <v>1811.3492083333299</v>
      </c>
      <c r="E671" s="30">
        <f t="shared" si="2"/>
        <v>12</v>
      </c>
      <c r="F671" s="30" t="s">
        <v>63</v>
      </c>
      <c r="G671" s="31"/>
    </row>
    <row r="672" spans="1:7" ht="14.25" customHeight="1" x14ac:dyDescent="0.2">
      <c r="A672" s="27">
        <v>41974.5</v>
      </c>
      <c r="B672" s="28">
        <v>2407.5522083333299</v>
      </c>
      <c r="C672" s="29">
        <v>91.086749999999995</v>
      </c>
      <c r="D672" s="28">
        <v>2407.5522083333299</v>
      </c>
      <c r="E672" s="30">
        <f t="shared" si="2"/>
        <v>12</v>
      </c>
      <c r="F672" s="30" t="s">
        <v>63</v>
      </c>
      <c r="G672" s="31"/>
    </row>
    <row r="673" spans="1:7" ht="14.25" customHeight="1" x14ac:dyDescent="0.2">
      <c r="A673" s="27">
        <v>41975</v>
      </c>
      <c r="B673" s="28">
        <v>2557.52991666666</v>
      </c>
      <c r="C673" s="29">
        <v>108.491333333333</v>
      </c>
      <c r="D673" s="28">
        <v>2557.52991666666</v>
      </c>
      <c r="E673" s="30">
        <f t="shared" si="2"/>
        <v>12</v>
      </c>
      <c r="F673" s="30" t="s">
        <v>63</v>
      </c>
      <c r="G673" s="31"/>
    </row>
    <row r="674" spans="1:7" ht="14.25" customHeight="1" x14ac:dyDescent="0.2">
      <c r="A674" s="27">
        <v>41975.5</v>
      </c>
      <c r="B674" s="28">
        <v>3343.2067916666601</v>
      </c>
      <c r="C674" s="29">
        <v>103.15049999999999</v>
      </c>
      <c r="D674" s="28">
        <v>3343.2067916666601</v>
      </c>
      <c r="E674" s="30">
        <f t="shared" si="2"/>
        <v>12</v>
      </c>
      <c r="F674" s="30" t="s">
        <v>63</v>
      </c>
      <c r="G674" s="31"/>
    </row>
    <row r="675" spans="1:7" ht="14.25" customHeight="1" x14ac:dyDescent="0.2">
      <c r="A675" s="27">
        <v>41976</v>
      </c>
      <c r="B675" s="28">
        <v>1855.5550416666599</v>
      </c>
      <c r="C675" s="29">
        <v>44.554499999999997</v>
      </c>
      <c r="D675" s="28">
        <v>1855.5550416666599</v>
      </c>
      <c r="E675" s="30">
        <f t="shared" si="2"/>
        <v>12</v>
      </c>
      <c r="F675" s="30" t="s">
        <v>63</v>
      </c>
      <c r="G675" s="31"/>
    </row>
    <row r="676" spans="1:7" ht="14.25" customHeight="1" x14ac:dyDescent="0.2">
      <c r="A676" s="27">
        <v>41976.5</v>
      </c>
      <c r="B676" s="28">
        <v>2107.1355416666602</v>
      </c>
      <c r="C676" s="29">
        <v>56.459166666666597</v>
      </c>
      <c r="D676" s="28">
        <v>2107.1355416666602</v>
      </c>
      <c r="E676" s="30">
        <f t="shared" si="2"/>
        <v>12</v>
      </c>
      <c r="F676" s="30" t="s">
        <v>63</v>
      </c>
      <c r="G676" s="31"/>
    </row>
    <row r="677" spans="1:7" ht="14.25" customHeight="1" x14ac:dyDescent="0.2">
      <c r="A677" s="27">
        <v>41977</v>
      </c>
      <c r="B677" s="28">
        <v>2148.7616249999901</v>
      </c>
      <c r="C677" s="29">
        <v>45.986249999999998</v>
      </c>
      <c r="D677" s="28">
        <v>2148.7616249999901</v>
      </c>
      <c r="E677" s="30">
        <f t="shared" si="2"/>
        <v>12</v>
      </c>
      <c r="F677" s="30" t="s">
        <v>63</v>
      </c>
      <c r="G677" s="31"/>
    </row>
    <row r="678" spans="1:7" ht="14.25" customHeight="1" x14ac:dyDescent="0.2">
      <c r="A678" s="27">
        <v>41977.5</v>
      </c>
      <c r="B678" s="28">
        <v>2362.4044583333298</v>
      </c>
      <c r="C678" s="29">
        <v>45.425833333333301</v>
      </c>
      <c r="D678" s="28">
        <v>2362.4044583333298</v>
      </c>
      <c r="E678" s="30">
        <f t="shared" si="2"/>
        <v>12</v>
      </c>
      <c r="F678" s="30" t="s">
        <v>63</v>
      </c>
      <c r="G678" s="31"/>
    </row>
    <row r="679" spans="1:7" ht="14.25" customHeight="1" x14ac:dyDescent="0.2">
      <c r="A679" s="27">
        <v>41978</v>
      </c>
      <c r="B679" s="28">
        <v>1645.9032999999999</v>
      </c>
      <c r="C679" s="29">
        <v>39.856999999999999</v>
      </c>
      <c r="D679" s="28">
        <v>1645.9032999999999</v>
      </c>
      <c r="E679" s="30">
        <f t="shared" si="2"/>
        <v>12</v>
      </c>
      <c r="F679" s="30" t="s">
        <v>63</v>
      </c>
      <c r="G679" s="31"/>
    </row>
    <row r="680" spans="1:7" ht="14.25" customHeight="1" x14ac:dyDescent="0.2">
      <c r="A680" s="27">
        <v>41978.5</v>
      </c>
      <c r="B680" s="28">
        <v>1852.95022727272</v>
      </c>
      <c r="C680" s="29">
        <v>42.868636363636298</v>
      </c>
      <c r="D680" s="28">
        <v>1852.95022727272</v>
      </c>
      <c r="E680" s="30">
        <f t="shared" si="2"/>
        <v>12</v>
      </c>
      <c r="F680" s="30" t="s">
        <v>63</v>
      </c>
      <c r="G680" s="31"/>
    </row>
    <row r="681" spans="1:7" ht="14.25" customHeight="1" x14ac:dyDescent="0.2">
      <c r="A681" s="27">
        <v>41979</v>
      </c>
      <c r="B681" s="28">
        <v>2100.8144499999999</v>
      </c>
      <c r="C681" s="29">
        <v>37.848499999999902</v>
      </c>
      <c r="D681" s="28">
        <v>2100.8144499999999</v>
      </c>
      <c r="E681" s="30">
        <f t="shared" si="2"/>
        <v>12</v>
      </c>
      <c r="F681" s="30" t="s">
        <v>63</v>
      </c>
      <c r="G681" s="31"/>
    </row>
    <row r="682" spans="1:7" ht="14.25" customHeight="1" x14ac:dyDescent="0.2">
      <c r="A682" s="27">
        <v>41979.5</v>
      </c>
      <c r="B682" s="28">
        <v>2257.8534999999902</v>
      </c>
      <c r="C682" s="29">
        <v>47.806249999999999</v>
      </c>
      <c r="D682" s="28">
        <v>2257.8534999999902</v>
      </c>
      <c r="E682" s="30">
        <f t="shared" si="2"/>
        <v>12</v>
      </c>
      <c r="F682" s="30" t="s">
        <v>63</v>
      </c>
      <c r="G682" s="31"/>
    </row>
    <row r="683" spans="1:7" ht="14.25" customHeight="1" x14ac:dyDescent="0.2">
      <c r="A683" s="27">
        <v>41980</v>
      </c>
      <c r="B683" s="28">
        <v>2056.5866249999999</v>
      </c>
      <c r="C683" s="29">
        <v>60.922083333333298</v>
      </c>
      <c r="D683" s="28">
        <v>2056.5866249999999</v>
      </c>
      <c r="E683" s="30">
        <f t="shared" si="2"/>
        <v>12</v>
      </c>
      <c r="F683" s="30" t="s">
        <v>63</v>
      </c>
      <c r="G683" s="31"/>
    </row>
    <row r="684" spans="1:7" ht="14.25" customHeight="1" x14ac:dyDescent="0.2">
      <c r="A684" s="27">
        <v>41980.5</v>
      </c>
      <c r="B684" s="28">
        <v>2275.6061666666601</v>
      </c>
      <c r="C684" s="29">
        <v>62.5266666666666</v>
      </c>
      <c r="D684" s="28">
        <v>2275.6061666666601</v>
      </c>
      <c r="E684" s="30">
        <f t="shared" si="2"/>
        <v>12</v>
      </c>
      <c r="F684" s="30" t="s">
        <v>63</v>
      </c>
      <c r="G684" s="31"/>
    </row>
    <row r="685" spans="1:7" ht="14.25" customHeight="1" x14ac:dyDescent="0.2">
      <c r="A685" s="27">
        <v>41981</v>
      </c>
      <c r="B685" s="28">
        <v>1961.3328750000001</v>
      </c>
      <c r="C685" s="29">
        <v>80.026249999999905</v>
      </c>
      <c r="D685" s="28">
        <v>1961.3328750000001</v>
      </c>
      <c r="E685" s="30">
        <f t="shared" si="2"/>
        <v>12</v>
      </c>
      <c r="F685" s="30" t="s">
        <v>63</v>
      </c>
      <c r="G685" s="31"/>
    </row>
    <row r="686" spans="1:7" ht="14.25" customHeight="1" x14ac:dyDescent="0.2">
      <c r="A686" s="27">
        <v>41981.5</v>
      </c>
      <c r="B686" s="28">
        <v>2277.7167083333302</v>
      </c>
      <c r="C686" s="29">
        <v>93.381249999999994</v>
      </c>
      <c r="D686" s="28">
        <v>2277.7167083333302</v>
      </c>
      <c r="E686" s="30">
        <f t="shared" si="2"/>
        <v>12</v>
      </c>
      <c r="F686" s="30" t="s">
        <v>63</v>
      </c>
      <c r="G686" s="31"/>
    </row>
    <row r="687" spans="1:7" ht="14.25" customHeight="1" x14ac:dyDescent="0.2">
      <c r="A687" s="27">
        <v>41982</v>
      </c>
      <c r="B687" s="28">
        <v>1943.82499999999</v>
      </c>
      <c r="C687" s="29">
        <v>52.632916666666603</v>
      </c>
      <c r="D687" s="28">
        <v>1943.82499999999</v>
      </c>
      <c r="E687" s="30">
        <f t="shared" si="2"/>
        <v>12</v>
      </c>
      <c r="F687" s="30" t="s">
        <v>63</v>
      </c>
      <c r="G687" s="31"/>
    </row>
    <row r="688" spans="1:7" ht="14.25" customHeight="1" x14ac:dyDescent="0.2">
      <c r="A688" s="27">
        <v>41982.5</v>
      </c>
      <c r="B688" s="28">
        <v>2235.0515416666599</v>
      </c>
      <c r="C688" s="29">
        <v>66.297916666666595</v>
      </c>
      <c r="D688" s="28">
        <v>2235.0515416666599</v>
      </c>
      <c r="E688" s="30">
        <f t="shared" si="2"/>
        <v>12</v>
      </c>
      <c r="F688" s="30" t="s">
        <v>63</v>
      </c>
      <c r="G688" s="31"/>
    </row>
    <row r="689" spans="1:7" ht="14.25" customHeight="1" x14ac:dyDescent="0.2">
      <c r="A689" s="27">
        <v>41983</v>
      </c>
      <c r="B689" s="28">
        <v>1723.949625</v>
      </c>
      <c r="C689" s="29">
        <v>41.935833333333299</v>
      </c>
      <c r="D689" s="28">
        <v>1723.949625</v>
      </c>
      <c r="E689" s="30">
        <f t="shared" si="2"/>
        <v>12</v>
      </c>
      <c r="F689" s="30" t="s">
        <v>63</v>
      </c>
      <c r="G689" s="31"/>
    </row>
    <row r="690" spans="1:7" ht="14.25" customHeight="1" x14ac:dyDescent="0.2">
      <c r="A690" s="27">
        <v>41983.5</v>
      </c>
      <c r="B690" s="28">
        <v>1901.2469166666599</v>
      </c>
      <c r="C690" s="29">
        <v>47.556666666666601</v>
      </c>
      <c r="D690" s="28">
        <v>1901.2469166666599</v>
      </c>
      <c r="E690" s="30">
        <f t="shared" si="2"/>
        <v>12</v>
      </c>
      <c r="F690" s="30" t="s">
        <v>63</v>
      </c>
      <c r="G690" s="31"/>
    </row>
    <row r="691" spans="1:7" ht="14.25" customHeight="1" x14ac:dyDescent="0.2">
      <c r="A691" s="27">
        <v>41984</v>
      </c>
      <c r="B691" s="28">
        <v>1893.2130833333299</v>
      </c>
      <c r="C691" s="29">
        <v>51.536249999999903</v>
      </c>
      <c r="D691" s="28">
        <v>1893.2130833333299</v>
      </c>
      <c r="E691" s="30">
        <f t="shared" si="2"/>
        <v>12</v>
      </c>
      <c r="F691" s="30" t="s">
        <v>63</v>
      </c>
      <c r="G691" s="31"/>
    </row>
    <row r="692" spans="1:7" ht="14.25" customHeight="1" x14ac:dyDescent="0.2">
      <c r="A692" s="27">
        <v>41984.5</v>
      </c>
      <c r="B692" s="28">
        <v>2235.2352083333299</v>
      </c>
      <c r="C692" s="29">
        <v>58.006666666666597</v>
      </c>
      <c r="D692" s="28">
        <v>2235.2352083333299</v>
      </c>
      <c r="E692" s="30">
        <f t="shared" si="2"/>
        <v>12</v>
      </c>
      <c r="F692" s="30" t="s">
        <v>63</v>
      </c>
      <c r="G692" s="31"/>
    </row>
    <row r="693" spans="1:7" ht="14.25" customHeight="1" x14ac:dyDescent="0.2">
      <c r="A693" s="27">
        <v>41985</v>
      </c>
      <c r="B693" s="28">
        <v>2172.7842083333298</v>
      </c>
      <c r="C693" s="29">
        <v>55.424583333333302</v>
      </c>
      <c r="D693" s="28">
        <v>2172.7842083333298</v>
      </c>
      <c r="E693" s="30">
        <f t="shared" si="2"/>
        <v>12</v>
      </c>
      <c r="F693" s="30" t="s">
        <v>63</v>
      </c>
      <c r="G693" s="31"/>
    </row>
    <row r="694" spans="1:7" ht="14.25" customHeight="1" x14ac:dyDescent="0.2">
      <c r="A694" s="27">
        <v>41985.5</v>
      </c>
      <c r="B694" s="28">
        <v>2876.3842499999901</v>
      </c>
      <c r="C694" s="29">
        <v>69.689583333333303</v>
      </c>
      <c r="D694" s="28">
        <v>2876.3842499999901</v>
      </c>
      <c r="E694" s="30">
        <f t="shared" si="2"/>
        <v>12</v>
      </c>
      <c r="F694" s="30" t="s">
        <v>63</v>
      </c>
      <c r="G694" s="31"/>
    </row>
    <row r="695" spans="1:7" ht="14.25" customHeight="1" x14ac:dyDescent="0.2">
      <c r="A695" s="27">
        <v>41986</v>
      </c>
      <c r="B695" s="28">
        <v>2270.6802499999999</v>
      </c>
      <c r="C695" s="29">
        <v>56.573333333333302</v>
      </c>
      <c r="D695" s="28">
        <v>2270.6802499999999</v>
      </c>
      <c r="E695" s="30">
        <f t="shared" si="2"/>
        <v>12</v>
      </c>
      <c r="F695" s="30" t="s">
        <v>63</v>
      </c>
      <c r="G695" s="31"/>
    </row>
    <row r="696" spans="1:7" ht="14.25" customHeight="1" x14ac:dyDescent="0.2">
      <c r="A696" s="27">
        <v>41986.5</v>
      </c>
      <c r="B696" s="28">
        <v>3024.1334583333301</v>
      </c>
      <c r="C696" s="29">
        <v>89.414583333333297</v>
      </c>
      <c r="D696" s="28">
        <v>3024.1334583333301</v>
      </c>
      <c r="E696" s="30">
        <f t="shared" si="2"/>
        <v>12</v>
      </c>
      <c r="F696" s="30" t="s">
        <v>63</v>
      </c>
      <c r="G696" s="31"/>
    </row>
    <row r="697" spans="1:7" ht="14.25" customHeight="1" x14ac:dyDescent="0.2">
      <c r="A697" s="27">
        <v>41987</v>
      </c>
      <c r="B697" s="28">
        <v>2140.97379166666</v>
      </c>
      <c r="C697" s="29">
        <v>65.425416666666607</v>
      </c>
      <c r="D697" s="28">
        <v>2140.97379166666</v>
      </c>
      <c r="E697" s="30">
        <f t="shared" si="2"/>
        <v>12</v>
      </c>
      <c r="F697" s="30" t="s">
        <v>63</v>
      </c>
      <c r="G697" s="31"/>
    </row>
    <row r="698" spans="1:7" ht="14.25" customHeight="1" x14ac:dyDescent="0.2">
      <c r="A698" s="27">
        <v>41987.5</v>
      </c>
      <c r="B698" s="28">
        <v>2883.3863333333302</v>
      </c>
      <c r="C698" s="29">
        <v>79.218333333333305</v>
      </c>
      <c r="D698" s="28">
        <v>2883.3863333333302</v>
      </c>
      <c r="E698" s="30">
        <f t="shared" si="2"/>
        <v>12</v>
      </c>
      <c r="F698" s="30" t="s">
        <v>63</v>
      </c>
      <c r="G698" s="31"/>
    </row>
    <row r="699" spans="1:7" ht="14.25" customHeight="1" x14ac:dyDescent="0.2">
      <c r="A699" s="27">
        <v>41988</v>
      </c>
      <c r="B699" s="28">
        <v>2117.8012916666598</v>
      </c>
      <c r="C699" s="29">
        <v>61.090416666666599</v>
      </c>
      <c r="D699" s="28">
        <v>2117.8012916666598</v>
      </c>
      <c r="E699" s="30">
        <f t="shared" si="2"/>
        <v>12</v>
      </c>
      <c r="F699" s="30" t="s">
        <v>63</v>
      </c>
      <c r="G699" s="31"/>
    </row>
    <row r="700" spans="1:7" ht="14.25" customHeight="1" x14ac:dyDescent="0.2">
      <c r="A700" s="27">
        <v>41988.5</v>
      </c>
      <c r="B700" s="28">
        <v>2926.3967916666602</v>
      </c>
      <c r="C700" s="29">
        <v>82.684583333333293</v>
      </c>
      <c r="D700" s="28">
        <v>2926.3967916666602</v>
      </c>
      <c r="E700" s="30">
        <f t="shared" si="2"/>
        <v>12</v>
      </c>
      <c r="F700" s="30" t="s">
        <v>63</v>
      </c>
      <c r="G700" s="31"/>
    </row>
    <row r="701" spans="1:7" ht="14.25" customHeight="1" x14ac:dyDescent="0.2">
      <c r="A701" s="27">
        <v>41989</v>
      </c>
      <c r="B701" s="28">
        <v>2367.2226249999999</v>
      </c>
      <c r="C701" s="29">
        <v>58.484583333333298</v>
      </c>
      <c r="D701" s="28">
        <v>2367.2226249999999</v>
      </c>
      <c r="E701" s="30">
        <f t="shared" si="2"/>
        <v>12</v>
      </c>
      <c r="F701" s="30" t="s">
        <v>63</v>
      </c>
      <c r="G701" s="31"/>
    </row>
    <row r="702" spans="1:7" ht="14.25" customHeight="1" x14ac:dyDescent="0.2">
      <c r="A702" s="27">
        <v>41989.5</v>
      </c>
      <c r="B702" s="28">
        <v>3195.3001250000002</v>
      </c>
      <c r="C702" s="29">
        <v>88.352916666666601</v>
      </c>
      <c r="D702" s="28">
        <v>3195.3001250000002</v>
      </c>
      <c r="E702" s="30">
        <f t="shared" si="2"/>
        <v>12</v>
      </c>
      <c r="F702" s="30" t="s">
        <v>63</v>
      </c>
      <c r="G702" s="31"/>
    </row>
    <row r="703" spans="1:7" ht="14.25" customHeight="1" x14ac:dyDescent="0.2">
      <c r="A703" s="27">
        <v>41990</v>
      </c>
      <c r="B703" s="28">
        <v>2338.9344166666601</v>
      </c>
      <c r="C703" s="29">
        <v>68.344166666666595</v>
      </c>
      <c r="D703" s="28">
        <v>2338.9344166666601</v>
      </c>
      <c r="E703" s="30">
        <f t="shared" si="2"/>
        <v>12</v>
      </c>
      <c r="F703" s="30" t="s">
        <v>63</v>
      </c>
      <c r="G703" s="31"/>
    </row>
    <row r="704" spans="1:7" ht="14.25" customHeight="1" x14ac:dyDescent="0.2">
      <c r="A704" s="27">
        <v>41990.5</v>
      </c>
      <c r="B704" s="28">
        <v>2643.5017916666602</v>
      </c>
      <c r="C704" s="29">
        <v>54.754999999999903</v>
      </c>
      <c r="D704" s="28">
        <v>2643.5017916666602</v>
      </c>
      <c r="E704" s="30">
        <f t="shared" si="2"/>
        <v>12</v>
      </c>
      <c r="F704" s="30" t="s">
        <v>63</v>
      </c>
      <c r="G704" s="31"/>
    </row>
    <row r="705" spans="1:7" ht="14.25" customHeight="1" x14ac:dyDescent="0.2">
      <c r="A705" s="27">
        <v>41991</v>
      </c>
      <c r="B705" s="28">
        <v>2096.2074166666598</v>
      </c>
      <c r="C705" s="29">
        <v>57.566249999999897</v>
      </c>
      <c r="D705" s="28">
        <v>2096.2074166666598</v>
      </c>
      <c r="E705" s="30">
        <f t="shared" si="2"/>
        <v>12</v>
      </c>
      <c r="F705" s="30" t="s">
        <v>63</v>
      </c>
      <c r="G705" s="31"/>
    </row>
    <row r="706" spans="1:7" ht="14.25" customHeight="1" x14ac:dyDescent="0.2">
      <c r="A706" s="27">
        <v>41991.5</v>
      </c>
      <c r="B706" s="28">
        <v>2410.1449583333301</v>
      </c>
      <c r="C706" s="29">
        <v>53.733750000000001</v>
      </c>
      <c r="D706" s="28">
        <v>2410.1449583333301</v>
      </c>
      <c r="E706" s="30">
        <f t="shared" si="2"/>
        <v>12</v>
      </c>
      <c r="F706" s="30" t="s">
        <v>63</v>
      </c>
      <c r="G706" s="31"/>
    </row>
    <row r="707" spans="1:7" ht="14.25" customHeight="1" x14ac:dyDescent="0.2">
      <c r="A707" s="27">
        <v>41992</v>
      </c>
      <c r="B707" s="28">
        <v>2059.38004166666</v>
      </c>
      <c r="C707" s="29">
        <v>59.697083333333303</v>
      </c>
      <c r="D707" s="28">
        <v>2059.38004166666</v>
      </c>
      <c r="E707" s="30">
        <f t="shared" si="2"/>
        <v>12</v>
      </c>
      <c r="F707" s="30" t="s">
        <v>63</v>
      </c>
      <c r="G707" s="31"/>
    </row>
    <row r="708" spans="1:7" ht="14.25" customHeight="1" x14ac:dyDescent="0.2">
      <c r="A708" s="27">
        <v>41992.5</v>
      </c>
      <c r="B708" s="28">
        <v>2394.1077500000001</v>
      </c>
      <c r="C708" s="29">
        <v>51.734583333333298</v>
      </c>
      <c r="D708" s="28">
        <v>2394.1077500000001</v>
      </c>
      <c r="E708" s="30">
        <f t="shared" si="2"/>
        <v>12</v>
      </c>
      <c r="F708" s="30" t="s">
        <v>63</v>
      </c>
      <c r="G708" s="31"/>
    </row>
    <row r="709" spans="1:7" ht="14.25" customHeight="1" x14ac:dyDescent="0.2">
      <c r="A709" s="27">
        <v>41993</v>
      </c>
      <c r="B709" s="28">
        <v>1972.1649583333301</v>
      </c>
      <c r="C709" s="29">
        <v>38.423333333333296</v>
      </c>
      <c r="D709" s="28">
        <v>1972.1649583333301</v>
      </c>
      <c r="E709" s="30">
        <f t="shared" si="2"/>
        <v>12</v>
      </c>
      <c r="F709" s="30" t="s">
        <v>63</v>
      </c>
      <c r="G709" s="31"/>
    </row>
    <row r="710" spans="1:7" ht="14.25" customHeight="1" x14ac:dyDescent="0.2">
      <c r="A710" s="27">
        <v>41993.5</v>
      </c>
      <c r="B710" s="28">
        <v>2230.0864999999999</v>
      </c>
      <c r="C710" s="29">
        <v>44.949583333333301</v>
      </c>
      <c r="D710" s="28">
        <v>2230.0864999999999</v>
      </c>
      <c r="E710" s="30">
        <f t="shared" si="2"/>
        <v>12</v>
      </c>
      <c r="F710" s="30" t="s">
        <v>63</v>
      </c>
      <c r="G710" s="31"/>
    </row>
    <row r="711" spans="1:7" ht="14.25" customHeight="1" x14ac:dyDescent="0.2">
      <c r="A711" s="27">
        <v>41994</v>
      </c>
      <c r="B711" s="28">
        <v>1787.87870833333</v>
      </c>
      <c r="C711" s="29">
        <v>44.59</v>
      </c>
      <c r="D711" s="28">
        <v>1787.87870833333</v>
      </c>
      <c r="E711" s="30">
        <f t="shared" si="2"/>
        <v>12</v>
      </c>
      <c r="F711" s="30" t="s">
        <v>63</v>
      </c>
      <c r="G711" s="31"/>
    </row>
    <row r="712" spans="1:7" ht="14.25" customHeight="1" x14ac:dyDescent="0.2">
      <c r="A712" s="27">
        <v>41994.5</v>
      </c>
      <c r="B712" s="28">
        <v>1997.3041250000001</v>
      </c>
      <c r="C712" s="29">
        <v>48.774999999999999</v>
      </c>
      <c r="D712" s="28">
        <v>1997.3041250000001</v>
      </c>
      <c r="E712" s="30">
        <f t="shared" si="2"/>
        <v>12</v>
      </c>
      <c r="F712" s="30" t="s">
        <v>63</v>
      </c>
      <c r="G712" s="31"/>
    </row>
    <row r="713" spans="1:7" ht="14.25" customHeight="1" x14ac:dyDescent="0.2">
      <c r="A713" s="27">
        <v>41995</v>
      </c>
      <c r="B713" s="28">
        <v>1729.9509166666601</v>
      </c>
      <c r="C713" s="29">
        <v>46.790833333333303</v>
      </c>
      <c r="D713" s="28">
        <v>1729.9509166666601</v>
      </c>
      <c r="E713" s="30">
        <f t="shared" si="2"/>
        <v>12</v>
      </c>
      <c r="F713" s="30" t="s">
        <v>63</v>
      </c>
      <c r="G713" s="31"/>
    </row>
    <row r="714" spans="1:7" ht="14.25" customHeight="1" x14ac:dyDescent="0.2">
      <c r="A714" s="27">
        <v>41995.5</v>
      </c>
      <c r="B714" s="28">
        <v>2047.0395000000001</v>
      </c>
      <c r="C714" s="29">
        <v>56.972916666666599</v>
      </c>
      <c r="D714" s="28">
        <v>2047.0395000000001</v>
      </c>
      <c r="E714" s="30">
        <f t="shared" si="2"/>
        <v>12</v>
      </c>
      <c r="F714" s="30" t="s">
        <v>63</v>
      </c>
      <c r="G714" s="31"/>
    </row>
    <row r="715" spans="1:7" ht="14.25" customHeight="1" x14ac:dyDescent="0.2">
      <c r="A715" s="27">
        <v>41996</v>
      </c>
      <c r="B715" s="28">
        <v>1953.6437083333301</v>
      </c>
      <c r="C715" s="29">
        <v>46.969583333333297</v>
      </c>
      <c r="D715" s="28">
        <v>1953.6437083333301</v>
      </c>
      <c r="E715" s="30">
        <f t="shared" si="2"/>
        <v>12</v>
      </c>
      <c r="F715" s="30" t="s">
        <v>63</v>
      </c>
      <c r="G715" s="31"/>
    </row>
    <row r="716" spans="1:7" ht="14.25" customHeight="1" x14ac:dyDescent="0.2">
      <c r="A716" s="27">
        <v>41996.5</v>
      </c>
      <c r="B716" s="28">
        <v>2451.7428749999999</v>
      </c>
      <c r="C716" s="29">
        <v>48.4270833333333</v>
      </c>
      <c r="D716" s="28">
        <v>2451.7428749999999</v>
      </c>
      <c r="E716" s="30">
        <f t="shared" si="2"/>
        <v>12</v>
      </c>
      <c r="F716" s="30" t="s">
        <v>63</v>
      </c>
      <c r="G716" s="31"/>
    </row>
    <row r="717" spans="1:7" ht="14.25" customHeight="1" x14ac:dyDescent="0.2">
      <c r="A717" s="27">
        <v>41997</v>
      </c>
      <c r="B717" s="28">
        <v>1992.5728749999901</v>
      </c>
      <c r="C717" s="29">
        <v>42.350833333333298</v>
      </c>
      <c r="D717" s="28">
        <v>1992.5728749999901</v>
      </c>
      <c r="E717" s="30">
        <f t="shared" si="2"/>
        <v>12</v>
      </c>
      <c r="F717" s="30" t="s">
        <v>63</v>
      </c>
      <c r="G717" s="31"/>
    </row>
    <row r="718" spans="1:7" ht="14.25" customHeight="1" x14ac:dyDescent="0.2">
      <c r="A718" s="27">
        <v>41997.5</v>
      </c>
      <c r="B718" s="28">
        <v>2288.7292499999999</v>
      </c>
      <c r="C718" s="29">
        <v>40.680833333333297</v>
      </c>
      <c r="D718" s="28">
        <v>2288.7292499999999</v>
      </c>
      <c r="E718" s="30">
        <f t="shared" si="2"/>
        <v>12</v>
      </c>
      <c r="F718" s="30" t="s">
        <v>63</v>
      </c>
      <c r="G718" s="31"/>
    </row>
    <row r="719" spans="1:7" ht="14.25" customHeight="1" x14ac:dyDescent="0.2">
      <c r="A719" s="27">
        <v>41998</v>
      </c>
      <c r="B719" s="28">
        <v>1741.06274999999</v>
      </c>
      <c r="C719" s="29">
        <v>37.1666666666666</v>
      </c>
      <c r="D719" s="28">
        <v>1741.06274999999</v>
      </c>
      <c r="E719" s="30">
        <f t="shared" si="2"/>
        <v>12</v>
      </c>
      <c r="F719" s="30" t="s">
        <v>63</v>
      </c>
      <c r="G719" s="31"/>
    </row>
    <row r="720" spans="1:7" ht="14.25" customHeight="1" x14ac:dyDescent="0.2">
      <c r="A720" s="27">
        <v>41998.5</v>
      </c>
      <c r="B720" s="28">
        <v>1948.48549999999</v>
      </c>
      <c r="C720" s="29">
        <v>38.960833333333298</v>
      </c>
      <c r="D720" s="28">
        <v>1948.48549999999</v>
      </c>
      <c r="E720" s="30">
        <f t="shared" si="2"/>
        <v>12</v>
      </c>
      <c r="F720" s="30" t="s">
        <v>63</v>
      </c>
      <c r="G720" s="31"/>
    </row>
    <row r="721" spans="1:7" ht="14.25" customHeight="1" x14ac:dyDescent="0.2">
      <c r="A721" s="27">
        <v>41999</v>
      </c>
      <c r="B721" s="28">
        <v>1686.002375</v>
      </c>
      <c r="C721" s="29">
        <v>40.265416666666603</v>
      </c>
      <c r="D721" s="28">
        <v>1686.002375</v>
      </c>
      <c r="E721" s="30">
        <f t="shared" si="2"/>
        <v>12</v>
      </c>
      <c r="F721" s="30" t="s">
        <v>63</v>
      </c>
      <c r="G721" s="31"/>
    </row>
    <row r="722" spans="1:7" ht="14.25" customHeight="1" x14ac:dyDescent="0.2">
      <c r="A722" s="27">
        <v>41999.5</v>
      </c>
      <c r="B722" s="28">
        <v>2049.07045833333</v>
      </c>
      <c r="C722" s="29">
        <v>42.8674999999999</v>
      </c>
      <c r="D722" s="28">
        <v>2049.07045833333</v>
      </c>
      <c r="E722" s="30">
        <f t="shared" si="2"/>
        <v>12</v>
      </c>
      <c r="F722" s="30" t="s">
        <v>63</v>
      </c>
      <c r="G722" s="31"/>
    </row>
    <row r="723" spans="1:7" ht="14.25" customHeight="1" x14ac:dyDescent="0.2">
      <c r="A723" s="27">
        <v>42000</v>
      </c>
      <c r="B723" s="28">
        <v>1898.9733333333299</v>
      </c>
      <c r="C723" s="29">
        <v>49.396249999999903</v>
      </c>
      <c r="D723" s="28">
        <v>1898.9733333333299</v>
      </c>
      <c r="E723" s="30">
        <f t="shared" si="2"/>
        <v>12</v>
      </c>
      <c r="F723" s="30" t="s">
        <v>63</v>
      </c>
      <c r="G723" s="31"/>
    </row>
    <row r="724" spans="1:7" ht="14.25" customHeight="1" x14ac:dyDescent="0.2">
      <c r="A724" s="27">
        <v>42000.5</v>
      </c>
      <c r="B724" s="28">
        <v>2160.0101249999998</v>
      </c>
      <c r="C724" s="29">
        <v>41.455833333333302</v>
      </c>
      <c r="D724" s="28">
        <v>2160.0101249999998</v>
      </c>
      <c r="E724" s="30">
        <f t="shared" si="2"/>
        <v>12</v>
      </c>
      <c r="F724" s="30" t="s">
        <v>63</v>
      </c>
      <c r="G724" s="31"/>
    </row>
    <row r="725" spans="1:7" ht="14.25" customHeight="1" x14ac:dyDescent="0.2">
      <c r="A725" s="27">
        <v>42001</v>
      </c>
      <c r="B725" s="28">
        <v>1749.8718636363601</v>
      </c>
      <c r="C725" s="29">
        <v>33.367727272727201</v>
      </c>
      <c r="D725" s="28">
        <v>1749.8718636363601</v>
      </c>
      <c r="E725" s="30">
        <f t="shared" si="2"/>
        <v>12</v>
      </c>
      <c r="F725" s="30" t="s">
        <v>63</v>
      </c>
      <c r="G725" s="31"/>
    </row>
    <row r="726" spans="1:7" ht="14.25" customHeight="1" x14ac:dyDescent="0.2">
      <c r="A726" s="27">
        <v>42001.5</v>
      </c>
      <c r="B726" s="28">
        <v>2125.4543749999998</v>
      </c>
      <c r="C726" s="29">
        <v>43.60125</v>
      </c>
      <c r="D726" s="28">
        <v>2125.4543749999998</v>
      </c>
      <c r="E726" s="30">
        <f t="shared" si="2"/>
        <v>12</v>
      </c>
      <c r="F726" s="30" t="s">
        <v>63</v>
      </c>
      <c r="G726" s="31"/>
    </row>
    <row r="727" spans="1:7" ht="14.25" customHeight="1" x14ac:dyDescent="0.2">
      <c r="A727" s="27">
        <v>42002</v>
      </c>
      <c r="B727" s="28">
        <v>1779.80779166666</v>
      </c>
      <c r="C727" s="29">
        <v>45.102083333333297</v>
      </c>
      <c r="D727" s="28">
        <v>1779.80779166666</v>
      </c>
      <c r="E727" s="30">
        <f t="shared" si="2"/>
        <v>12</v>
      </c>
      <c r="F727" s="30" t="s">
        <v>63</v>
      </c>
      <c r="G727" s="31"/>
    </row>
    <row r="728" spans="1:7" ht="14.25" customHeight="1" x14ac:dyDescent="0.2">
      <c r="A728" s="27">
        <v>42002.5</v>
      </c>
      <c r="B728" s="28">
        <v>2286.2164166666598</v>
      </c>
      <c r="C728" s="29">
        <v>48.505416666666598</v>
      </c>
      <c r="D728" s="28">
        <v>2286.2164166666598</v>
      </c>
      <c r="E728" s="30">
        <f t="shared" si="2"/>
        <v>12</v>
      </c>
      <c r="F728" s="30" t="s">
        <v>63</v>
      </c>
      <c r="G728" s="31"/>
    </row>
    <row r="729" spans="1:7" ht="14.25" customHeight="1" x14ac:dyDescent="0.2">
      <c r="A729" s="27">
        <v>42003</v>
      </c>
      <c r="B729" s="28">
        <v>1982.47729166666</v>
      </c>
      <c r="C729" s="29">
        <v>40.7454166666666</v>
      </c>
      <c r="D729" s="28">
        <v>1982.47729166666</v>
      </c>
      <c r="E729" s="30">
        <f t="shared" si="2"/>
        <v>12</v>
      </c>
      <c r="F729" s="30" t="s">
        <v>63</v>
      </c>
      <c r="G729" s="31"/>
    </row>
    <row r="730" spans="1:7" ht="14.25" customHeight="1" x14ac:dyDescent="0.2">
      <c r="A730" s="27">
        <v>42003.5</v>
      </c>
      <c r="B730" s="28">
        <v>2385.11704166666</v>
      </c>
      <c r="C730" s="29">
        <v>52.2662499999999</v>
      </c>
      <c r="D730" s="28">
        <v>2385.11704166666</v>
      </c>
      <c r="E730" s="30">
        <f t="shared" si="2"/>
        <v>12</v>
      </c>
      <c r="F730" s="30" t="s">
        <v>63</v>
      </c>
      <c r="G730" s="31"/>
    </row>
    <row r="731" spans="1:7" ht="14.25" customHeight="1" x14ac:dyDescent="0.2">
      <c r="A731" s="27">
        <v>42004</v>
      </c>
      <c r="B731" s="28">
        <v>1959.6472916666601</v>
      </c>
      <c r="C731" s="29">
        <v>44.889583333333299</v>
      </c>
      <c r="D731" s="28">
        <v>1959.6472916666601</v>
      </c>
      <c r="E731" s="30">
        <f t="shared" si="2"/>
        <v>12</v>
      </c>
      <c r="F731" s="30" t="s">
        <v>63</v>
      </c>
      <c r="G731" s="31"/>
    </row>
    <row r="732" spans="1:7" ht="14.25" customHeight="1" x14ac:dyDescent="0.2">
      <c r="A732" s="27">
        <v>42004.5</v>
      </c>
      <c r="B732" s="28">
        <v>2134.0819999999999</v>
      </c>
      <c r="C732" s="29">
        <v>42.499583333333298</v>
      </c>
      <c r="D732" s="28">
        <v>2134.0819999999999</v>
      </c>
      <c r="E732" s="30">
        <f t="shared" si="2"/>
        <v>12</v>
      </c>
      <c r="F732" s="30" t="s">
        <v>63</v>
      </c>
      <c r="G732" s="31"/>
    </row>
    <row r="733" spans="1:7" ht="14.25" customHeight="1" x14ac:dyDescent="0.2">
      <c r="A733" s="27">
        <v>41640</v>
      </c>
      <c r="B733" s="28">
        <v>2814.7105606124901</v>
      </c>
      <c r="C733" s="29">
        <v>108.18749999999901</v>
      </c>
      <c r="D733" s="28">
        <v>2814.7105606124901</v>
      </c>
      <c r="E733" s="30">
        <v>1</v>
      </c>
      <c r="F733" s="30" t="s">
        <v>64</v>
      </c>
    </row>
    <row r="734" spans="1:7" ht="14.25" customHeight="1" x14ac:dyDescent="0.2">
      <c r="A734" s="27">
        <v>41640.5</v>
      </c>
      <c r="B734" s="28">
        <v>2820.15931286666</v>
      </c>
      <c r="C734" s="29">
        <v>111.245</v>
      </c>
      <c r="D734" s="28">
        <v>2820.15931286666</v>
      </c>
      <c r="E734" s="30">
        <v>1</v>
      </c>
      <c r="F734" s="30" t="s">
        <v>64</v>
      </c>
    </row>
    <row r="735" spans="1:7" ht="14.25" customHeight="1" x14ac:dyDescent="0.2">
      <c r="A735" s="27">
        <v>41641</v>
      </c>
      <c r="B735" s="28">
        <v>2147.3532233291598</v>
      </c>
      <c r="C735" s="29">
        <v>110.51333333333299</v>
      </c>
      <c r="D735" s="28">
        <v>2147.3532233291598</v>
      </c>
      <c r="E735" s="30">
        <v>1</v>
      </c>
      <c r="F735" s="30" t="s">
        <v>64</v>
      </c>
    </row>
    <row r="736" spans="1:7" ht="14.25" customHeight="1" x14ac:dyDescent="0.2">
      <c r="A736" s="27">
        <v>41641.5</v>
      </c>
      <c r="B736" s="28">
        <v>2545.3108069374898</v>
      </c>
      <c r="C736" s="29">
        <v>109.41500000000001</v>
      </c>
      <c r="D736" s="28">
        <v>2545.3108069374898</v>
      </c>
      <c r="E736" s="30">
        <v>1</v>
      </c>
      <c r="F736" s="30" t="s">
        <v>64</v>
      </c>
    </row>
    <row r="737" spans="1:6" ht="14.25" customHeight="1" x14ac:dyDescent="0.2">
      <c r="A737" s="27">
        <v>41642</v>
      </c>
      <c r="B737" s="28">
        <v>2222.4136193208301</v>
      </c>
      <c r="C737" s="29">
        <v>109.898333333333</v>
      </c>
      <c r="D737" s="28">
        <v>2222.4136193208301</v>
      </c>
      <c r="E737" s="30">
        <v>1</v>
      </c>
      <c r="F737" s="30" t="s">
        <v>64</v>
      </c>
    </row>
    <row r="738" spans="1:6" ht="14.25" customHeight="1" x14ac:dyDescent="0.2">
      <c r="A738" s="27">
        <v>41642.5</v>
      </c>
      <c r="B738" s="28">
        <v>2257.3158007708298</v>
      </c>
      <c r="C738" s="29">
        <v>111.870833333333</v>
      </c>
      <c r="D738" s="28">
        <v>2257.3158007708298</v>
      </c>
      <c r="E738" s="30">
        <v>1</v>
      </c>
      <c r="F738" s="30" t="s">
        <v>64</v>
      </c>
    </row>
    <row r="739" spans="1:6" ht="14.25" customHeight="1" x14ac:dyDescent="0.2">
      <c r="A739" s="27">
        <v>41643</v>
      </c>
      <c r="B739" s="28">
        <v>2032.198344465</v>
      </c>
      <c r="C739" s="29">
        <v>108.64100000000001</v>
      </c>
      <c r="D739" s="28">
        <v>2032.198344465</v>
      </c>
      <c r="E739" s="30">
        <v>1</v>
      </c>
      <c r="F739" s="30" t="s">
        <v>64</v>
      </c>
    </row>
    <row r="740" spans="1:6" ht="14.25" customHeight="1" x14ac:dyDescent="0.2">
      <c r="A740" s="27">
        <v>41643.5</v>
      </c>
      <c r="B740" s="28">
        <v>2117.8163037374902</v>
      </c>
      <c r="C740" s="29">
        <v>112.47499999999999</v>
      </c>
      <c r="D740" s="28">
        <v>2117.8163037374902</v>
      </c>
      <c r="E740" s="30">
        <v>1</v>
      </c>
      <c r="F740" s="30" t="s">
        <v>64</v>
      </c>
    </row>
    <row r="741" spans="1:6" ht="14.25" customHeight="1" x14ac:dyDescent="0.2">
      <c r="A741" s="27">
        <v>41644</v>
      </c>
      <c r="B741" s="28">
        <v>1881.9500175666601</v>
      </c>
      <c r="C741" s="29">
        <v>111.09333333333301</v>
      </c>
      <c r="D741" s="28">
        <v>1881.9500175666601</v>
      </c>
      <c r="E741" s="30">
        <v>1</v>
      </c>
      <c r="F741" s="30" t="s">
        <v>64</v>
      </c>
    </row>
    <row r="742" spans="1:6" ht="14.25" customHeight="1" x14ac:dyDescent="0.2">
      <c r="A742" s="27">
        <v>41644.5</v>
      </c>
      <c r="B742" s="28">
        <v>2576.3438875909001</v>
      </c>
      <c r="C742" s="29">
        <v>111.433636363636</v>
      </c>
      <c r="D742" s="28">
        <v>2576.3438875909001</v>
      </c>
      <c r="E742" s="30">
        <v>1</v>
      </c>
      <c r="F742" s="30" t="s">
        <v>64</v>
      </c>
    </row>
    <row r="743" spans="1:6" ht="14.25" customHeight="1" x14ac:dyDescent="0.2">
      <c r="A743" s="27">
        <v>41645</v>
      </c>
      <c r="B743" s="28">
        <v>2044.66478628499</v>
      </c>
      <c r="C743" s="29">
        <v>110.70699999999999</v>
      </c>
      <c r="D743" s="28">
        <v>2044.66478628499</v>
      </c>
      <c r="E743" s="30">
        <v>1</v>
      </c>
      <c r="F743" s="30" t="s">
        <v>64</v>
      </c>
    </row>
    <row r="744" spans="1:6" ht="14.25" customHeight="1" x14ac:dyDescent="0.2">
      <c r="A744" s="27">
        <v>41645.5</v>
      </c>
      <c r="B744" s="28">
        <v>2868.9563182708298</v>
      </c>
      <c r="C744" s="29">
        <v>108.410833333333</v>
      </c>
      <c r="D744" s="28">
        <v>2868.9563182708298</v>
      </c>
      <c r="E744" s="30">
        <v>1</v>
      </c>
      <c r="F744" s="30" t="s">
        <v>64</v>
      </c>
    </row>
    <row r="745" spans="1:6" ht="14.25" customHeight="1" x14ac:dyDescent="0.2">
      <c r="A745" s="27">
        <v>41646</v>
      </c>
      <c r="B745" s="28">
        <v>2472.6334011958302</v>
      </c>
      <c r="C745" s="29">
        <v>110.37583333333301</v>
      </c>
      <c r="D745" s="28">
        <v>2472.6334011958302</v>
      </c>
      <c r="E745" s="30">
        <v>1</v>
      </c>
      <c r="F745" s="30" t="s">
        <v>64</v>
      </c>
    </row>
    <row r="746" spans="1:6" ht="14.25" customHeight="1" x14ac:dyDescent="0.2">
      <c r="A746" s="27">
        <v>41646.5</v>
      </c>
      <c r="B746" s="28">
        <v>3299.9393580708202</v>
      </c>
      <c r="C746" s="29">
        <v>110.207499999999</v>
      </c>
      <c r="D746" s="28">
        <v>3299.9393580708202</v>
      </c>
      <c r="E746" s="30">
        <v>1</v>
      </c>
      <c r="F746" s="30" t="s">
        <v>64</v>
      </c>
    </row>
    <row r="747" spans="1:6" ht="14.25" customHeight="1" x14ac:dyDescent="0.2">
      <c r="A747" s="27">
        <v>41647</v>
      </c>
      <c r="B747" s="28">
        <v>2786.5475998083298</v>
      </c>
      <c r="C747" s="29">
        <v>111.74</v>
      </c>
      <c r="D747" s="28">
        <v>2786.5475998083298</v>
      </c>
      <c r="E747" s="30">
        <v>1</v>
      </c>
      <c r="F747" s="30" t="s">
        <v>64</v>
      </c>
    </row>
    <row r="748" spans="1:6" ht="14.25" customHeight="1" x14ac:dyDescent="0.2">
      <c r="A748" s="27">
        <v>41647.5</v>
      </c>
      <c r="B748" s="28">
        <v>3225.7517746541598</v>
      </c>
      <c r="C748" s="29">
        <v>111.213333333333</v>
      </c>
      <c r="D748" s="28">
        <v>3225.7517746541598</v>
      </c>
      <c r="E748" s="30">
        <v>1</v>
      </c>
      <c r="F748" s="30" t="s">
        <v>64</v>
      </c>
    </row>
    <row r="749" spans="1:6" ht="14.25" customHeight="1" x14ac:dyDescent="0.2">
      <c r="A749" s="27">
        <v>41648</v>
      </c>
      <c r="B749" s="28">
        <v>2425.1360756541599</v>
      </c>
      <c r="C749" s="29">
        <v>108.96833333333301</v>
      </c>
      <c r="D749" s="28">
        <v>2425.1360756541599</v>
      </c>
      <c r="E749" s="30">
        <v>1</v>
      </c>
      <c r="F749" s="30" t="s">
        <v>64</v>
      </c>
    </row>
    <row r="750" spans="1:6" ht="14.25" customHeight="1" x14ac:dyDescent="0.2">
      <c r="A750" s="27">
        <v>41648.5</v>
      </c>
      <c r="B750" s="28">
        <v>2401.8058121333302</v>
      </c>
      <c r="C750" s="29">
        <v>109.2625</v>
      </c>
      <c r="D750" s="28">
        <v>2401.8058121333302</v>
      </c>
      <c r="E750" s="30">
        <v>1</v>
      </c>
      <c r="F750" s="30" t="s">
        <v>64</v>
      </c>
    </row>
    <row r="751" spans="1:6" ht="14.25" customHeight="1" x14ac:dyDescent="0.2">
      <c r="A751" s="27">
        <v>41649</v>
      </c>
      <c r="B751" s="28">
        <v>2113.5125400799898</v>
      </c>
      <c r="C751" s="29">
        <v>110.199</v>
      </c>
      <c r="D751" s="28">
        <v>2113.5125400799898</v>
      </c>
      <c r="E751" s="30">
        <v>1</v>
      </c>
      <c r="F751" s="30" t="s">
        <v>64</v>
      </c>
    </row>
    <row r="752" spans="1:6" ht="14.25" customHeight="1" x14ac:dyDescent="0.2">
      <c r="A752" s="27">
        <v>41649.5</v>
      </c>
      <c r="B752" s="28">
        <v>2433.3480168166602</v>
      </c>
      <c r="C752" s="29">
        <v>111.273333333333</v>
      </c>
      <c r="D752" s="28">
        <v>2433.3480168166602</v>
      </c>
      <c r="E752" s="30">
        <v>1</v>
      </c>
      <c r="F752" s="30" t="s">
        <v>64</v>
      </c>
    </row>
    <row r="753" spans="1:6" ht="14.25" customHeight="1" x14ac:dyDescent="0.2">
      <c r="A753" s="27">
        <v>41650</v>
      </c>
      <c r="B753" s="28">
        <v>2189.0438997312399</v>
      </c>
      <c r="C753" s="29">
        <v>109.4875</v>
      </c>
      <c r="D753" s="28">
        <v>2189.0438997312399</v>
      </c>
      <c r="E753" s="30">
        <v>1</v>
      </c>
      <c r="F753" s="30" t="s">
        <v>64</v>
      </c>
    </row>
    <row r="754" spans="1:6" ht="14.25" customHeight="1" x14ac:dyDescent="0.2">
      <c r="A754" s="27">
        <v>41650.5</v>
      </c>
      <c r="B754" s="28">
        <v>2483.5657340083299</v>
      </c>
      <c r="C754" s="29">
        <v>110.505</v>
      </c>
      <c r="D754" s="28">
        <v>2483.5657340083299</v>
      </c>
      <c r="E754" s="30">
        <v>1</v>
      </c>
      <c r="F754" s="30" t="s">
        <v>64</v>
      </c>
    </row>
    <row r="755" spans="1:6" ht="14.25" customHeight="1" x14ac:dyDescent="0.2">
      <c r="A755" s="27">
        <v>41651</v>
      </c>
      <c r="B755" s="28">
        <v>1896.0243473666601</v>
      </c>
      <c r="C755" s="29">
        <v>109.098333333333</v>
      </c>
      <c r="D755" s="28">
        <v>1896.0243473666601</v>
      </c>
      <c r="E755" s="30">
        <v>1</v>
      </c>
      <c r="F755" s="30" t="s">
        <v>64</v>
      </c>
    </row>
    <row r="756" spans="1:6" ht="14.25" customHeight="1" x14ac:dyDescent="0.2">
      <c r="A756" s="27">
        <v>41651.5</v>
      </c>
      <c r="B756" s="28">
        <v>2615.8735382874902</v>
      </c>
      <c r="C756" s="29">
        <v>110.826666666666</v>
      </c>
      <c r="D756" s="28">
        <v>2615.8735382874902</v>
      </c>
      <c r="E756" s="30">
        <v>1</v>
      </c>
      <c r="F756" s="30" t="s">
        <v>64</v>
      </c>
    </row>
    <row r="757" spans="1:6" ht="14.25" customHeight="1" x14ac:dyDescent="0.2">
      <c r="A757" s="27">
        <v>41652</v>
      </c>
      <c r="B757" s="28">
        <v>1992.70477325416</v>
      </c>
      <c r="C757" s="29">
        <v>111.049166666666</v>
      </c>
      <c r="D757" s="28">
        <v>1992.70477325416</v>
      </c>
      <c r="E757" s="30">
        <v>1</v>
      </c>
      <c r="F757" s="30" t="s">
        <v>64</v>
      </c>
    </row>
    <row r="758" spans="1:6" ht="14.25" customHeight="1" x14ac:dyDescent="0.2">
      <c r="A758" s="27">
        <v>41652.5</v>
      </c>
      <c r="B758" s="28">
        <v>2387.7880464916602</v>
      </c>
      <c r="C758" s="29">
        <v>109.829166666666</v>
      </c>
      <c r="D758" s="28">
        <v>2387.7880464916602</v>
      </c>
      <c r="E758" s="30">
        <v>1</v>
      </c>
      <c r="F758" s="30" t="s">
        <v>64</v>
      </c>
    </row>
    <row r="759" spans="1:6" ht="14.25" customHeight="1" x14ac:dyDescent="0.2">
      <c r="A759" s="27">
        <v>41653</v>
      </c>
      <c r="B759" s="28">
        <v>2358.34048073333</v>
      </c>
      <c r="C759" s="29">
        <v>110.7</v>
      </c>
      <c r="D759" s="28">
        <v>2358.34048073333</v>
      </c>
      <c r="E759" s="30">
        <v>1</v>
      </c>
      <c r="F759" s="30" t="s">
        <v>64</v>
      </c>
    </row>
    <row r="760" spans="1:6" ht="14.25" customHeight="1" x14ac:dyDescent="0.2">
      <c r="A760" s="27">
        <v>41653.5</v>
      </c>
      <c r="B760" s="28">
        <v>3340.70503213333</v>
      </c>
      <c r="C760" s="29">
        <v>109.087499999999</v>
      </c>
      <c r="D760" s="28">
        <v>3340.70503213333</v>
      </c>
      <c r="E760" s="30">
        <v>1</v>
      </c>
      <c r="F760" s="30" t="s">
        <v>64</v>
      </c>
    </row>
    <row r="761" spans="1:6" ht="14.25" customHeight="1" x14ac:dyDescent="0.2">
      <c r="A761" s="27">
        <v>41654</v>
      </c>
      <c r="B761" s="28">
        <v>2842.3093060374899</v>
      </c>
      <c r="C761" s="29">
        <v>109.721666666666</v>
      </c>
      <c r="D761" s="28">
        <v>2842.3093060374899</v>
      </c>
      <c r="E761" s="30">
        <v>1</v>
      </c>
      <c r="F761" s="30" t="s">
        <v>64</v>
      </c>
    </row>
    <row r="762" spans="1:6" ht="14.25" customHeight="1" x14ac:dyDescent="0.2">
      <c r="A762" s="27">
        <v>41654.5</v>
      </c>
      <c r="B762" s="28">
        <v>3250.4874035166599</v>
      </c>
      <c r="C762" s="29">
        <v>111.22666666666601</v>
      </c>
      <c r="D762" s="28">
        <v>3250.4874035166599</v>
      </c>
      <c r="E762" s="30">
        <v>1</v>
      </c>
      <c r="F762" s="30" t="s">
        <v>64</v>
      </c>
    </row>
    <row r="763" spans="1:6" ht="14.25" customHeight="1" x14ac:dyDescent="0.2">
      <c r="A763" s="27">
        <v>41655</v>
      </c>
      <c r="B763" s="28">
        <v>2453.1961141708298</v>
      </c>
      <c r="C763" s="29">
        <v>112.73</v>
      </c>
      <c r="D763" s="28">
        <v>2453.1961141708298</v>
      </c>
      <c r="E763" s="30">
        <v>1</v>
      </c>
      <c r="F763" s="30" t="s">
        <v>64</v>
      </c>
    </row>
    <row r="764" spans="1:6" ht="14.25" customHeight="1" x14ac:dyDescent="0.2">
      <c r="A764" s="27">
        <v>41655.5</v>
      </c>
      <c r="B764" s="28">
        <v>2536.4750736916599</v>
      </c>
      <c r="C764" s="29">
        <v>111.52500000000001</v>
      </c>
      <c r="D764" s="28">
        <v>2536.4750736916599</v>
      </c>
      <c r="E764" s="30">
        <v>1</v>
      </c>
      <c r="F764" s="30" t="s">
        <v>64</v>
      </c>
    </row>
    <row r="765" spans="1:6" ht="14.25" customHeight="1" x14ac:dyDescent="0.2">
      <c r="A765" s="27">
        <v>41656</v>
      </c>
      <c r="B765" s="28">
        <v>1958.7403593583299</v>
      </c>
      <c r="C765" s="29">
        <v>110.448333333333</v>
      </c>
      <c r="D765" s="28">
        <v>1958.7403593583299</v>
      </c>
      <c r="E765" s="30">
        <v>1</v>
      </c>
      <c r="F765" s="30" t="s">
        <v>64</v>
      </c>
    </row>
    <row r="766" spans="1:6" ht="14.25" customHeight="1" x14ac:dyDescent="0.2">
      <c r="A766" s="27">
        <v>41656.5</v>
      </c>
      <c r="B766" s="28">
        <v>2217.7377323208302</v>
      </c>
      <c r="C766" s="29">
        <v>109.19416666666601</v>
      </c>
      <c r="D766" s="28">
        <v>2217.7377323208302</v>
      </c>
      <c r="E766" s="30">
        <v>1</v>
      </c>
      <c r="F766" s="30" t="s">
        <v>64</v>
      </c>
    </row>
    <row r="767" spans="1:6" ht="14.25" customHeight="1" x14ac:dyDescent="0.2">
      <c r="A767" s="27">
        <v>41657</v>
      </c>
      <c r="B767" s="28">
        <v>2035.5217133875001</v>
      </c>
      <c r="C767" s="29">
        <v>112.33750000000001</v>
      </c>
      <c r="D767" s="28">
        <v>2035.5217133875001</v>
      </c>
      <c r="E767" s="30">
        <v>1</v>
      </c>
      <c r="F767" s="30" t="s">
        <v>64</v>
      </c>
    </row>
    <row r="768" spans="1:6" ht="14.25" customHeight="1" x14ac:dyDescent="0.2">
      <c r="A768" s="27">
        <v>41657.5</v>
      </c>
      <c r="B768" s="28">
        <v>2450.3480851874901</v>
      </c>
      <c r="C768" s="29">
        <v>109.47499999999999</v>
      </c>
      <c r="D768" s="28">
        <v>2450.3480851874901</v>
      </c>
      <c r="E768" s="30">
        <v>1</v>
      </c>
      <c r="F768" s="30" t="s">
        <v>64</v>
      </c>
    </row>
    <row r="769" spans="1:6" ht="14.25" customHeight="1" x14ac:dyDescent="0.2">
      <c r="A769" s="27">
        <v>41658</v>
      </c>
      <c r="B769" s="28">
        <v>1864.6022638714201</v>
      </c>
      <c r="C769" s="29">
        <v>109.98857142857101</v>
      </c>
      <c r="D769" s="28">
        <v>1864.6022638714201</v>
      </c>
      <c r="E769" s="30">
        <v>1</v>
      </c>
      <c r="F769" s="30" t="s">
        <v>64</v>
      </c>
    </row>
    <row r="770" spans="1:6" ht="14.25" customHeight="1" x14ac:dyDescent="0.2">
      <c r="A770" s="27">
        <v>41658.5</v>
      </c>
      <c r="B770" s="28">
        <v>2278.1295495916602</v>
      </c>
      <c r="C770" s="29">
        <v>110.447499999999</v>
      </c>
      <c r="D770" s="28">
        <v>2278.1295495916602</v>
      </c>
      <c r="E770" s="30">
        <v>1</v>
      </c>
      <c r="F770" s="30" t="s">
        <v>64</v>
      </c>
    </row>
    <row r="771" spans="1:6" ht="14.25" customHeight="1" x14ac:dyDescent="0.2">
      <c r="A771" s="27">
        <v>41659</v>
      </c>
      <c r="B771" s="28">
        <v>1924.9605551166601</v>
      </c>
      <c r="C771" s="29">
        <v>109.126666666666</v>
      </c>
      <c r="D771" s="28">
        <v>1924.9605551166601</v>
      </c>
      <c r="E771" s="30">
        <v>1</v>
      </c>
      <c r="F771" s="30" t="s">
        <v>64</v>
      </c>
    </row>
    <row r="772" spans="1:6" ht="14.25" customHeight="1" x14ac:dyDescent="0.2">
      <c r="A772" s="27">
        <v>41659.5</v>
      </c>
      <c r="B772" s="28">
        <v>2560.8750446249901</v>
      </c>
      <c r="C772" s="29">
        <v>111.745833333333</v>
      </c>
      <c r="D772" s="28">
        <v>2560.8750446249901</v>
      </c>
      <c r="E772" s="30">
        <v>1</v>
      </c>
      <c r="F772" s="30" t="s">
        <v>64</v>
      </c>
    </row>
    <row r="773" spans="1:6" ht="14.25" customHeight="1" x14ac:dyDescent="0.2">
      <c r="A773" s="27">
        <v>41660</v>
      </c>
      <c r="B773" s="28">
        <v>2127.80860193749</v>
      </c>
      <c r="C773" s="29">
        <v>110.930833333333</v>
      </c>
      <c r="D773" s="28">
        <v>2127.80860193749</v>
      </c>
      <c r="E773" s="30">
        <v>1</v>
      </c>
      <c r="F773" s="30" t="s">
        <v>64</v>
      </c>
    </row>
    <row r="774" spans="1:6" ht="14.25" customHeight="1" x14ac:dyDescent="0.2">
      <c r="A774" s="27">
        <v>41660.5</v>
      </c>
      <c r="B774" s="28">
        <v>2746.1296072416599</v>
      </c>
      <c r="C774" s="29">
        <v>110.345833333333</v>
      </c>
      <c r="D774" s="28">
        <v>2746.1296072416599</v>
      </c>
      <c r="E774" s="30">
        <v>1</v>
      </c>
      <c r="F774" s="30" t="s">
        <v>64</v>
      </c>
    </row>
    <row r="775" spans="1:6" ht="14.25" customHeight="1" x14ac:dyDescent="0.2">
      <c r="A775" s="27">
        <v>41661</v>
      </c>
      <c r="B775" s="28">
        <v>2140.0864342166601</v>
      </c>
      <c r="C775" s="29">
        <v>110.689999999999</v>
      </c>
      <c r="D775" s="28">
        <v>2140.0864342166601</v>
      </c>
      <c r="E775" s="30">
        <v>1</v>
      </c>
      <c r="F775" s="30" t="s">
        <v>64</v>
      </c>
    </row>
    <row r="776" spans="1:6" ht="14.25" customHeight="1" x14ac:dyDescent="0.2">
      <c r="A776" s="27">
        <v>41661.5</v>
      </c>
      <c r="B776" s="28">
        <v>2651.1279091166598</v>
      </c>
      <c r="C776" s="29">
        <v>111.839166666666</v>
      </c>
      <c r="D776" s="28">
        <v>2651.1279091166598</v>
      </c>
      <c r="E776" s="30">
        <v>1</v>
      </c>
      <c r="F776" s="30" t="s">
        <v>64</v>
      </c>
    </row>
    <row r="777" spans="1:6" ht="14.25" customHeight="1" x14ac:dyDescent="0.2">
      <c r="A777" s="27">
        <v>41662</v>
      </c>
      <c r="B777" s="28">
        <v>2198.8909038583301</v>
      </c>
      <c r="C777" s="29">
        <v>111.34083333333299</v>
      </c>
      <c r="D777" s="28">
        <v>2198.8909038583301</v>
      </c>
      <c r="E777" s="30">
        <v>1</v>
      </c>
      <c r="F777" s="30" t="s">
        <v>64</v>
      </c>
    </row>
    <row r="778" spans="1:6" ht="14.25" customHeight="1" x14ac:dyDescent="0.2">
      <c r="A778" s="27">
        <v>41662.5</v>
      </c>
      <c r="B778" s="28">
        <v>2598.18044052499</v>
      </c>
      <c r="C778" s="29">
        <v>111.143333333333</v>
      </c>
      <c r="D778" s="28">
        <v>2598.18044052499</v>
      </c>
      <c r="E778" s="30">
        <v>1</v>
      </c>
      <c r="F778" s="30" t="s">
        <v>64</v>
      </c>
    </row>
    <row r="779" spans="1:6" ht="14.25" customHeight="1" x14ac:dyDescent="0.2">
      <c r="A779" s="27">
        <v>41663</v>
      </c>
      <c r="B779" s="28">
        <v>2166.8205700090898</v>
      </c>
      <c r="C779" s="29">
        <v>110.728181818181</v>
      </c>
      <c r="D779" s="28">
        <v>2166.8205700090898</v>
      </c>
      <c r="E779" s="30">
        <v>1</v>
      </c>
      <c r="F779" s="30" t="s">
        <v>64</v>
      </c>
    </row>
    <row r="780" spans="1:6" ht="14.25" customHeight="1" x14ac:dyDescent="0.2">
      <c r="A780" s="27">
        <v>41663.5</v>
      </c>
      <c r="B780" s="28">
        <v>2420.47367987499</v>
      </c>
      <c r="C780" s="29">
        <v>110.1</v>
      </c>
      <c r="D780" s="28">
        <v>2420.47367987499</v>
      </c>
      <c r="E780" s="30">
        <v>1</v>
      </c>
      <c r="F780" s="30" t="s">
        <v>64</v>
      </c>
    </row>
    <row r="781" spans="1:6" ht="14.25" customHeight="1" x14ac:dyDescent="0.2">
      <c r="A781" s="27">
        <v>41664</v>
      </c>
      <c r="B781" s="28">
        <v>2104.8423878291601</v>
      </c>
      <c r="C781" s="29">
        <v>111.549166666666</v>
      </c>
      <c r="D781" s="28">
        <v>2104.8423878291601</v>
      </c>
      <c r="E781" s="30">
        <v>1</v>
      </c>
      <c r="F781" s="30" t="s">
        <v>64</v>
      </c>
    </row>
    <row r="782" spans="1:6" ht="14.25" customHeight="1" x14ac:dyDescent="0.2">
      <c r="A782" s="27">
        <v>41664.5</v>
      </c>
      <c r="B782" s="28">
        <v>2301.0493781833302</v>
      </c>
      <c r="C782" s="29">
        <v>110.77</v>
      </c>
      <c r="D782" s="28">
        <v>2301.0493781833302</v>
      </c>
      <c r="E782" s="30">
        <v>1</v>
      </c>
      <c r="F782" s="30" t="s">
        <v>64</v>
      </c>
    </row>
    <row r="783" spans="1:6" ht="14.25" customHeight="1" x14ac:dyDescent="0.2">
      <c r="A783" s="27">
        <v>41665</v>
      </c>
      <c r="B783" s="28">
        <v>2010.89693983749</v>
      </c>
      <c r="C783" s="29">
        <v>109.4325</v>
      </c>
      <c r="D783" s="28">
        <v>2010.89693983749</v>
      </c>
      <c r="E783" s="30">
        <v>1</v>
      </c>
      <c r="F783" s="30" t="s">
        <v>64</v>
      </c>
    </row>
    <row r="784" spans="1:6" ht="14.25" customHeight="1" x14ac:dyDescent="0.2">
      <c r="A784" s="27">
        <v>41665.5</v>
      </c>
      <c r="B784" s="28">
        <v>2440.1286881583301</v>
      </c>
      <c r="C784" s="29">
        <v>110.096666666666</v>
      </c>
      <c r="D784" s="28">
        <v>2440.1286881583301</v>
      </c>
      <c r="E784" s="30">
        <v>1</v>
      </c>
      <c r="F784" s="30" t="s">
        <v>64</v>
      </c>
    </row>
    <row r="785" spans="1:6" ht="14.25" customHeight="1" x14ac:dyDescent="0.2">
      <c r="A785" s="27">
        <v>41666</v>
      </c>
      <c r="B785" s="28">
        <v>1872.7888722083301</v>
      </c>
      <c r="C785" s="29">
        <v>110.041666666666</v>
      </c>
      <c r="D785" s="28">
        <v>1872.7888722083301</v>
      </c>
      <c r="E785" s="30">
        <v>1</v>
      </c>
      <c r="F785" s="30" t="s">
        <v>64</v>
      </c>
    </row>
    <row r="786" spans="1:6" ht="14.25" customHeight="1" x14ac:dyDescent="0.2">
      <c r="A786" s="27">
        <v>41666.5</v>
      </c>
      <c r="B786" s="28">
        <v>2702.8843677749901</v>
      </c>
      <c r="C786" s="29">
        <v>111.23916666666599</v>
      </c>
      <c r="D786" s="28">
        <v>2702.8843677749901</v>
      </c>
      <c r="E786" s="30">
        <v>1</v>
      </c>
      <c r="F786" s="30" t="s">
        <v>64</v>
      </c>
    </row>
    <row r="787" spans="1:6" ht="14.25" customHeight="1" x14ac:dyDescent="0.2">
      <c r="A787" s="27">
        <v>41667</v>
      </c>
      <c r="B787" s="28">
        <v>1862.09098722916</v>
      </c>
      <c r="C787" s="29">
        <v>110.66</v>
      </c>
      <c r="D787" s="28">
        <v>1862.09098722916</v>
      </c>
      <c r="E787" s="30">
        <v>1</v>
      </c>
      <c r="F787" s="30" t="s">
        <v>64</v>
      </c>
    </row>
    <row r="788" spans="1:6" ht="14.25" customHeight="1" x14ac:dyDescent="0.2">
      <c r="A788" s="27">
        <v>41667.5</v>
      </c>
      <c r="B788" s="28">
        <v>2301.8307151874901</v>
      </c>
      <c r="C788" s="29">
        <v>110.686666666666</v>
      </c>
      <c r="D788" s="28">
        <v>2301.8307151874901</v>
      </c>
      <c r="E788" s="30">
        <v>1</v>
      </c>
      <c r="F788" s="30" t="s">
        <v>64</v>
      </c>
    </row>
    <row r="789" spans="1:6" ht="14.25" customHeight="1" x14ac:dyDescent="0.2">
      <c r="A789" s="27">
        <v>41668</v>
      </c>
      <c r="B789" s="28">
        <v>2141.2100704499899</v>
      </c>
      <c r="C789" s="29">
        <v>110.626666666666</v>
      </c>
      <c r="D789" s="28">
        <v>2141.2100704499899</v>
      </c>
      <c r="E789" s="30">
        <v>1</v>
      </c>
      <c r="F789" s="30" t="s">
        <v>64</v>
      </c>
    </row>
    <row r="790" spans="1:6" ht="14.25" customHeight="1" x14ac:dyDescent="0.2">
      <c r="A790" s="27">
        <v>41668.5</v>
      </c>
      <c r="B790" s="28">
        <v>2542.9754542625001</v>
      </c>
      <c r="C790" s="29">
        <v>111.21833333333301</v>
      </c>
      <c r="D790" s="28">
        <v>2542.9754542625001</v>
      </c>
      <c r="E790" s="30">
        <v>1</v>
      </c>
      <c r="F790" s="30" t="s">
        <v>64</v>
      </c>
    </row>
    <row r="791" spans="1:6" ht="14.25" customHeight="1" x14ac:dyDescent="0.2">
      <c r="A791" s="27">
        <v>41669</v>
      </c>
      <c r="B791" s="28">
        <v>2141.6758152541602</v>
      </c>
      <c r="C791" s="29">
        <v>110.458333333333</v>
      </c>
      <c r="D791" s="28">
        <v>2141.6758152541602</v>
      </c>
      <c r="E791" s="30">
        <v>1</v>
      </c>
      <c r="F791" s="30" t="s">
        <v>64</v>
      </c>
    </row>
    <row r="792" spans="1:6" ht="14.25" customHeight="1" x14ac:dyDescent="0.2">
      <c r="A792" s="27">
        <v>41669.5</v>
      </c>
      <c r="B792" s="28">
        <v>2821.5852816249899</v>
      </c>
      <c r="C792" s="29">
        <v>109.5825</v>
      </c>
      <c r="D792" s="28">
        <v>2821.5852816249899</v>
      </c>
      <c r="E792" s="30">
        <v>1</v>
      </c>
      <c r="F792" s="30" t="s">
        <v>64</v>
      </c>
    </row>
    <row r="793" spans="1:6" ht="14.25" customHeight="1" x14ac:dyDescent="0.2">
      <c r="A793" s="27">
        <v>41670</v>
      </c>
      <c r="B793" s="28">
        <v>2121.2677979249902</v>
      </c>
      <c r="C793" s="29">
        <v>110.05416666666601</v>
      </c>
      <c r="D793" s="28">
        <v>2121.2677979249902</v>
      </c>
      <c r="E793" s="30">
        <v>1</v>
      </c>
      <c r="F793" s="30" t="s">
        <v>64</v>
      </c>
    </row>
    <row r="794" spans="1:6" ht="14.25" customHeight="1" x14ac:dyDescent="0.2">
      <c r="A794" s="27">
        <v>41670.5</v>
      </c>
      <c r="B794" s="28">
        <v>2725.2631981750001</v>
      </c>
      <c r="C794" s="29">
        <v>110.781666666666</v>
      </c>
      <c r="D794" s="28">
        <v>2725.2631981750001</v>
      </c>
      <c r="E794" s="30">
        <v>1</v>
      </c>
      <c r="F794" s="30" t="s">
        <v>64</v>
      </c>
    </row>
    <row r="795" spans="1:6" ht="14.25" customHeight="1" x14ac:dyDescent="0.2">
      <c r="A795" s="27">
        <v>41671</v>
      </c>
      <c r="B795" s="28">
        <v>2168.7831825916601</v>
      </c>
      <c r="C795" s="29">
        <v>112.41</v>
      </c>
      <c r="D795" s="28">
        <v>2168.7831825916601</v>
      </c>
      <c r="E795" s="30">
        <v>2</v>
      </c>
      <c r="F795" s="30" t="s">
        <v>64</v>
      </c>
    </row>
    <row r="796" spans="1:6" ht="14.25" customHeight="1" x14ac:dyDescent="0.2">
      <c r="A796" s="27">
        <v>41671.5</v>
      </c>
      <c r="B796" s="28">
        <v>2961.5898729458299</v>
      </c>
      <c r="C796" s="29">
        <v>110.198333333333</v>
      </c>
      <c r="D796" s="28">
        <v>2961.5898729458299</v>
      </c>
      <c r="E796" s="30">
        <v>2</v>
      </c>
      <c r="F796" s="30" t="s">
        <v>64</v>
      </c>
    </row>
    <row r="797" spans="1:6" ht="14.25" customHeight="1" x14ac:dyDescent="0.2">
      <c r="A797" s="27">
        <v>41672</v>
      </c>
      <c r="B797" s="28">
        <v>2059.6434400374901</v>
      </c>
      <c r="C797" s="29">
        <v>110.21749999999901</v>
      </c>
      <c r="D797" s="28">
        <v>2059.6434400374901</v>
      </c>
      <c r="E797" s="30">
        <v>2</v>
      </c>
      <c r="F797" s="30" t="s">
        <v>64</v>
      </c>
    </row>
    <row r="798" spans="1:6" ht="14.25" customHeight="1" x14ac:dyDescent="0.2">
      <c r="A798" s="27">
        <v>41672.5</v>
      </c>
      <c r="B798" s="28">
        <v>2915.94190402499</v>
      </c>
      <c r="C798" s="29">
        <v>110.13</v>
      </c>
      <c r="D798" s="28">
        <v>2915.94190402499</v>
      </c>
      <c r="E798" s="30">
        <v>2</v>
      </c>
      <c r="F798" s="30" t="s">
        <v>64</v>
      </c>
    </row>
    <row r="799" spans="1:6" ht="14.25" customHeight="1" x14ac:dyDescent="0.2">
      <c r="A799" s="27">
        <v>41673</v>
      </c>
      <c r="B799" s="28">
        <v>2074.9507374291602</v>
      </c>
      <c r="C799" s="29">
        <v>109.869999999999</v>
      </c>
      <c r="D799" s="28">
        <v>2074.9507374291602</v>
      </c>
      <c r="E799" s="30">
        <v>2</v>
      </c>
      <c r="F799" s="30" t="s">
        <v>64</v>
      </c>
    </row>
    <row r="800" spans="1:6" ht="14.25" customHeight="1" x14ac:dyDescent="0.2">
      <c r="A800" s="27">
        <v>41673.5</v>
      </c>
      <c r="B800" s="28">
        <v>2840.1388558458302</v>
      </c>
      <c r="C800" s="29">
        <v>110.466666666666</v>
      </c>
      <c r="D800" s="28">
        <v>2840.1388558458302</v>
      </c>
      <c r="E800" s="30">
        <v>2</v>
      </c>
      <c r="F800" s="30" t="s">
        <v>64</v>
      </c>
    </row>
    <row r="801" spans="1:6" ht="14.25" customHeight="1" x14ac:dyDescent="0.2">
      <c r="A801" s="27">
        <v>41674</v>
      </c>
      <c r="B801" s="28">
        <v>2336.1864341833302</v>
      </c>
      <c r="C801" s="29">
        <v>110.5425</v>
      </c>
      <c r="D801" s="28">
        <v>2336.1864341833302</v>
      </c>
      <c r="E801" s="30">
        <v>2</v>
      </c>
      <c r="F801" s="30" t="s">
        <v>64</v>
      </c>
    </row>
    <row r="802" spans="1:6" ht="14.25" customHeight="1" x14ac:dyDescent="0.2">
      <c r="A802" s="27">
        <v>41674.5</v>
      </c>
      <c r="B802" s="28">
        <v>2795.9823378666601</v>
      </c>
      <c r="C802" s="29">
        <v>110.20083333333299</v>
      </c>
      <c r="D802" s="28">
        <v>2795.9823378666601</v>
      </c>
      <c r="E802" s="30">
        <v>2</v>
      </c>
      <c r="F802" s="30" t="s">
        <v>64</v>
      </c>
    </row>
    <row r="803" spans="1:6" ht="14.25" customHeight="1" x14ac:dyDescent="0.2">
      <c r="A803" s="27">
        <v>41675</v>
      </c>
      <c r="B803" s="28">
        <v>2203.7443846374899</v>
      </c>
      <c r="C803" s="29">
        <v>111.087499999999</v>
      </c>
      <c r="D803" s="28">
        <v>2203.7443846374899</v>
      </c>
      <c r="E803" s="30">
        <v>2</v>
      </c>
      <c r="F803" s="30" t="s">
        <v>64</v>
      </c>
    </row>
    <row r="804" spans="1:6" ht="14.25" customHeight="1" x14ac:dyDescent="0.2">
      <c r="A804" s="27">
        <v>41675.5</v>
      </c>
      <c r="B804" s="28">
        <v>2514.4400851124901</v>
      </c>
      <c r="C804" s="29">
        <v>111.925833333333</v>
      </c>
      <c r="D804" s="28">
        <v>2514.4400851124901</v>
      </c>
      <c r="E804" s="30">
        <v>2</v>
      </c>
      <c r="F804" s="30" t="s">
        <v>64</v>
      </c>
    </row>
    <row r="805" spans="1:6" ht="14.25" customHeight="1" x14ac:dyDescent="0.2">
      <c r="A805" s="27">
        <v>41676</v>
      </c>
      <c r="B805" s="28">
        <v>2254.8362323375</v>
      </c>
      <c r="C805" s="29">
        <v>112.255</v>
      </c>
      <c r="D805" s="28">
        <v>2254.8362323375</v>
      </c>
      <c r="E805" s="30">
        <v>2</v>
      </c>
      <c r="F805" s="30" t="s">
        <v>64</v>
      </c>
    </row>
    <row r="806" spans="1:6" ht="14.25" customHeight="1" x14ac:dyDescent="0.2">
      <c r="A806" s="27">
        <v>41676.5</v>
      </c>
      <c r="B806" s="28">
        <v>2369.5948363374901</v>
      </c>
      <c r="C806" s="29">
        <v>109.486666666666</v>
      </c>
      <c r="D806" s="28">
        <v>2369.5948363374901</v>
      </c>
      <c r="E806" s="30">
        <v>2</v>
      </c>
      <c r="F806" s="30" t="s">
        <v>64</v>
      </c>
    </row>
    <row r="807" spans="1:6" ht="14.25" customHeight="1" x14ac:dyDescent="0.2">
      <c r="A807" s="27">
        <v>41677</v>
      </c>
      <c r="B807" s="28">
        <v>1974.18200617916</v>
      </c>
      <c r="C807" s="29">
        <v>109.698333333333</v>
      </c>
      <c r="D807" s="28">
        <v>1974.18200617916</v>
      </c>
      <c r="E807" s="30">
        <v>2</v>
      </c>
      <c r="F807" s="30" t="s">
        <v>64</v>
      </c>
    </row>
    <row r="808" spans="1:6" ht="14.25" customHeight="1" x14ac:dyDescent="0.2">
      <c r="A808" s="27">
        <v>41677.5</v>
      </c>
      <c r="B808" s="28">
        <v>2271.7791866166599</v>
      </c>
      <c r="C808" s="29">
        <v>111.64666666666599</v>
      </c>
      <c r="D808" s="28">
        <v>2271.7791866166599</v>
      </c>
      <c r="E808" s="30">
        <v>2</v>
      </c>
      <c r="F808" s="30" t="s">
        <v>64</v>
      </c>
    </row>
    <row r="809" spans="1:6" ht="14.25" customHeight="1" x14ac:dyDescent="0.2">
      <c r="A809" s="27">
        <v>41678</v>
      </c>
      <c r="B809" s="28">
        <v>2014.2160829833299</v>
      </c>
      <c r="C809" s="29">
        <v>111.567777777777</v>
      </c>
      <c r="D809" s="28">
        <v>2014.2160829833299</v>
      </c>
      <c r="E809" s="30">
        <v>2</v>
      </c>
      <c r="F809" s="30" t="s">
        <v>64</v>
      </c>
    </row>
    <row r="810" spans="1:6" ht="14.25" customHeight="1" x14ac:dyDescent="0.2">
      <c r="A810" s="27">
        <v>41678.5</v>
      </c>
      <c r="B810" s="28">
        <v>2596.5701936458299</v>
      </c>
      <c r="C810" s="29">
        <v>109.755833333333</v>
      </c>
      <c r="D810" s="28">
        <v>2596.5701936458299</v>
      </c>
      <c r="E810" s="30">
        <v>2</v>
      </c>
      <c r="F810" s="30" t="s">
        <v>64</v>
      </c>
    </row>
    <row r="811" spans="1:6" ht="14.25" customHeight="1" x14ac:dyDescent="0.2">
      <c r="A811" s="27">
        <v>41679</v>
      </c>
      <c r="B811" s="28">
        <v>1867.4815676363601</v>
      </c>
      <c r="C811" s="29">
        <v>109.17090909090901</v>
      </c>
      <c r="D811" s="28">
        <v>1867.4815676363601</v>
      </c>
      <c r="E811" s="30">
        <v>2</v>
      </c>
      <c r="F811" s="30" t="s">
        <v>64</v>
      </c>
    </row>
    <row r="812" spans="1:6" ht="14.25" customHeight="1" x14ac:dyDescent="0.2">
      <c r="A812" s="27">
        <v>41679.5</v>
      </c>
      <c r="B812" s="28">
        <v>2828.9775346166598</v>
      </c>
      <c r="C812" s="29">
        <v>111.13249999999999</v>
      </c>
      <c r="D812" s="28">
        <v>2828.9775346166598</v>
      </c>
      <c r="E812" s="30">
        <v>2</v>
      </c>
      <c r="F812" s="30" t="s">
        <v>64</v>
      </c>
    </row>
    <row r="813" spans="1:6" ht="14.25" customHeight="1" x14ac:dyDescent="0.2">
      <c r="A813" s="27">
        <v>41680</v>
      </c>
      <c r="B813" s="28">
        <v>1994.4438366499901</v>
      </c>
      <c r="C813" s="29">
        <v>109.654166666666</v>
      </c>
      <c r="D813" s="28">
        <v>1994.4438366499901</v>
      </c>
      <c r="E813" s="30">
        <v>2</v>
      </c>
      <c r="F813" s="30" t="s">
        <v>64</v>
      </c>
    </row>
    <row r="814" spans="1:6" ht="14.25" customHeight="1" x14ac:dyDescent="0.2">
      <c r="A814" s="27">
        <v>41680.5</v>
      </c>
      <c r="B814" s="28">
        <v>2926.1708955250001</v>
      </c>
      <c r="C814" s="29">
        <v>109.68</v>
      </c>
      <c r="D814" s="28">
        <v>2926.1708955250001</v>
      </c>
      <c r="E814" s="30">
        <v>2</v>
      </c>
      <c r="F814" s="30" t="s">
        <v>64</v>
      </c>
    </row>
    <row r="815" spans="1:6" ht="14.25" customHeight="1" x14ac:dyDescent="0.2">
      <c r="A815" s="27">
        <v>41681</v>
      </c>
      <c r="B815" s="28">
        <v>2554.6178627291602</v>
      </c>
      <c r="C815" s="29">
        <v>110.40583333333301</v>
      </c>
      <c r="D815" s="28">
        <v>2554.6178627291602</v>
      </c>
      <c r="E815" s="30">
        <v>2</v>
      </c>
      <c r="F815" s="30" t="s">
        <v>64</v>
      </c>
    </row>
    <row r="816" spans="1:6" ht="14.25" customHeight="1" x14ac:dyDescent="0.2">
      <c r="A816" s="27">
        <v>41681.5</v>
      </c>
      <c r="B816" s="28">
        <v>3236.4869237541602</v>
      </c>
      <c r="C816" s="29">
        <v>112.82250000000001</v>
      </c>
      <c r="D816" s="28">
        <v>3236.4869237541602</v>
      </c>
      <c r="E816" s="30">
        <v>2</v>
      </c>
      <c r="F816" s="30" t="s">
        <v>64</v>
      </c>
    </row>
    <row r="817" spans="1:6" ht="14.25" customHeight="1" x14ac:dyDescent="0.2">
      <c r="A817" s="27">
        <v>41682</v>
      </c>
      <c r="B817" s="28">
        <v>2762.5157089416598</v>
      </c>
      <c r="C817" s="29">
        <v>110.1425</v>
      </c>
      <c r="D817" s="28">
        <v>2762.5157089416598</v>
      </c>
      <c r="E817" s="30">
        <v>2</v>
      </c>
      <c r="F817" s="30" t="s">
        <v>64</v>
      </c>
    </row>
    <row r="818" spans="1:6" ht="14.25" customHeight="1" x14ac:dyDescent="0.2">
      <c r="A818" s="27">
        <v>41682.5</v>
      </c>
      <c r="B818" s="28">
        <v>3531.5317287999901</v>
      </c>
      <c r="C818" s="29">
        <v>109.690833333333</v>
      </c>
      <c r="D818" s="28">
        <v>3531.5317287999901</v>
      </c>
      <c r="E818" s="30">
        <v>2</v>
      </c>
      <c r="F818" s="30" t="s">
        <v>64</v>
      </c>
    </row>
    <row r="819" spans="1:6" ht="14.25" customHeight="1" x14ac:dyDescent="0.2">
      <c r="A819" s="27">
        <v>41683</v>
      </c>
      <c r="B819" s="28">
        <v>2745.1802333625001</v>
      </c>
      <c r="C819" s="29">
        <v>109.82583333333299</v>
      </c>
      <c r="D819" s="28">
        <v>2745.1802333625001</v>
      </c>
      <c r="E819" s="30">
        <v>2</v>
      </c>
      <c r="F819" s="30" t="s">
        <v>64</v>
      </c>
    </row>
    <row r="820" spans="1:6" ht="14.25" customHeight="1" x14ac:dyDescent="0.2">
      <c r="A820" s="27">
        <v>41683.5</v>
      </c>
      <c r="B820" s="28">
        <v>3355.4509319083299</v>
      </c>
      <c r="C820" s="29">
        <v>111.9975</v>
      </c>
      <c r="D820" s="28">
        <v>3355.4509319083299</v>
      </c>
      <c r="E820" s="30">
        <v>2</v>
      </c>
      <c r="F820" s="30" t="s">
        <v>64</v>
      </c>
    </row>
    <row r="821" spans="1:6" ht="14.25" customHeight="1" x14ac:dyDescent="0.2">
      <c r="A821" s="27">
        <v>41684</v>
      </c>
      <c r="B821" s="28">
        <v>2603.7976719583298</v>
      </c>
      <c r="C821" s="29">
        <v>111.880833333333</v>
      </c>
      <c r="D821" s="28">
        <v>2603.7976719583298</v>
      </c>
      <c r="E821" s="30">
        <v>2</v>
      </c>
      <c r="F821" s="30" t="s">
        <v>64</v>
      </c>
    </row>
    <row r="822" spans="1:6" ht="14.25" customHeight="1" x14ac:dyDescent="0.2">
      <c r="A822" s="27">
        <v>41684.5</v>
      </c>
      <c r="B822" s="28">
        <v>2861.9960459624899</v>
      </c>
      <c r="C822" s="29">
        <v>112.26333333333299</v>
      </c>
      <c r="D822" s="28">
        <v>2861.9960459624899</v>
      </c>
      <c r="E822" s="30">
        <v>2</v>
      </c>
      <c r="F822" s="30" t="s">
        <v>64</v>
      </c>
    </row>
    <row r="823" spans="1:6" ht="14.25" customHeight="1" x14ac:dyDescent="0.2">
      <c r="A823" s="27">
        <v>41685</v>
      </c>
      <c r="B823" s="28">
        <v>2363.6217625333302</v>
      </c>
      <c r="C823" s="29">
        <v>110.1575</v>
      </c>
      <c r="D823" s="28">
        <v>2363.6217625333302</v>
      </c>
      <c r="E823" s="30">
        <v>2</v>
      </c>
      <c r="F823" s="30" t="s">
        <v>64</v>
      </c>
    </row>
    <row r="824" spans="1:6" ht="14.25" customHeight="1" x14ac:dyDescent="0.2">
      <c r="A824" s="27">
        <v>41685.5</v>
      </c>
      <c r="B824" s="28">
        <v>2935.9480111624898</v>
      </c>
      <c r="C824" s="29">
        <v>111.238333333333</v>
      </c>
      <c r="D824" s="28">
        <v>2935.9480111624898</v>
      </c>
      <c r="E824" s="30">
        <v>2</v>
      </c>
      <c r="F824" s="30" t="s">
        <v>64</v>
      </c>
    </row>
    <row r="825" spans="1:6" ht="14.25" customHeight="1" x14ac:dyDescent="0.2">
      <c r="A825" s="27">
        <v>41686</v>
      </c>
      <c r="B825" s="28">
        <v>2179.3191565458301</v>
      </c>
      <c r="C825" s="29">
        <v>110.713333333333</v>
      </c>
      <c r="D825" s="28">
        <v>2179.3191565458301</v>
      </c>
      <c r="E825" s="30">
        <v>2</v>
      </c>
      <c r="F825" s="30" t="s">
        <v>64</v>
      </c>
    </row>
    <row r="826" spans="1:6" ht="14.25" customHeight="1" x14ac:dyDescent="0.2">
      <c r="A826" s="27">
        <v>41686.5</v>
      </c>
      <c r="B826" s="28">
        <v>2726.05105495833</v>
      </c>
      <c r="C826" s="29">
        <v>109.839166666666</v>
      </c>
      <c r="D826" s="28">
        <v>2726.05105495833</v>
      </c>
      <c r="E826" s="30">
        <v>2</v>
      </c>
      <c r="F826" s="30" t="s">
        <v>64</v>
      </c>
    </row>
    <row r="827" spans="1:6" ht="14.25" customHeight="1" x14ac:dyDescent="0.2">
      <c r="A827" s="27">
        <v>41687</v>
      </c>
      <c r="B827" s="28">
        <v>1942.2621511416601</v>
      </c>
      <c r="C827" s="29">
        <v>111.431666666666</v>
      </c>
      <c r="D827" s="28">
        <v>1942.2621511416601</v>
      </c>
      <c r="E827" s="30">
        <v>2</v>
      </c>
      <c r="F827" s="30" t="s">
        <v>64</v>
      </c>
    </row>
    <row r="828" spans="1:6" ht="14.25" customHeight="1" x14ac:dyDescent="0.2">
      <c r="A828" s="27">
        <v>41687.5</v>
      </c>
      <c r="B828" s="28">
        <v>2233.6403290041599</v>
      </c>
      <c r="C828" s="29">
        <v>111.12583333333301</v>
      </c>
      <c r="D828" s="28">
        <v>2233.6403290041599</v>
      </c>
      <c r="E828" s="30">
        <v>2</v>
      </c>
      <c r="F828" s="30" t="s">
        <v>64</v>
      </c>
    </row>
    <row r="829" spans="1:6" ht="14.25" customHeight="1" x14ac:dyDescent="0.2">
      <c r="A829" s="27">
        <v>41688</v>
      </c>
      <c r="B829" s="28">
        <v>2017.2257905399899</v>
      </c>
      <c r="C829" s="29">
        <v>111.320999999999</v>
      </c>
      <c r="D829" s="28">
        <v>2017.2257905399899</v>
      </c>
      <c r="E829" s="30">
        <v>2</v>
      </c>
      <c r="F829" s="30" t="s">
        <v>64</v>
      </c>
    </row>
    <row r="830" spans="1:6" ht="14.25" customHeight="1" x14ac:dyDescent="0.2">
      <c r="A830" s="27">
        <v>41688.5</v>
      </c>
      <c r="B830" s="28">
        <v>2359.1199209874899</v>
      </c>
      <c r="C830" s="29">
        <v>111.66500000000001</v>
      </c>
      <c r="D830" s="28">
        <v>2359.1199209874899</v>
      </c>
      <c r="E830" s="30">
        <v>2</v>
      </c>
      <c r="F830" s="30" t="s">
        <v>64</v>
      </c>
    </row>
    <row r="831" spans="1:6" ht="14.25" customHeight="1" x14ac:dyDescent="0.2">
      <c r="A831" s="27">
        <v>41689</v>
      </c>
      <c r="B831" s="28">
        <v>2334.5526278249999</v>
      </c>
      <c r="C831" s="29">
        <v>111.086249999999</v>
      </c>
      <c r="D831" s="28">
        <v>2334.5526278249999</v>
      </c>
      <c r="E831" s="30">
        <v>2</v>
      </c>
      <c r="F831" s="30" t="s">
        <v>64</v>
      </c>
    </row>
    <row r="832" spans="1:6" ht="14.25" customHeight="1" x14ac:dyDescent="0.2">
      <c r="A832" s="27">
        <v>41689.5</v>
      </c>
      <c r="B832" s="28">
        <v>2805.6281315333299</v>
      </c>
      <c r="C832" s="29">
        <v>110.28916666666601</v>
      </c>
      <c r="D832" s="28">
        <v>2805.6281315333299</v>
      </c>
      <c r="E832" s="30">
        <v>2</v>
      </c>
      <c r="F832" s="30" t="s">
        <v>64</v>
      </c>
    </row>
    <row r="833" spans="1:6" ht="14.25" customHeight="1" x14ac:dyDescent="0.2">
      <c r="A833" s="27">
        <v>41690</v>
      </c>
      <c r="B833" s="28">
        <v>2303.4694622749898</v>
      </c>
      <c r="C833" s="29">
        <v>111.447499999999</v>
      </c>
      <c r="D833" s="28">
        <v>2303.4694622749898</v>
      </c>
      <c r="E833" s="30">
        <v>2</v>
      </c>
      <c r="F833" s="30" t="s">
        <v>64</v>
      </c>
    </row>
    <row r="834" spans="1:6" ht="14.25" customHeight="1" x14ac:dyDescent="0.2">
      <c r="A834" s="27">
        <v>41690.5</v>
      </c>
      <c r="B834" s="28">
        <v>3590.6828627166601</v>
      </c>
      <c r="C834" s="29">
        <v>111.65249999999899</v>
      </c>
      <c r="D834" s="28">
        <v>3590.6828627166601</v>
      </c>
      <c r="E834" s="30">
        <v>2</v>
      </c>
      <c r="F834" s="30" t="s">
        <v>64</v>
      </c>
    </row>
    <row r="835" spans="1:6" ht="14.25" customHeight="1" x14ac:dyDescent="0.2">
      <c r="A835" s="27">
        <v>41691</v>
      </c>
      <c r="B835" s="28">
        <v>2704.1649466458298</v>
      </c>
      <c r="C835" s="29">
        <v>110.511666666666</v>
      </c>
      <c r="D835" s="28">
        <v>2704.1649466458298</v>
      </c>
      <c r="E835" s="30">
        <v>2</v>
      </c>
      <c r="F835" s="30" t="s">
        <v>64</v>
      </c>
    </row>
    <row r="836" spans="1:6" ht="14.25" customHeight="1" x14ac:dyDescent="0.2">
      <c r="A836" s="27">
        <v>41691.5</v>
      </c>
      <c r="B836" s="28">
        <v>3365.87835465833</v>
      </c>
      <c r="C836" s="29">
        <v>111.26</v>
      </c>
      <c r="D836" s="28">
        <v>3365.87835465833</v>
      </c>
      <c r="E836" s="30">
        <v>2</v>
      </c>
      <c r="F836" s="30" t="s">
        <v>64</v>
      </c>
    </row>
    <row r="837" spans="1:6" ht="14.25" customHeight="1" x14ac:dyDescent="0.2">
      <c r="A837" s="27">
        <v>41692</v>
      </c>
      <c r="B837" s="28">
        <v>2625.0986705750001</v>
      </c>
      <c r="C837" s="29">
        <v>108.296666666666</v>
      </c>
      <c r="D837" s="28">
        <v>2625.0986705750001</v>
      </c>
      <c r="E837" s="30">
        <v>2</v>
      </c>
      <c r="F837" s="30" t="s">
        <v>64</v>
      </c>
    </row>
    <row r="838" spans="1:6" ht="14.25" customHeight="1" x14ac:dyDescent="0.2">
      <c r="A838" s="27">
        <v>41692.5</v>
      </c>
      <c r="B838" s="28">
        <v>2556.60953337916</v>
      </c>
      <c r="C838" s="29">
        <v>110.400833333333</v>
      </c>
      <c r="D838" s="28">
        <v>2556.60953337916</v>
      </c>
      <c r="E838" s="30">
        <v>2</v>
      </c>
      <c r="F838" s="30" t="s">
        <v>64</v>
      </c>
    </row>
    <row r="839" spans="1:6" ht="14.25" customHeight="1" x14ac:dyDescent="0.2">
      <c r="A839" s="27">
        <v>41693</v>
      </c>
      <c r="B839" s="28">
        <v>1823.0696327749899</v>
      </c>
      <c r="C839" s="29">
        <v>109.86499999999999</v>
      </c>
      <c r="D839" s="28">
        <v>1823.0696327749899</v>
      </c>
      <c r="E839" s="30">
        <v>2</v>
      </c>
      <c r="F839" s="30" t="s">
        <v>64</v>
      </c>
    </row>
    <row r="840" spans="1:6" ht="14.25" customHeight="1" x14ac:dyDescent="0.2">
      <c r="A840" s="27">
        <v>41693.5</v>
      </c>
      <c r="B840" s="28">
        <v>2037.7230165041599</v>
      </c>
      <c r="C840" s="29">
        <v>110.74250000000001</v>
      </c>
      <c r="D840" s="28">
        <v>2037.7230165041599</v>
      </c>
      <c r="E840" s="30">
        <v>2</v>
      </c>
      <c r="F840" s="30" t="s">
        <v>64</v>
      </c>
    </row>
    <row r="841" spans="1:6" ht="14.25" customHeight="1" x14ac:dyDescent="0.2">
      <c r="A841" s="27">
        <v>41694</v>
      </c>
      <c r="B841" s="28">
        <v>1722.8896464541599</v>
      </c>
      <c r="C841" s="29">
        <v>110.730833333333</v>
      </c>
      <c r="D841" s="28">
        <v>1722.8896464541599</v>
      </c>
      <c r="E841" s="30">
        <v>2</v>
      </c>
      <c r="F841" s="30" t="s">
        <v>64</v>
      </c>
    </row>
    <row r="842" spans="1:6" ht="14.25" customHeight="1" x14ac:dyDescent="0.2">
      <c r="A842" s="27">
        <v>41694.5</v>
      </c>
      <c r="B842" s="28">
        <v>2063.51221467083</v>
      </c>
      <c r="C842" s="29">
        <v>108.71583333333299</v>
      </c>
      <c r="D842" s="28">
        <v>2063.51221467083</v>
      </c>
      <c r="E842" s="30">
        <v>2</v>
      </c>
      <c r="F842" s="30" t="s">
        <v>64</v>
      </c>
    </row>
    <row r="843" spans="1:6" ht="14.25" customHeight="1" x14ac:dyDescent="0.2">
      <c r="A843" s="27">
        <v>41695</v>
      </c>
      <c r="B843" s="28">
        <v>2069.9034216374898</v>
      </c>
      <c r="C843" s="29">
        <v>109.44750000000001</v>
      </c>
      <c r="D843" s="28">
        <v>2069.9034216374898</v>
      </c>
      <c r="E843" s="30">
        <v>2</v>
      </c>
      <c r="F843" s="30" t="s">
        <v>64</v>
      </c>
    </row>
    <row r="844" spans="1:6" ht="14.25" customHeight="1" x14ac:dyDescent="0.2">
      <c r="A844" s="27">
        <v>41695.5</v>
      </c>
      <c r="B844" s="28">
        <v>2923.37536639583</v>
      </c>
      <c r="C844" s="29">
        <v>111.644999999999</v>
      </c>
      <c r="D844" s="28">
        <v>2923.37536639583</v>
      </c>
      <c r="E844" s="30">
        <v>2</v>
      </c>
      <c r="F844" s="30" t="s">
        <v>64</v>
      </c>
    </row>
    <row r="845" spans="1:6" ht="14.25" customHeight="1" x14ac:dyDescent="0.2">
      <c r="A845" s="27">
        <v>41696</v>
      </c>
      <c r="B845" s="28">
        <v>2277.0611217166602</v>
      </c>
      <c r="C845" s="29">
        <v>111.01499999999901</v>
      </c>
      <c r="D845" s="28">
        <v>2277.0611217166602</v>
      </c>
      <c r="E845" s="30">
        <v>2</v>
      </c>
      <c r="F845" s="30" t="s">
        <v>64</v>
      </c>
    </row>
    <row r="846" spans="1:6" ht="14.25" customHeight="1" x14ac:dyDescent="0.2">
      <c r="A846" s="27">
        <v>41696.5</v>
      </c>
      <c r="B846" s="28">
        <v>3388.0708861041599</v>
      </c>
      <c r="C846" s="29">
        <v>110.439166666666</v>
      </c>
      <c r="D846" s="28">
        <v>3388.0708861041599</v>
      </c>
      <c r="E846" s="30">
        <v>2</v>
      </c>
      <c r="F846" s="30" t="s">
        <v>64</v>
      </c>
    </row>
    <row r="847" spans="1:6" ht="14.25" customHeight="1" x14ac:dyDescent="0.2">
      <c r="A847" s="27">
        <v>41697</v>
      </c>
      <c r="B847" s="28">
        <v>2553.06626393333</v>
      </c>
      <c r="C847" s="29">
        <v>109.7925</v>
      </c>
      <c r="D847" s="28">
        <v>2553.06626393333</v>
      </c>
      <c r="E847" s="30">
        <v>2</v>
      </c>
      <c r="F847" s="30" t="s">
        <v>64</v>
      </c>
    </row>
    <row r="848" spans="1:6" ht="14.25" customHeight="1" x14ac:dyDescent="0.2">
      <c r="A848" s="27">
        <v>41697.5</v>
      </c>
      <c r="B848" s="28">
        <v>3123.8353176083301</v>
      </c>
      <c r="C848" s="29">
        <v>110.529166666666</v>
      </c>
      <c r="D848" s="28">
        <v>3123.8353176083301</v>
      </c>
      <c r="E848" s="30">
        <v>2</v>
      </c>
      <c r="F848" s="30" t="s">
        <v>64</v>
      </c>
    </row>
    <row r="849" spans="1:6" ht="14.25" customHeight="1" x14ac:dyDescent="0.2">
      <c r="A849" s="27">
        <v>41698</v>
      </c>
      <c r="B849" s="28">
        <v>2302.3936510291601</v>
      </c>
      <c r="C849" s="29">
        <v>110.634166666666</v>
      </c>
      <c r="D849" s="28">
        <v>2302.3936510291601</v>
      </c>
      <c r="E849" s="30">
        <v>2</v>
      </c>
      <c r="F849" s="30" t="s">
        <v>64</v>
      </c>
    </row>
    <row r="850" spans="1:6" ht="14.25" customHeight="1" x14ac:dyDescent="0.2">
      <c r="A850" s="27">
        <v>41698.5</v>
      </c>
      <c r="B850" s="28">
        <v>2913.6543985708299</v>
      </c>
      <c r="C850" s="29">
        <v>109.00416666666599</v>
      </c>
      <c r="D850" s="28">
        <v>2913.6543985708299</v>
      </c>
      <c r="E850" s="30">
        <v>2</v>
      </c>
      <c r="F850" s="30" t="s">
        <v>64</v>
      </c>
    </row>
    <row r="851" spans="1:6" ht="14.25" customHeight="1" x14ac:dyDescent="0.2">
      <c r="A851" s="27">
        <v>41699</v>
      </c>
      <c r="B851" s="28">
        <v>2279.9175524666598</v>
      </c>
      <c r="C851" s="29">
        <v>110.425</v>
      </c>
      <c r="D851" s="28">
        <v>2279.9175524666598</v>
      </c>
      <c r="E851" s="30">
        <v>3</v>
      </c>
      <c r="F851" s="30" t="s">
        <v>64</v>
      </c>
    </row>
    <row r="852" spans="1:6" ht="14.25" customHeight="1" x14ac:dyDescent="0.2">
      <c r="A852" s="27">
        <v>41699.5</v>
      </c>
      <c r="B852" s="28">
        <v>2813.4237973208301</v>
      </c>
      <c r="C852" s="29">
        <v>110.660833333333</v>
      </c>
      <c r="D852" s="28">
        <v>2813.4237973208301</v>
      </c>
      <c r="E852" s="30">
        <v>3</v>
      </c>
      <c r="F852" s="30" t="s">
        <v>64</v>
      </c>
    </row>
    <row r="853" spans="1:6" ht="14.25" customHeight="1" x14ac:dyDescent="0.2">
      <c r="A853" s="27">
        <v>41700</v>
      </c>
      <c r="B853" s="28">
        <v>1968.99549426666</v>
      </c>
      <c r="C853" s="29">
        <v>110.2175</v>
      </c>
      <c r="D853" s="28">
        <v>1968.99549426666</v>
      </c>
      <c r="E853" s="30">
        <v>3</v>
      </c>
      <c r="F853" s="30" t="s">
        <v>64</v>
      </c>
    </row>
    <row r="854" spans="1:6" ht="14.25" customHeight="1" x14ac:dyDescent="0.2">
      <c r="A854" s="27">
        <v>41700.5</v>
      </c>
      <c r="B854" s="28">
        <v>2389.08068954583</v>
      </c>
      <c r="C854" s="29">
        <v>109.52249999999999</v>
      </c>
      <c r="D854" s="28">
        <v>2389.08068954583</v>
      </c>
      <c r="E854" s="30">
        <v>3</v>
      </c>
      <c r="F854" s="30" t="s">
        <v>64</v>
      </c>
    </row>
    <row r="855" spans="1:6" ht="14.25" customHeight="1" x14ac:dyDescent="0.2">
      <c r="A855" s="27">
        <v>41701</v>
      </c>
      <c r="B855" s="28">
        <v>1789.86981436666</v>
      </c>
      <c r="C855" s="29">
        <v>111.56</v>
      </c>
      <c r="D855" s="28">
        <v>1789.86981436666</v>
      </c>
      <c r="E855" s="30">
        <v>3</v>
      </c>
      <c r="F855" s="30" t="s">
        <v>64</v>
      </c>
    </row>
    <row r="856" spans="1:6" ht="14.25" customHeight="1" x14ac:dyDescent="0.2">
      <c r="A856" s="27">
        <v>41701.5</v>
      </c>
      <c r="B856" s="28">
        <v>2359.7180916666598</v>
      </c>
      <c r="C856" s="29">
        <v>108.58</v>
      </c>
      <c r="D856" s="28">
        <v>2359.7180916666598</v>
      </c>
      <c r="E856" s="30">
        <v>3</v>
      </c>
      <c r="F856" s="30" t="s">
        <v>64</v>
      </c>
    </row>
    <row r="857" spans="1:6" ht="14.25" customHeight="1" x14ac:dyDescent="0.2">
      <c r="A857" s="27">
        <v>41702</v>
      </c>
      <c r="B857" s="28">
        <v>2029.4388739291601</v>
      </c>
      <c r="C857" s="29">
        <v>110.815833333333</v>
      </c>
      <c r="D857" s="28">
        <v>2029.4388739291601</v>
      </c>
      <c r="E857" s="30">
        <v>3</v>
      </c>
      <c r="F857" s="30" t="s">
        <v>64</v>
      </c>
    </row>
    <row r="858" spans="1:6" ht="14.25" customHeight="1" x14ac:dyDescent="0.2">
      <c r="A858" s="27">
        <v>41702.5</v>
      </c>
      <c r="B858" s="28">
        <v>2184.9103650041602</v>
      </c>
      <c r="C858" s="29">
        <v>110.408333333333</v>
      </c>
      <c r="D858" s="28">
        <v>2184.9103650041602</v>
      </c>
      <c r="E858" s="30">
        <v>3</v>
      </c>
      <c r="F858" s="30" t="s">
        <v>64</v>
      </c>
    </row>
    <row r="859" spans="1:6" ht="14.25" customHeight="1" x14ac:dyDescent="0.2">
      <c r="A859" s="27">
        <v>41703</v>
      </c>
      <c r="B859" s="28">
        <v>2196.38929249999</v>
      </c>
      <c r="C859" s="29">
        <v>111.223333333333</v>
      </c>
      <c r="D859" s="28">
        <v>2196.38929249999</v>
      </c>
      <c r="E859" s="30">
        <v>3</v>
      </c>
      <c r="F859" s="30" t="s">
        <v>64</v>
      </c>
    </row>
    <row r="860" spans="1:6" ht="14.25" customHeight="1" x14ac:dyDescent="0.2">
      <c r="A860" s="27">
        <v>41703.5</v>
      </c>
      <c r="B860" s="28">
        <v>2432.6821969624998</v>
      </c>
      <c r="C860" s="29">
        <v>109.50083333333301</v>
      </c>
      <c r="D860" s="28">
        <v>2432.6821969624998</v>
      </c>
      <c r="E860" s="30">
        <v>3</v>
      </c>
      <c r="F860" s="30" t="s">
        <v>64</v>
      </c>
    </row>
    <row r="861" spans="1:6" ht="14.25" customHeight="1" x14ac:dyDescent="0.2">
      <c r="A861" s="27">
        <v>41704</v>
      </c>
      <c r="B861" s="28">
        <v>2011.3950495611</v>
      </c>
      <c r="C861" s="29">
        <v>111.568888888888</v>
      </c>
      <c r="D861" s="28">
        <v>2011.3950495611</v>
      </c>
      <c r="E861" s="30">
        <v>3</v>
      </c>
      <c r="F861" s="30" t="s">
        <v>64</v>
      </c>
    </row>
    <row r="862" spans="1:6" ht="14.25" customHeight="1" x14ac:dyDescent="0.2">
      <c r="A862" s="27">
        <v>41704.5</v>
      </c>
      <c r="B862" s="28">
        <v>2633.6015288999902</v>
      </c>
      <c r="C862" s="29">
        <v>109.425</v>
      </c>
      <c r="D862" s="28">
        <v>2633.6015288999902</v>
      </c>
      <c r="E862" s="30">
        <v>3</v>
      </c>
      <c r="F862" s="30" t="s">
        <v>64</v>
      </c>
    </row>
    <row r="863" spans="1:6" ht="14.25" customHeight="1" x14ac:dyDescent="0.2">
      <c r="A863" s="27">
        <v>41705</v>
      </c>
      <c r="B863" s="28">
        <v>2200.4233423099899</v>
      </c>
      <c r="C863" s="29">
        <v>110.59399999999999</v>
      </c>
      <c r="D863" s="28">
        <v>2200.4233423099899</v>
      </c>
      <c r="E863" s="30">
        <v>3</v>
      </c>
      <c r="F863" s="30" t="s">
        <v>64</v>
      </c>
    </row>
    <row r="864" spans="1:6" ht="14.25" customHeight="1" x14ac:dyDescent="0.2">
      <c r="A864" s="27">
        <v>41705.5</v>
      </c>
      <c r="B864" s="28">
        <v>2618.3027622916602</v>
      </c>
      <c r="C864" s="29">
        <v>111.001666666666</v>
      </c>
      <c r="D864" s="28">
        <v>2618.3027622916602</v>
      </c>
      <c r="E864" s="30">
        <v>3</v>
      </c>
      <c r="F864" s="30" t="s">
        <v>64</v>
      </c>
    </row>
    <row r="865" spans="1:6" ht="14.25" customHeight="1" x14ac:dyDescent="0.2">
      <c r="A865" s="27">
        <v>41706</v>
      </c>
      <c r="B865" s="28">
        <v>2180.1996981277698</v>
      </c>
      <c r="C865" s="29">
        <v>110.672222222222</v>
      </c>
      <c r="D865" s="28">
        <v>2180.1996981277698</v>
      </c>
      <c r="E865" s="30">
        <v>3</v>
      </c>
      <c r="F865" s="30" t="s">
        <v>64</v>
      </c>
    </row>
    <row r="866" spans="1:6" ht="14.25" customHeight="1" x14ac:dyDescent="0.2">
      <c r="A866" s="27">
        <v>41706.5</v>
      </c>
      <c r="B866" s="28">
        <v>2672.35888205833</v>
      </c>
      <c r="C866" s="29">
        <v>110.75083333333301</v>
      </c>
      <c r="D866" s="28">
        <v>2672.35888205833</v>
      </c>
      <c r="E866" s="30">
        <v>3</v>
      </c>
      <c r="F866" s="30" t="s">
        <v>64</v>
      </c>
    </row>
    <row r="867" spans="1:6" ht="14.25" customHeight="1" x14ac:dyDescent="0.2">
      <c r="A867" s="27">
        <v>41707</v>
      </c>
      <c r="B867" s="28">
        <v>2004.5064299727201</v>
      </c>
      <c r="C867" s="29">
        <v>109.534545454545</v>
      </c>
      <c r="D867" s="28">
        <v>2004.5064299727201</v>
      </c>
      <c r="E867" s="30">
        <v>3</v>
      </c>
      <c r="F867" s="30" t="s">
        <v>64</v>
      </c>
    </row>
    <row r="868" spans="1:6" ht="14.25" customHeight="1" x14ac:dyDescent="0.2">
      <c r="A868" s="27">
        <v>41707.5</v>
      </c>
      <c r="B868" s="28">
        <v>2614.9927077249899</v>
      </c>
      <c r="C868" s="29">
        <v>111.82583333333299</v>
      </c>
      <c r="D868" s="28">
        <v>2614.9927077249899</v>
      </c>
      <c r="E868" s="30">
        <v>3</v>
      </c>
      <c r="F868" s="30" t="s">
        <v>64</v>
      </c>
    </row>
    <row r="869" spans="1:6" ht="14.25" customHeight="1" x14ac:dyDescent="0.2">
      <c r="A869" s="27">
        <v>41708</v>
      </c>
      <c r="B869" s="28">
        <v>2097.69024651666</v>
      </c>
      <c r="C869" s="29">
        <v>109.93749999999901</v>
      </c>
      <c r="D869" s="28">
        <v>2097.69024651666</v>
      </c>
      <c r="E869" s="30">
        <v>3</v>
      </c>
      <c r="F869" s="30" t="s">
        <v>64</v>
      </c>
    </row>
    <row r="870" spans="1:6" ht="14.25" customHeight="1" x14ac:dyDescent="0.2">
      <c r="A870" s="27">
        <v>41708.5</v>
      </c>
      <c r="B870" s="28">
        <v>2409.2647808500001</v>
      </c>
      <c r="C870" s="29">
        <v>110.033333333333</v>
      </c>
      <c r="D870" s="28">
        <v>2409.2647808500001</v>
      </c>
      <c r="E870" s="30">
        <v>3</v>
      </c>
      <c r="F870" s="30" t="s">
        <v>64</v>
      </c>
    </row>
    <row r="871" spans="1:6" ht="14.25" customHeight="1" x14ac:dyDescent="0.2">
      <c r="A871" s="27">
        <v>41709</v>
      </c>
      <c r="B871" s="28">
        <v>2208.2178144750001</v>
      </c>
      <c r="C871" s="29">
        <v>110.322499999999</v>
      </c>
      <c r="D871" s="28">
        <v>2208.2178144750001</v>
      </c>
      <c r="E871" s="30">
        <v>3</v>
      </c>
      <c r="F871" s="30" t="s">
        <v>64</v>
      </c>
    </row>
    <row r="872" spans="1:6" ht="14.25" customHeight="1" x14ac:dyDescent="0.2">
      <c r="A872" s="27">
        <v>41709.5</v>
      </c>
      <c r="B872" s="28">
        <v>2481.62320262916</v>
      </c>
      <c r="C872" s="29">
        <v>112.010833333333</v>
      </c>
      <c r="D872" s="28">
        <v>2481.62320262916</v>
      </c>
      <c r="E872" s="30">
        <v>3</v>
      </c>
      <c r="F872" s="30" t="s">
        <v>64</v>
      </c>
    </row>
    <row r="873" spans="1:6" ht="14.25" customHeight="1" x14ac:dyDescent="0.2">
      <c r="A873" s="27">
        <v>41710</v>
      </c>
      <c r="B873" s="28">
        <v>1865.7514559624899</v>
      </c>
      <c r="C873" s="29">
        <v>111.680833333333</v>
      </c>
      <c r="D873" s="28">
        <v>1865.7514559624899</v>
      </c>
      <c r="E873" s="30">
        <v>3</v>
      </c>
      <c r="F873" s="30" t="s">
        <v>64</v>
      </c>
    </row>
    <row r="874" spans="1:6" ht="14.25" customHeight="1" x14ac:dyDescent="0.2">
      <c r="A874" s="27">
        <v>41710.5</v>
      </c>
      <c r="B874" s="28">
        <v>2161.9760966541598</v>
      </c>
      <c r="C874" s="29">
        <v>110.705833333333</v>
      </c>
      <c r="D874" s="28">
        <v>2161.9760966541598</v>
      </c>
      <c r="E874" s="30">
        <v>3</v>
      </c>
      <c r="F874" s="30" t="s">
        <v>64</v>
      </c>
    </row>
    <row r="875" spans="1:6" ht="14.25" customHeight="1" x14ac:dyDescent="0.2">
      <c r="A875" s="27">
        <v>41711</v>
      </c>
      <c r="B875" s="28">
        <v>2059.1577108863598</v>
      </c>
      <c r="C875" s="29">
        <v>109.649999999999</v>
      </c>
      <c r="D875" s="28">
        <v>2059.1577108863598</v>
      </c>
      <c r="E875" s="30">
        <v>3</v>
      </c>
      <c r="F875" s="30" t="s">
        <v>64</v>
      </c>
    </row>
    <row r="876" spans="1:6" ht="14.25" customHeight="1" x14ac:dyDescent="0.2">
      <c r="A876" s="27">
        <v>41711.5</v>
      </c>
      <c r="B876" s="28">
        <v>2244.5299330875</v>
      </c>
      <c r="C876" s="29">
        <v>110.38</v>
      </c>
      <c r="D876" s="28">
        <v>2244.5299330875</v>
      </c>
      <c r="E876" s="30">
        <v>3</v>
      </c>
      <c r="F876" s="30" t="s">
        <v>64</v>
      </c>
    </row>
    <row r="877" spans="1:6" ht="14.25" customHeight="1" x14ac:dyDescent="0.2">
      <c r="A877" s="27">
        <v>41712</v>
      </c>
      <c r="B877" s="28">
        <v>2290.24188112499</v>
      </c>
      <c r="C877" s="29">
        <v>112.07250000000001</v>
      </c>
      <c r="D877" s="28">
        <v>2290.24188112499</v>
      </c>
      <c r="E877" s="30">
        <v>3</v>
      </c>
      <c r="F877" s="30" t="s">
        <v>64</v>
      </c>
    </row>
    <row r="878" spans="1:6" ht="14.25" customHeight="1" x14ac:dyDescent="0.2">
      <c r="A878" s="27">
        <v>41712.5</v>
      </c>
      <c r="B878" s="28">
        <v>2529.3986842363602</v>
      </c>
      <c r="C878" s="29">
        <v>110.425454545454</v>
      </c>
      <c r="D878" s="28">
        <v>2529.3986842363602</v>
      </c>
      <c r="E878" s="30">
        <v>3</v>
      </c>
      <c r="F878" s="30" t="s">
        <v>64</v>
      </c>
    </row>
    <row r="879" spans="1:6" ht="14.25" customHeight="1" x14ac:dyDescent="0.2">
      <c r="A879" s="27">
        <v>41713</v>
      </c>
      <c r="B879" s="28">
        <v>2028.51025856499</v>
      </c>
      <c r="C879" s="29">
        <v>107.849</v>
      </c>
      <c r="D879" s="28">
        <v>2028.51025856499</v>
      </c>
      <c r="E879" s="30">
        <v>3</v>
      </c>
      <c r="F879" s="30" t="s">
        <v>64</v>
      </c>
    </row>
    <row r="880" spans="1:6" ht="14.25" customHeight="1" x14ac:dyDescent="0.2">
      <c r="A880" s="27">
        <v>41713.5</v>
      </c>
      <c r="B880" s="28">
        <v>2377.9403508958299</v>
      </c>
      <c r="C880" s="29">
        <v>109.603333333333</v>
      </c>
      <c r="D880" s="28">
        <v>2377.9403508958299</v>
      </c>
      <c r="E880" s="30">
        <v>3</v>
      </c>
      <c r="F880" s="30" t="s">
        <v>64</v>
      </c>
    </row>
    <row r="881" spans="1:6" ht="14.25" customHeight="1" x14ac:dyDescent="0.2">
      <c r="A881" s="27">
        <v>41714</v>
      </c>
      <c r="B881" s="28">
        <v>1952.47576309285</v>
      </c>
      <c r="C881" s="29">
        <v>110.65714285714201</v>
      </c>
      <c r="D881" s="28">
        <v>1952.47576309285</v>
      </c>
      <c r="E881" s="30">
        <v>3</v>
      </c>
      <c r="F881" s="30" t="s">
        <v>64</v>
      </c>
    </row>
    <row r="882" spans="1:6" ht="14.25" customHeight="1" x14ac:dyDescent="0.2">
      <c r="A882" s="27">
        <v>41714.5</v>
      </c>
      <c r="B882" s="28">
        <v>2220.3295659833302</v>
      </c>
      <c r="C882" s="29">
        <v>110.18583333333299</v>
      </c>
      <c r="D882" s="28">
        <v>2220.3295659833302</v>
      </c>
      <c r="E882" s="30">
        <v>3</v>
      </c>
      <c r="F882" s="30" t="s">
        <v>64</v>
      </c>
    </row>
    <row r="883" spans="1:6" ht="14.25" customHeight="1" x14ac:dyDescent="0.2">
      <c r="A883" s="27">
        <v>41715</v>
      </c>
      <c r="B883" s="28">
        <v>1874.4952763250001</v>
      </c>
      <c r="C883" s="29">
        <v>108.954999999999</v>
      </c>
      <c r="D883" s="28">
        <v>1874.4952763250001</v>
      </c>
      <c r="E883" s="30">
        <v>3</v>
      </c>
      <c r="F883" s="30" t="s">
        <v>64</v>
      </c>
    </row>
    <row r="884" spans="1:6" ht="14.25" customHeight="1" x14ac:dyDescent="0.2">
      <c r="A884" s="27">
        <v>41715.5</v>
      </c>
      <c r="B884" s="28">
        <v>2408.1716978958302</v>
      </c>
      <c r="C884" s="29">
        <v>111.346666666666</v>
      </c>
      <c r="D884" s="28">
        <v>2408.1716978958302</v>
      </c>
      <c r="E884" s="30">
        <v>3</v>
      </c>
      <c r="F884" s="30" t="s">
        <v>64</v>
      </c>
    </row>
    <row r="885" spans="1:6" ht="14.25" customHeight="1" x14ac:dyDescent="0.2">
      <c r="A885" s="27">
        <v>41716</v>
      </c>
      <c r="B885" s="28">
        <v>2348.2187846291599</v>
      </c>
      <c r="C885" s="29">
        <v>109.24166666666601</v>
      </c>
      <c r="D885" s="28">
        <v>2348.2187846291599</v>
      </c>
      <c r="E885" s="30">
        <v>3</v>
      </c>
      <c r="F885" s="30" t="s">
        <v>64</v>
      </c>
    </row>
    <row r="886" spans="1:6" ht="14.25" customHeight="1" x14ac:dyDescent="0.2">
      <c r="A886" s="27">
        <v>41716.5</v>
      </c>
      <c r="B886" s="28">
        <v>2781.20463690833</v>
      </c>
      <c r="C886" s="29">
        <v>110.784166666666</v>
      </c>
      <c r="D886" s="28">
        <v>2781.20463690833</v>
      </c>
      <c r="E886" s="30">
        <v>3</v>
      </c>
      <c r="F886" s="30" t="s">
        <v>64</v>
      </c>
    </row>
    <row r="887" spans="1:6" ht="14.25" customHeight="1" x14ac:dyDescent="0.2">
      <c r="A887" s="27">
        <v>41717</v>
      </c>
      <c r="B887" s="28">
        <v>2134.7472275291602</v>
      </c>
      <c r="C887" s="29">
        <v>110.38166666666601</v>
      </c>
      <c r="D887" s="28">
        <v>2134.7472275291602</v>
      </c>
      <c r="E887" s="30">
        <v>3</v>
      </c>
      <c r="F887" s="30" t="s">
        <v>64</v>
      </c>
    </row>
    <row r="888" spans="1:6" ht="14.25" customHeight="1" x14ac:dyDescent="0.2">
      <c r="A888" s="27">
        <v>41717.5</v>
      </c>
      <c r="B888" s="28">
        <v>2486.2344025124899</v>
      </c>
      <c r="C888" s="29">
        <v>110.847499999999</v>
      </c>
      <c r="D888" s="28">
        <v>2486.2344025124899</v>
      </c>
      <c r="E888" s="30">
        <v>3</v>
      </c>
      <c r="F888" s="30" t="s">
        <v>64</v>
      </c>
    </row>
    <row r="889" spans="1:6" ht="14.25" customHeight="1" x14ac:dyDescent="0.2">
      <c r="A889" s="27">
        <v>41718</v>
      </c>
      <c r="B889" s="28">
        <v>2081.8465858208301</v>
      </c>
      <c r="C889" s="29">
        <v>110.451666666666</v>
      </c>
      <c r="D889" s="28">
        <v>2081.8465858208301</v>
      </c>
      <c r="E889" s="30">
        <v>3</v>
      </c>
      <c r="F889" s="30" t="s">
        <v>64</v>
      </c>
    </row>
    <row r="890" spans="1:6" ht="14.25" customHeight="1" x14ac:dyDescent="0.2">
      <c r="A890" s="27">
        <v>41718.5</v>
      </c>
      <c r="B890" s="28">
        <v>2492.7292517333299</v>
      </c>
      <c r="C890" s="29">
        <v>110.620833333333</v>
      </c>
      <c r="D890" s="28">
        <v>2492.7292517333299</v>
      </c>
      <c r="E890" s="30">
        <v>3</v>
      </c>
      <c r="F890" s="30" t="s">
        <v>64</v>
      </c>
    </row>
    <row r="891" spans="1:6" ht="14.25" customHeight="1" x14ac:dyDescent="0.2">
      <c r="A891" s="27">
        <v>41719</v>
      </c>
      <c r="B891" s="28">
        <v>2041.2911814045401</v>
      </c>
      <c r="C891" s="29">
        <v>110.66181818181801</v>
      </c>
      <c r="D891" s="28">
        <v>2041.2911814045401</v>
      </c>
      <c r="E891" s="30">
        <v>3</v>
      </c>
      <c r="F891" s="30" t="s">
        <v>64</v>
      </c>
    </row>
    <row r="892" spans="1:6" ht="14.25" customHeight="1" x14ac:dyDescent="0.2">
      <c r="A892" s="27">
        <v>41719.5</v>
      </c>
      <c r="B892" s="28">
        <v>2261.4539451958299</v>
      </c>
      <c r="C892" s="29">
        <v>109.99166666666601</v>
      </c>
      <c r="D892" s="28">
        <v>2261.4539451958299</v>
      </c>
      <c r="E892" s="30">
        <v>3</v>
      </c>
      <c r="F892" s="30" t="s">
        <v>64</v>
      </c>
    </row>
    <row r="893" spans="1:6" ht="14.25" customHeight="1" x14ac:dyDescent="0.2">
      <c r="A893" s="27">
        <v>41720</v>
      </c>
      <c r="B893" s="28">
        <v>2236.3815262166599</v>
      </c>
      <c r="C893" s="29">
        <v>111.17444444444401</v>
      </c>
      <c r="D893" s="28">
        <v>2236.3815262166599</v>
      </c>
      <c r="E893" s="30">
        <v>3</v>
      </c>
      <c r="F893" s="30" t="s">
        <v>64</v>
      </c>
    </row>
    <row r="894" spans="1:6" ht="14.25" customHeight="1" x14ac:dyDescent="0.2">
      <c r="A894" s="27">
        <v>41720.5</v>
      </c>
      <c r="B894" s="28">
        <v>2294.4026380458299</v>
      </c>
      <c r="C894" s="29">
        <v>111.35250000000001</v>
      </c>
      <c r="D894" s="28">
        <v>2294.4026380458299</v>
      </c>
      <c r="E894" s="30">
        <v>3</v>
      </c>
      <c r="F894" s="30" t="s">
        <v>64</v>
      </c>
    </row>
    <row r="895" spans="1:6" ht="14.25" customHeight="1" x14ac:dyDescent="0.2">
      <c r="A895" s="27">
        <v>41721</v>
      </c>
      <c r="B895" s="28">
        <v>1918.97782055624</v>
      </c>
      <c r="C895" s="29">
        <v>111.416249999999</v>
      </c>
      <c r="D895" s="28">
        <v>1918.97782055624</v>
      </c>
      <c r="E895" s="30">
        <v>3</v>
      </c>
      <c r="F895" s="30" t="s">
        <v>64</v>
      </c>
    </row>
    <row r="896" spans="1:6" ht="14.25" customHeight="1" x14ac:dyDescent="0.2">
      <c r="A896" s="27">
        <v>41721.5</v>
      </c>
      <c r="B896" s="28">
        <v>2049.31759405499</v>
      </c>
      <c r="C896" s="29">
        <v>112.17400000000001</v>
      </c>
      <c r="D896" s="28">
        <v>2049.31759405499</v>
      </c>
      <c r="E896" s="30">
        <v>3</v>
      </c>
      <c r="F896" s="30" t="s">
        <v>64</v>
      </c>
    </row>
    <row r="897" spans="1:6" ht="14.25" customHeight="1" x14ac:dyDescent="0.2">
      <c r="A897" s="27">
        <v>41722</v>
      </c>
      <c r="B897" s="28">
        <v>1942.2035167500001</v>
      </c>
      <c r="C897" s="29">
        <v>109.81</v>
      </c>
      <c r="D897" s="28">
        <v>1942.2035167500001</v>
      </c>
      <c r="E897" s="30">
        <v>3</v>
      </c>
      <c r="F897" s="30" t="s">
        <v>64</v>
      </c>
    </row>
    <row r="898" spans="1:6" ht="14.25" customHeight="1" x14ac:dyDescent="0.2">
      <c r="A898" s="27">
        <v>41722.5</v>
      </c>
      <c r="B898" s="28">
        <v>2079.3220612045402</v>
      </c>
      <c r="C898" s="29">
        <v>108.751818181818</v>
      </c>
      <c r="D898" s="28">
        <v>2079.3220612045402</v>
      </c>
      <c r="E898" s="30">
        <v>3</v>
      </c>
      <c r="F898" s="30" t="s">
        <v>64</v>
      </c>
    </row>
    <row r="899" spans="1:6" ht="14.25" customHeight="1" x14ac:dyDescent="0.2">
      <c r="A899" s="27">
        <v>41723</v>
      </c>
      <c r="B899" s="28">
        <v>2228.21130526874</v>
      </c>
      <c r="C899" s="29">
        <v>112.31874999999999</v>
      </c>
      <c r="D899" s="28">
        <v>2228.21130526874</v>
      </c>
      <c r="E899" s="30">
        <v>3</v>
      </c>
      <c r="F899" s="30" t="s">
        <v>64</v>
      </c>
    </row>
    <row r="900" spans="1:6" ht="14.25" customHeight="1" x14ac:dyDescent="0.2">
      <c r="A900" s="27">
        <v>41723.5</v>
      </c>
      <c r="B900" s="28">
        <v>2356.6979502374902</v>
      </c>
      <c r="C900" s="29">
        <v>110.475833333333</v>
      </c>
      <c r="D900" s="28">
        <v>2356.6979502374902</v>
      </c>
      <c r="E900" s="30">
        <v>3</v>
      </c>
      <c r="F900" s="30" t="s">
        <v>64</v>
      </c>
    </row>
    <row r="901" spans="1:6" ht="14.25" customHeight="1" x14ac:dyDescent="0.2">
      <c r="A901" s="27">
        <v>41724</v>
      </c>
      <c r="B901" s="28">
        <v>2131.2112628357099</v>
      </c>
      <c r="C901" s="29">
        <v>110.97571428571401</v>
      </c>
      <c r="D901" s="28">
        <v>2131.2112628357099</v>
      </c>
      <c r="E901" s="30">
        <v>3</v>
      </c>
      <c r="F901" s="30" t="s">
        <v>64</v>
      </c>
    </row>
    <row r="902" spans="1:6" ht="14.25" customHeight="1" x14ac:dyDescent="0.2">
      <c r="A902" s="27">
        <v>41724.5</v>
      </c>
      <c r="B902" s="28">
        <v>2234.2020854749899</v>
      </c>
      <c r="C902" s="29">
        <v>109.71583333333299</v>
      </c>
      <c r="D902" s="28">
        <v>2234.2020854749899</v>
      </c>
      <c r="E902" s="30">
        <v>3</v>
      </c>
      <c r="F902" s="30" t="s">
        <v>64</v>
      </c>
    </row>
    <row r="903" spans="1:6" ht="14.25" customHeight="1" x14ac:dyDescent="0.2">
      <c r="A903" s="27">
        <v>41725</v>
      </c>
      <c r="B903" s="28">
        <v>1989.2252733749899</v>
      </c>
      <c r="C903" s="29">
        <v>111.19416666666601</v>
      </c>
      <c r="D903" s="28">
        <v>1989.2252733749899</v>
      </c>
      <c r="E903" s="30">
        <v>3</v>
      </c>
      <c r="F903" s="30" t="s">
        <v>64</v>
      </c>
    </row>
    <row r="904" spans="1:6" ht="14.25" customHeight="1" x14ac:dyDescent="0.2">
      <c r="A904" s="27">
        <v>41725.5</v>
      </c>
      <c r="B904" s="28">
        <v>2125.4146722874898</v>
      </c>
      <c r="C904" s="29">
        <v>111.43833333333301</v>
      </c>
      <c r="D904" s="28">
        <v>2125.4146722874898</v>
      </c>
      <c r="E904" s="30">
        <v>3</v>
      </c>
      <c r="F904" s="30" t="s">
        <v>64</v>
      </c>
    </row>
    <row r="905" spans="1:6" ht="14.25" customHeight="1" x14ac:dyDescent="0.2">
      <c r="A905" s="27">
        <v>41726</v>
      </c>
      <c r="B905" s="28">
        <v>2170.7718819333199</v>
      </c>
      <c r="C905" s="29">
        <v>111.075555555555</v>
      </c>
      <c r="D905" s="28">
        <v>2170.7718819333199</v>
      </c>
      <c r="E905" s="30">
        <v>3</v>
      </c>
      <c r="F905" s="30" t="s">
        <v>64</v>
      </c>
    </row>
    <row r="906" spans="1:6" ht="14.25" customHeight="1" x14ac:dyDescent="0.2">
      <c r="A906" s="27">
        <v>41726.5</v>
      </c>
      <c r="B906" s="28">
        <v>2196.29722014444</v>
      </c>
      <c r="C906" s="29">
        <v>111.92333333333301</v>
      </c>
      <c r="D906" s="28">
        <v>2196.29722014444</v>
      </c>
      <c r="E906" s="30">
        <v>3</v>
      </c>
      <c r="F906" s="30" t="s">
        <v>64</v>
      </c>
    </row>
    <row r="907" spans="1:6" ht="14.25" customHeight="1" x14ac:dyDescent="0.2">
      <c r="A907" s="27">
        <v>41727</v>
      </c>
      <c r="B907" s="28">
        <v>1865.2321135875</v>
      </c>
      <c r="C907" s="29">
        <v>109.86</v>
      </c>
      <c r="D907" s="28">
        <v>1865.2321135875</v>
      </c>
      <c r="E907" s="30">
        <v>3</v>
      </c>
      <c r="F907" s="30" t="s">
        <v>64</v>
      </c>
    </row>
    <row r="908" spans="1:6" ht="14.25" customHeight="1" x14ac:dyDescent="0.2">
      <c r="A908" s="27">
        <v>41727.5</v>
      </c>
      <c r="B908" s="28">
        <v>1895.44555601666</v>
      </c>
      <c r="C908" s="29">
        <v>111.73111111111101</v>
      </c>
      <c r="D908" s="28">
        <v>1895.44555601666</v>
      </c>
      <c r="E908" s="30">
        <v>3</v>
      </c>
      <c r="F908" s="30" t="s">
        <v>64</v>
      </c>
    </row>
    <row r="909" spans="1:6" ht="14.25" customHeight="1" x14ac:dyDescent="0.2">
      <c r="A909" s="27">
        <v>41728</v>
      </c>
      <c r="B909" s="28">
        <v>1872.2638883899899</v>
      </c>
      <c r="C909" s="29">
        <v>109.65</v>
      </c>
      <c r="D909" s="28">
        <v>1872.2638883899899</v>
      </c>
      <c r="E909" s="30">
        <v>3</v>
      </c>
      <c r="F909" s="30" t="s">
        <v>64</v>
      </c>
    </row>
    <row r="910" spans="1:6" ht="14.25" customHeight="1" x14ac:dyDescent="0.2">
      <c r="A910" s="27">
        <v>41728.5</v>
      </c>
      <c r="B910" s="28">
        <v>2022.95829487777</v>
      </c>
      <c r="C910" s="29">
        <v>109.64444444444401</v>
      </c>
      <c r="D910" s="28">
        <v>2022.95829487777</v>
      </c>
      <c r="E910" s="30">
        <v>3</v>
      </c>
      <c r="F910" s="30" t="s">
        <v>64</v>
      </c>
    </row>
    <row r="911" spans="1:6" ht="14.25" customHeight="1" x14ac:dyDescent="0.2">
      <c r="A911" s="27">
        <v>41729</v>
      </c>
      <c r="B911" s="28">
        <v>1790.18647413333</v>
      </c>
      <c r="C911" s="29">
        <v>113.766666666666</v>
      </c>
      <c r="D911" s="28">
        <v>1790.18647413333</v>
      </c>
      <c r="E911" s="30">
        <v>3</v>
      </c>
      <c r="F911" s="30" t="s">
        <v>64</v>
      </c>
    </row>
    <row r="912" spans="1:6" ht="14.25" customHeight="1" x14ac:dyDescent="0.2">
      <c r="A912" s="27">
        <v>41729.5</v>
      </c>
      <c r="B912" s="28">
        <v>2015.71379709999</v>
      </c>
      <c r="C912" s="29">
        <v>109.075</v>
      </c>
      <c r="D912" s="28">
        <v>2015.71379709999</v>
      </c>
      <c r="E912" s="30">
        <v>3</v>
      </c>
      <c r="F912" s="30" t="s">
        <v>64</v>
      </c>
    </row>
    <row r="913" spans="1:6" ht="14.25" customHeight="1" x14ac:dyDescent="0.2">
      <c r="A913" s="27">
        <v>41730</v>
      </c>
      <c r="B913" s="28">
        <v>2113.80004124999</v>
      </c>
      <c r="C913" s="29">
        <v>94.158333333333303</v>
      </c>
      <c r="D913" s="28">
        <v>2113.80004124999</v>
      </c>
      <c r="E913" s="30">
        <v>4</v>
      </c>
      <c r="F913" s="30" t="s">
        <v>64</v>
      </c>
    </row>
    <row r="914" spans="1:6" ht="14.25" customHeight="1" x14ac:dyDescent="0.2">
      <c r="A914" s="27">
        <v>41730.5</v>
      </c>
      <c r="B914" s="28">
        <v>2426.57113838636</v>
      </c>
      <c r="C914" s="29">
        <v>95.01</v>
      </c>
      <c r="D914" s="28">
        <v>2426.57113838636</v>
      </c>
      <c r="E914" s="30">
        <v>4</v>
      </c>
      <c r="F914" s="30" t="s">
        <v>64</v>
      </c>
    </row>
    <row r="915" spans="1:6" ht="14.25" customHeight="1" x14ac:dyDescent="0.2">
      <c r="A915" s="27">
        <v>41731</v>
      </c>
      <c r="B915" s="28">
        <v>2448.2077285999999</v>
      </c>
      <c r="C915" s="29">
        <v>97.0042857142857</v>
      </c>
      <c r="D915" s="28">
        <v>2448.2077285999999</v>
      </c>
      <c r="E915" s="30">
        <v>4</v>
      </c>
      <c r="F915" s="30" t="s">
        <v>64</v>
      </c>
    </row>
    <row r="916" spans="1:6" ht="14.25" customHeight="1" x14ac:dyDescent="0.2">
      <c r="A916" s="27">
        <v>41731.5</v>
      </c>
      <c r="B916" s="28">
        <v>2647.5638321749898</v>
      </c>
      <c r="C916" s="29">
        <v>91.094999999999999</v>
      </c>
      <c r="D916" s="28">
        <v>2647.5638321749898</v>
      </c>
      <c r="E916" s="30">
        <v>4</v>
      </c>
      <c r="F916" s="30" t="s">
        <v>64</v>
      </c>
    </row>
    <row r="917" spans="1:6" ht="14.25" customHeight="1" x14ac:dyDescent="0.2">
      <c r="A917" s="27">
        <v>41732</v>
      </c>
      <c r="B917" s="28">
        <v>2236.15374529583</v>
      </c>
      <c r="C917" s="29">
        <v>93.653333333333293</v>
      </c>
      <c r="D917" s="28">
        <v>2236.15374529583</v>
      </c>
      <c r="E917" s="30">
        <v>4</v>
      </c>
      <c r="F917" s="30" t="s">
        <v>64</v>
      </c>
    </row>
    <row r="918" spans="1:6" ht="14.25" customHeight="1" x14ac:dyDescent="0.2">
      <c r="A918" s="27">
        <v>41732.5</v>
      </c>
      <c r="B918" s="28">
        <v>2960.3368238749899</v>
      </c>
      <c r="C918" s="29">
        <v>93.149999999999906</v>
      </c>
      <c r="D918" s="28">
        <v>2960.3368238749899</v>
      </c>
      <c r="E918" s="30">
        <v>4</v>
      </c>
      <c r="F918" s="30" t="s">
        <v>64</v>
      </c>
    </row>
    <row r="919" spans="1:6" ht="14.25" customHeight="1" x14ac:dyDescent="0.2">
      <c r="A919" s="27">
        <v>41733</v>
      </c>
      <c r="B919" s="28">
        <v>2407.5297075374901</v>
      </c>
      <c r="C919" s="29">
        <v>91.319166666666604</v>
      </c>
      <c r="D919" s="28">
        <v>2407.5297075374901</v>
      </c>
      <c r="E919" s="30">
        <v>4</v>
      </c>
      <c r="F919" s="30" t="s">
        <v>64</v>
      </c>
    </row>
    <row r="920" spans="1:6" ht="14.25" customHeight="1" x14ac:dyDescent="0.2">
      <c r="A920" s="27">
        <v>41733.5</v>
      </c>
      <c r="B920" s="28">
        <v>3090.4349697999901</v>
      </c>
      <c r="C920" s="29">
        <v>92.242499999999893</v>
      </c>
      <c r="D920" s="28">
        <v>3090.4349697999901</v>
      </c>
      <c r="E920" s="30">
        <v>4</v>
      </c>
      <c r="F920" s="30" t="s">
        <v>64</v>
      </c>
    </row>
    <row r="921" spans="1:6" ht="14.25" customHeight="1" x14ac:dyDescent="0.2">
      <c r="A921" s="27">
        <v>41734</v>
      </c>
      <c r="B921" s="28">
        <v>2288.5196504999899</v>
      </c>
      <c r="C921" s="29">
        <v>94.639999999999901</v>
      </c>
      <c r="D921" s="28">
        <v>2288.5196504999899</v>
      </c>
      <c r="E921" s="30">
        <v>4</v>
      </c>
      <c r="F921" s="30" t="s">
        <v>64</v>
      </c>
    </row>
    <row r="922" spans="1:6" ht="14.25" customHeight="1" x14ac:dyDescent="0.2">
      <c r="A922" s="27">
        <v>41734.5</v>
      </c>
      <c r="B922" s="28">
        <v>2693.8758898999899</v>
      </c>
      <c r="C922" s="29">
        <v>93.194166666666604</v>
      </c>
      <c r="D922" s="28">
        <v>2693.8758898999899</v>
      </c>
      <c r="E922" s="30">
        <v>4</v>
      </c>
      <c r="F922" s="30" t="s">
        <v>64</v>
      </c>
    </row>
    <row r="923" spans="1:6" ht="14.25" customHeight="1" x14ac:dyDescent="0.2">
      <c r="A923" s="27">
        <v>41735</v>
      </c>
      <c r="B923" s="28">
        <v>2206.7949992642798</v>
      </c>
      <c r="C923" s="29">
        <v>93.35</v>
      </c>
      <c r="D923" s="28">
        <v>2206.7949992642798</v>
      </c>
      <c r="E923" s="30">
        <v>4</v>
      </c>
      <c r="F923" s="30" t="s">
        <v>64</v>
      </c>
    </row>
    <row r="924" spans="1:6" ht="14.25" customHeight="1" x14ac:dyDescent="0.2">
      <c r="A924" s="27">
        <v>41735.5</v>
      </c>
      <c r="B924" s="28">
        <v>2365.86784169166</v>
      </c>
      <c r="C924" s="29">
        <v>90.462500000000006</v>
      </c>
      <c r="D924" s="28">
        <v>2365.86784169166</v>
      </c>
      <c r="E924" s="30">
        <v>4</v>
      </c>
      <c r="F924" s="30" t="s">
        <v>64</v>
      </c>
    </row>
    <row r="925" spans="1:6" ht="14.25" customHeight="1" x14ac:dyDescent="0.2">
      <c r="A925" s="27">
        <v>41736</v>
      </c>
      <c r="B925" s="28">
        <v>2131.5617423333301</v>
      </c>
      <c r="C925" s="29">
        <v>98.07</v>
      </c>
      <c r="D925" s="28">
        <v>2131.5617423333301</v>
      </c>
      <c r="E925" s="30">
        <v>4</v>
      </c>
      <c r="F925" s="30" t="s">
        <v>64</v>
      </c>
    </row>
    <row r="926" spans="1:6" ht="14.25" customHeight="1" x14ac:dyDescent="0.2">
      <c r="A926" s="27">
        <v>41736.5</v>
      </c>
      <c r="B926" s="28">
        <v>2359.2976642333301</v>
      </c>
      <c r="C926" s="29">
        <v>92.285833333333301</v>
      </c>
      <c r="D926" s="28">
        <v>2359.2976642333301</v>
      </c>
      <c r="E926" s="30">
        <v>4</v>
      </c>
      <c r="F926" s="30" t="s">
        <v>64</v>
      </c>
    </row>
    <row r="927" spans="1:6" ht="14.25" customHeight="1" x14ac:dyDescent="0.2">
      <c r="A927" s="27">
        <v>41737</v>
      </c>
      <c r="B927" s="28">
        <v>2337.9500703833301</v>
      </c>
      <c r="C927" s="29">
        <v>95.527499999999904</v>
      </c>
      <c r="D927" s="28">
        <v>2337.9500703833301</v>
      </c>
      <c r="E927" s="30">
        <v>4</v>
      </c>
      <c r="F927" s="30" t="s">
        <v>64</v>
      </c>
    </row>
    <row r="928" spans="1:6" ht="14.25" customHeight="1" x14ac:dyDescent="0.2">
      <c r="A928" s="27">
        <v>41737.5</v>
      </c>
      <c r="B928" s="28">
        <v>2912.4833422541601</v>
      </c>
      <c r="C928" s="29">
        <v>94.653333333333293</v>
      </c>
      <c r="D928" s="28">
        <v>2912.4833422541601</v>
      </c>
      <c r="E928" s="30">
        <v>4</v>
      </c>
      <c r="F928" s="30" t="s">
        <v>64</v>
      </c>
    </row>
    <row r="929" spans="1:6" ht="14.25" customHeight="1" x14ac:dyDescent="0.2">
      <c r="A929" s="27">
        <v>41738</v>
      </c>
      <c r="B929" s="28">
        <v>2295.36409883333</v>
      </c>
      <c r="C929" s="29">
        <v>90.486666666666594</v>
      </c>
      <c r="D929" s="28">
        <v>2295.36409883333</v>
      </c>
      <c r="E929" s="30">
        <v>4</v>
      </c>
      <c r="F929" s="30" t="s">
        <v>64</v>
      </c>
    </row>
    <row r="930" spans="1:6" ht="14.25" customHeight="1" x14ac:dyDescent="0.2">
      <c r="A930" s="27">
        <v>41738.5</v>
      </c>
      <c r="B930" s="28">
        <v>2958.7262230958299</v>
      </c>
      <c r="C930" s="29">
        <v>93.8391666666666</v>
      </c>
      <c r="D930" s="28">
        <v>2958.7262230958299</v>
      </c>
      <c r="E930" s="30">
        <v>4</v>
      </c>
      <c r="F930" s="30" t="s">
        <v>64</v>
      </c>
    </row>
    <row r="931" spans="1:6" ht="14.25" customHeight="1" x14ac:dyDescent="0.2">
      <c r="A931" s="27">
        <v>41739</v>
      </c>
      <c r="B931" s="28">
        <v>2372.2789152708301</v>
      </c>
      <c r="C931" s="29">
        <v>94.469166666666595</v>
      </c>
      <c r="D931" s="28">
        <v>2372.2789152708301</v>
      </c>
      <c r="E931" s="30">
        <v>4</v>
      </c>
      <c r="F931" s="30" t="s">
        <v>64</v>
      </c>
    </row>
    <row r="932" spans="1:6" ht="14.25" customHeight="1" x14ac:dyDescent="0.2">
      <c r="A932" s="27">
        <v>41739.5</v>
      </c>
      <c r="B932" s="28">
        <v>2944.1665049916601</v>
      </c>
      <c r="C932" s="29">
        <v>93.632499999999993</v>
      </c>
      <c r="D932" s="28">
        <v>2944.1665049916601</v>
      </c>
      <c r="E932" s="30">
        <v>4</v>
      </c>
      <c r="F932" s="30" t="s">
        <v>64</v>
      </c>
    </row>
    <row r="933" spans="1:6" ht="14.25" customHeight="1" x14ac:dyDescent="0.2">
      <c r="A933" s="27">
        <v>41740</v>
      </c>
      <c r="B933" s="28">
        <v>2434.2545983291602</v>
      </c>
      <c r="C933" s="29">
        <v>95.8958333333333</v>
      </c>
      <c r="D933" s="28">
        <v>2434.2545983291602</v>
      </c>
      <c r="E933" s="30">
        <v>4</v>
      </c>
      <c r="F933" s="30" t="s">
        <v>64</v>
      </c>
    </row>
    <row r="934" spans="1:6" ht="14.25" customHeight="1" x14ac:dyDescent="0.2">
      <c r="A934" s="27">
        <v>41740.5</v>
      </c>
      <c r="B934" s="28">
        <v>2856.5136013041601</v>
      </c>
      <c r="C934" s="29">
        <v>91.8391666666666</v>
      </c>
      <c r="D934" s="28">
        <v>2856.5136013041601</v>
      </c>
      <c r="E934" s="30">
        <v>4</v>
      </c>
      <c r="F934" s="30" t="s">
        <v>64</v>
      </c>
    </row>
    <row r="935" spans="1:6" ht="14.25" customHeight="1" x14ac:dyDescent="0.2">
      <c r="A935" s="27">
        <v>41741</v>
      </c>
      <c r="B935" s="28">
        <v>2476.64930895833</v>
      </c>
      <c r="C935" s="29">
        <v>93.137499999999903</v>
      </c>
      <c r="D935" s="28">
        <v>2476.64930895833</v>
      </c>
      <c r="E935" s="30">
        <v>4</v>
      </c>
      <c r="F935" s="30" t="s">
        <v>64</v>
      </c>
    </row>
    <row r="936" spans="1:6" ht="14.25" customHeight="1" x14ac:dyDescent="0.2">
      <c r="A936" s="27">
        <v>41741.5</v>
      </c>
      <c r="B936" s="28">
        <v>2751.0332943083299</v>
      </c>
      <c r="C936" s="29">
        <v>94.092500000000001</v>
      </c>
      <c r="D936" s="28">
        <v>2751.0332943083299</v>
      </c>
      <c r="E936" s="30">
        <v>4</v>
      </c>
      <c r="F936" s="30" t="s">
        <v>64</v>
      </c>
    </row>
    <row r="937" spans="1:6" ht="14.25" customHeight="1" x14ac:dyDescent="0.2">
      <c r="A937" s="27">
        <v>41742</v>
      </c>
      <c r="B937" s="28">
        <v>2073.3610607041601</v>
      </c>
      <c r="C937" s="29">
        <v>92.850833333333298</v>
      </c>
      <c r="D937" s="28">
        <v>2073.3610607041601</v>
      </c>
      <c r="E937" s="30">
        <v>4</v>
      </c>
      <c r="F937" s="30" t="s">
        <v>64</v>
      </c>
    </row>
    <row r="938" spans="1:6" ht="14.25" customHeight="1" x14ac:dyDescent="0.2">
      <c r="A938" s="27">
        <v>41742.5</v>
      </c>
      <c r="B938" s="28">
        <v>2334.1648400416602</v>
      </c>
      <c r="C938" s="29">
        <v>95.744166666666601</v>
      </c>
      <c r="D938" s="28">
        <v>2334.1648400416602</v>
      </c>
      <c r="E938" s="30">
        <v>4</v>
      </c>
      <c r="F938" s="30" t="s">
        <v>64</v>
      </c>
    </row>
    <row r="939" spans="1:6" ht="14.25" customHeight="1" x14ac:dyDescent="0.2">
      <c r="A939" s="27">
        <v>41743</v>
      </c>
      <c r="B939" s="28">
        <v>2055.7750104791598</v>
      </c>
      <c r="C939" s="29">
        <v>92.740833333333299</v>
      </c>
      <c r="D939" s="28">
        <v>2055.7750104791598</v>
      </c>
      <c r="E939" s="30">
        <v>4</v>
      </c>
      <c r="F939" s="30" t="s">
        <v>64</v>
      </c>
    </row>
    <row r="940" spans="1:6" ht="14.25" customHeight="1" x14ac:dyDescent="0.2">
      <c r="A940" s="27">
        <v>41743.5</v>
      </c>
      <c r="B940" s="28">
        <v>2477.5667578541602</v>
      </c>
      <c r="C940" s="29">
        <v>90.087500000000006</v>
      </c>
      <c r="D940" s="28">
        <v>2477.5667578541602</v>
      </c>
      <c r="E940" s="30">
        <v>4</v>
      </c>
      <c r="F940" s="30" t="s">
        <v>64</v>
      </c>
    </row>
    <row r="941" spans="1:6" ht="14.25" customHeight="1" x14ac:dyDescent="0.2">
      <c r="A941" s="27">
        <v>41744</v>
      </c>
      <c r="B941" s="28">
        <v>2201.8428448958298</v>
      </c>
      <c r="C941" s="29">
        <v>92.152499999999904</v>
      </c>
      <c r="D941" s="28">
        <v>2201.8428448958298</v>
      </c>
      <c r="E941" s="30">
        <v>4</v>
      </c>
      <c r="F941" s="30" t="s">
        <v>64</v>
      </c>
    </row>
    <row r="942" spans="1:6" ht="14.25" customHeight="1" x14ac:dyDescent="0.2">
      <c r="A942" s="27">
        <v>41744.5</v>
      </c>
      <c r="B942" s="28">
        <v>2783.7458944458299</v>
      </c>
      <c r="C942" s="29">
        <v>95.6875</v>
      </c>
      <c r="D942" s="28">
        <v>2783.7458944458299</v>
      </c>
      <c r="E942" s="30">
        <v>4</v>
      </c>
      <c r="F942" s="30" t="s">
        <v>64</v>
      </c>
    </row>
    <row r="943" spans="1:6" ht="14.25" customHeight="1" x14ac:dyDescent="0.2">
      <c r="A943" s="27">
        <v>41745</v>
      </c>
      <c r="B943" s="28">
        <v>2191.43477437916</v>
      </c>
      <c r="C943" s="29">
        <v>91.192499999999995</v>
      </c>
      <c r="D943" s="28">
        <v>2191.43477437916</v>
      </c>
      <c r="E943" s="30">
        <v>4</v>
      </c>
      <c r="F943" s="30" t="s">
        <v>64</v>
      </c>
    </row>
    <row r="944" spans="1:6" ht="14.25" customHeight="1" x14ac:dyDescent="0.2">
      <c r="A944" s="27">
        <v>41745.5</v>
      </c>
      <c r="B944" s="28">
        <v>2736.8444697791601</v>
      </c>
      <c r="C944" s="29">
        <v>93.9166666666666</v>
      </c>
      <c r="D944" s="28">
        <v>2736.8444697791601</v>
      </c>
      <c r="E944" s="30">
        <v>4</v>
      </c>
      <c r="F944" s="30" t="s">
        <v>64</v>
      </c>
    </row>
    <row r="945" spans="1:6" ht="14.25" customHeight="1" x14ac:dyDescent="0.2">
      <c r="A945" s="27">
        <v>41746</v>
      </c>
      <c r="B945" s="28">
        <v>2292.4584675374999</v>
      </c>
      <c r="C945" s="29">
        <v>90.254166666666606</v>
      </c>
      <c r="D945" s="28">
        <v>2292.4584675374999</v>
      </c>
      <c r="E945" s="30">
        <v>4</v>
      </c>
      <c r="F945" s="30" t="s">
        <v>64</v>
      </c>
    </row>
    <row r="946" spans="1:6" ht="14.25" customHeight="1" x14ac:dyDescent="0.2">
      <c r="A946" s="27">
        <v>41746.5</v>
      </c>
      <c r="B946" s="28">
        <v>2600.28185396249</v>
      </c>
      <c r="C946" s="29">
        <v>93.100833333333298</v>
      </c>
      <c r="D946" s="28">
        <v>2600.28185396249</v>
      </c>
      <c r="E946" s="30">
        <v>4</v>
      </c>
      <c r="F946" s="30" t="s">
        <v>64</v>
      </c>
    </row>
    <row r="947" spans="1:6" ht="14.25" customHeight="1" x14ac:dyDescent="0.2">
      <c r="A947" s="27">
        <v>41747</v>
      </c>
      <c r="B947" s="28">
        <v>2238.1594617291598</v>
      </c>
      <c r="C947" s="29">
        <v>96.163333333333298</v>
      </c>
      <c r="D947" s="28">
        <v>2238.1594617291598</v>
      </c>
      <c r="E947" s="30">
        <v>4</v>
      </c>
      <c r="F947" s="30" t="s">
        <v>64</v>
      </c>
    </row>
    <row r="948" spans="1:6" ht="14.25" customHeight="1" x14ac:dyDescent="0.2">
      <c r="A948" s="27">
        <v>41747.5</v>
      </c>
      <c r="B948" s="28">
        <v>2570.20604453333</v>
      </c>
      <c r="C948" s="29">
        <v>92.972499999999997</v>
      </c>
      <c r="D948" s="28">
        <v>2570.20604453333</v>
      </c>
      <c r="E948" s="30">
        <v>4</v>
      </c>
      <c r="F948" s="30" t="s">
        <v>64</v>
      </c>
    </row>
    <row r="949" spans="1:6" ht="14.25" customHeight="1" x14ac:dyDescent="0.2">
      <c r="A949" s="27">
        <v>41748</v>
      </c>
      <c r="B949" s="28">
        <v>2178.1450835374999</v>
      </c>
      <c r="C949" s="29">
        <v>88.909999999999897</v>
      </c>
      <c r="D949" s="28">
        <v>2178.1450835374999</v>
      </c>
      <c r="E949" s="30">
        <v>4</v>
      </c>
      <c r="F949" s="30" t="s">
        <v>64</v>
      </c>
    </row>
    <row r="950" spans="1:6" ht="14.25" customHeight="1" x14ac:dyDescent="0.2">
      <c r="A950" s="27">
        <v>41748.5</v>
      </c>
      <c r="B950" s="28">
        <v>2458.4068403333299</v>
      </c>
      <c r="C950" s="29">
        <v>93.142499999999899</v>
      </c>
      <c r="D950" s="28">
        <v>2458.4068403333299</v>
      </c>
      <c r="E950" s="30">
        <v>4</v>
      </c>
      <c r="F950" s="30" t="s">
        <v>64</v>
      </c>
    </row>
    <row r="951" spans="1:6" ht="14.25" customHeight="1" x14ac:dyDescent="0.2">
      <c r="A951" s="27">
        <v>41749</v>
      </c>
      <c r="B951" s="28">
        <v>1947.3650472541599</v>
      </c>
      <c r="C951" s="29">
        <v>93.240833333333299</v>
      </c>
      <c r="D951" s="28">
        <v>1947.3650472541599</v>
      </c>
      <c r="E951" s="30">
        <v>4</v>
      </c>
      <c r="F951" s="30" t="s">
        <v>64</v>
      </c>
    </row>
    <row r="952" spans="1:6" ht="14.25" customHeight="1" x14ac:dyDescent="0.2">
      <c r="A952" s="27">
        <v>41749.5</v>
      </c>
      <c r="B952" s="28">
        <v>2177.5841689416602</v>
      </c>
      <c r="C952" s="29">
        <v>91.870833333333294</v>
      </c>
      <c r="D952" s="28">
        <v>2177.5841689416602</v>
      </c>
      <c r="E952" s="30">
        <v>4</v>
      </c>
      <c r="F952" s="30" t="s">
        <v>64</v>
      </c>
    </row>
    <row r="953" spans="1:6" ht="14.25" customHeight="1" x14ac:dyDescent="0.2">
      <c r="A953" s="27">
        <v>41750</v>
      </c>
      <c r="B953" s="28">
        <v>1923.60790184999</v>
      </c>
      <c r="C953" s="29">
        <v>92.873333333333306</v>
      </c>
      <c r="D953" s="28">
        <v>1923.60790184999</v>
      </c>
      <c r="E953" s="30">
        <v>4</v>
      </c>
      <c r="F953" s="30" t="s">
        <v>64</v>
      </c>
    </row>
    <row r="954" spans="1:6" ht="14.25" customHeight="1" x14ac:dyDescent="0.2">
      <c r="A954" s="27">
        <v>41750.5</v>
      </c>
      <c r="B954" s="28">
        <v>2084.3268327874898</v>
      </c>
      <c r="C954" s="29">
        <v>88.707499999999996</v>
      </c>
      <c r="D954" s="28">
        <v>2084.3268327874898</v>
      </c>
      <c r="E954" s="30">
        <v>4</v>
      </c>
      <c r="F954" s="30" t="s">
        <v>64</v>
      </c>
    </row>
    <row r="955" spans="1:6" ht="14.25" customHeight="1" x14ac:dyDescent="0.2">
      <c r="A955" s="27">
        <v>41751</v>
      </c>
      <c r="B955" s="28">
        <v>2178.3010684624901</v>
      </c>
      <c r="C955" s="29">
        <v>92.928333333333299</v>
      </c>
      <c r="D955" s="28">
        <v>2178.3010684624901</v>
      </c>
      <c r="E955" s="30">
        <v>4</v>
      </c>
      <c r="F955" s="30" t="s">
        <v>64</v>
      </c>
    </row>
    <row r="956" spans="1:6" ht="14.25" customHeight="1" x14ac:dyDescent="0.2">
      <c r="A956" s="27">
        <v>41751.5</v>
      </c>
      <c r="B956" s="28">
        <v>2342.1035759041602</v>
      </c>
      <c r="C956" s="29">
        <v>94.216666666666598</v>
      </c>
      <c r="D956" s="28">
        <v>2342.1035759041602</v>
      </c>
      <c r="E956" s="30">
        <v>4</v>
      </c>
      <c r="F956" s="30" t="s">
        <v>64</v>
      </c>
    </row>
    <row r="957" spans="1:6" ht="14.25" customHeight="1" x14ac:dyDescent="0.2">
      <c r="A957" s="27">
        <v>41752</v>
      </c>
      <c r="B957" s="28">
        <v>1986.8119818208299</v>
      </c>
      <c r="C957" s="29">
        <v>90.968333333333305</v>
      </c>
      <c r="D957" s="28">
        <v>1986.8119818208299</v>
      </c>
      <c r="E957" s="30">
        <v>4</v>
      </c>
      <c r="F957" s="30" t="s">
        <v>64</v>
      </c>
    </row>
    <row r="958" spans="1:6" ht="14.25" customHeight="1" x14ac:dyDescent="0.2">
      <c r="A958" s="27">
        <v>41752.5</v>
      </c>
      <c r="B958" s="28">
        <v>2492.27483820416</v>
      </c>
      <c r="C958" s="29">
        <v>93.7708333333333</v>
      </c>
      <c r="D958" s="28">
        <v>2492.27483820416</v>
      </c>
      <c r="E958" s="30">
        <v>4</v>
      </c>
      <c r="F958" s="30" t="s">
        <v>64</v>
      </c>
    </row>
    <row r="959" spans="1:6" ht="14.25" customHeight="1" x14ac:dyDescent="0.2">
      <c r="A959" s="27">
        <v>41753</v>
      </c>
      <c r="B959" s="28">
        <v>2011.5389245375</v>
      </c>
      <c r="C959" s="29">
        <v>97.500833333333304</v>
      </c>
      <c r="D959" s="28">
        <v>2011.5389245375</v>
      </c>
      <c r="E959" s="30">
        <v>4</v>
      </c>
      <c r="F959" s="30" t="s">
        <v>64</v>
      </c>
    </row>
    <row r="960" spans="1:6" ht="14.25" customHeight="1" x14ac:dyDescent="0.2">
      <c r="A960" s="27">
        <v>41753.5</v>
      </c>
      <c r="B960" s="28">
        <v>2541.34914761666</v>
      </c>
      <c r="C960" s="29">
        <v>95.994166666666601</v>
      </c>
      <c r="D960" s="28">
        <v>2541.34914761666</v>
      </c>
      <c r="E960" s="30">
        <v>4</v>
      </c>
      <c r="F960" s="30" t="s">
        <v>64</v>
      </c>
    </row>
    <row r="961" spans="1:6" ht="14.25" customHeight="1" x14ac:dyDescent="0.2">
      <c r="A961" s="27">
        <v>41754</v>
      </c>
      <c r="B961" s="28">
        <v>1869.39257215833</v>
      </c>
      <c r="C961" s="29">
        <v>92.954166666666595</v>
      </c>
      <c r="D961" s="28">
        <v>1869.39257215833</v>
      </c>
      <c r="E961" s="30">
        <v>4</v>
      </c>
      <c r="F961" s="30" t="s">
        <v>64</v>
      </c>
    </row>
    <row r="962" spans="1:6" ht="14.25" customHeight="1" x14ac:dyDescent="0.2">
      <c r="A962" s="27">
        <v>41754.5</v>
      </c>
      <c r="B962" s="28">
        <v>2113.9166695624899</v>
      </c>
      <c r="C962" s="29">
        <v>93.922499999999999</v>
      </c>
      <c r="D962" s="28">
        <v>2113.9166695624899</v>
      </c>
      <c r="E962" s="30">
        <v>4</v>
      </c>
      <c r="F962" s="30" t="s">
        <v>64</v>
      </c>
    </row>
    <row r="963" spans="1:6" ht="14.25" customHeight="1" x14ac:dyDescent="0.2">
      <c r="A963" s="27">
        <v>41755</v>
      </c>
      <c r="B963" s="28">
        <v>2041.3888132874899</v>
      </c>
      <c r="C963" s="29">
        <v>94.066666666666606</v>
      </c>
      <c r="D963" s="28">
        <v>2041.3888132874899</v>
      </c>
      <c r="E963" s="30">
        <v>4</v>
      </c>
      <c r="F963" s="30" t="s">
        <v>64</v>
      </c>
    </row>
    <row r="964" spans="1:6" ht="14.25" customHeight="1" x14ac:dyDescent="0.2">
      <c r="A964" s="27">
        <v>41755.5</v>
      </c>
      <c r="B964" s="28">
        <v>2392.579391925</v>
      </c>
      <c r="C964" s="29">
        <v>91.638333333333307</v>
      </c>
      <c r="D964" s="28">
        <v>2392.579391925</v>
      </c>
      <c r="E964" s="30">
        <v>4</v>
      </c>
      <c r="F964" s="30" t="s">
        <v>64</v>
      </c>
    </row>
    <row r="965" spans="1:6" ht="14.25" customHeight="1" x14ac:dyDescent="0.2">
      <c r="A965" s="27">
        <v>41756</v>
      </c>
      <c r="B965" s="28">
        <v>1847.6206024749899</v>
      </c>
      <c r="C965" s="29">
        <v>92.293333333333294</v>
      </c>
      <c r="D965" s="28">
        <v>1847.6206024749899</v>
      </c>
      <c r="E965" s="30">
        <v>4</v>
      </c>
      <c r="F965" s="30" t="s">
        <v>64</v>
      </c>
    </row>
    <row r="966" spans="1:6" ht="14.25" customHeight="1" x14ac:dyDescent="0.2">
      <c r="A966" s="27">
        <v>41756.5</v>
      </c>
      <c r="B966" s="28">
        <v>2103.7799291791598</v>
      </c>
      <c r="C966" s="29">
        <v>90.272499999999994</v>
      </c>
      <c r="D966" s="28">
        <v>2103.7799291791598</v>
      </c>
      <c r="E966" s="30">
        <v>4</v>
      </c>
      <c r="F966" s="30" t="s">
        <v>64</v>
      </c>
    </row>
    <row r="967" spans="1:6" ht="14.25" customHeight="1" x14ac:dyDescent="0.2">
      <c r="A967" s="27">
        <v>41757</v>
      </c>
      <c r="B967" s="28">
        <v>1684.3235995374901</v>
      </c>
      <c r="C967" s="29">
        <v>96.438333333333304</v>
      </c>
      <c r="D967" s="28">
        <v>1684.3235995374901</v>
      </c>
      <c r="E967" s="30">
        <v>4</v>
      </c>
      <c r="F967" s="30" t="s">
        <v>64</v>
      </c>
    </row>
    <row r="968" spans="1:6" ht="14.25" customHeight="1" x14ac:dyDescent="0.2">
      <c r="A968" s="27">
        <v>41757.5</v>
      </c>
      <c r="B968" s="28">
        <v>2057.4672101124902</v>
      </c>
      <c r="C968" s="29">
        <v>93.667500000000004</v>
      </c>
      <c r="D968" s="28">
        <v>2057.4672101124902</v>
      </c>
      <c r="E968" s="30">
        <v>4</v>
      </c>
      <c r="F968" s="30" t="s">
        <v>64</v>
      </c>
    </row>
    <row r="969" spans="1:6" ht="14.25" customHeight="1" x14ac:dyDescent="0.2">
      <c r="A969" s="27">
        <v>41758</v>
      </c>
      <c r="B969" s="28">
        <v>2173.1531144277701</v>
      </c>
      <c r="C969" s="29">
        <v>90.662222222222198</v>
      </c>
      <c r="D969" s="28">
        <v>2173.1531144277701</v>
      </c>
      <c r="E969" s="30">
        <v>4</v>
      </c>
      <c r="F969" s="30" t="s">
        <v>64</v>
      </c>
    </row>
    <row r="970" spans="1:6" ht="14.25" customHeight="1" x14ac:dyDescent="0.2">
      <c r="A970" s="27">
        <v>41758.5</v>
      </c>
      <c r="B970" s="28">
        <v>2380.5147788583299</v>
      </c>
      <c r="C970" s="29">
        <v>93.676666666666605</v>
      </c>
      <c r="D970" s="28">
        <v>2380.5147788583299</v>
      </c>
      <c r="E970" s="30">
        <v>4</v>
      </c>
      <c r="F970" s="30" t="s">
        <v>64</v>
      </c>
    </row>
    <row r="971" spans="1:6" ht="14.25" customHeight="1" x14ac:dyDescent="0.2">
      <c r="A971" s="27">
        <v>41759</v>
      </c>
      <c r="B971" s="28">
        <v>2278.7772955714199</v>
      </c>
      <c r="C971" s="29">
        <v>89.397142857142796</v>
      </c>
      <c r="D971" s="28">
        <v>2278.7772955714199</v>
      </c>
      <c r="E971" s="30">
        <v>4</v>
      </c>
      <c r="F971" s="30" t="s">
        <v>64</v>
      </c>
    </row>
    <row r="972" spans="1:6" ht="14.25" customHeight="1" x14ac:dyDescent="0.2">
      <c r="A972" s="27">
        <v>41759.5</v>
      </c>
      <c r="B972" s="28">
        <v>2434.3405128333302</v>
      </c>
      <c r="C972" s="29">
        <v>93.325833333333307</v>
      </c>
      <c r="D972" s="28">
        <v>2434.3405128333302</v>
      </c>
      <c r="E972" s="30">
        <v>4</v>
      </c>
      <c r="F972" s="30" t="s">
        <v>64</v>
      </c>
    </row>
    <row r="973" spans="1:6" ht="14.25" customHeight="1" x14ac:dyDescent="0.2">
      <c r="A973" s="27">
        <v>41760</v>
      </c>
      <c r="B973" s="28">
        <v>2006.54166748749</v>
      </c>
      <c r="C973" s="29">
        <v>95.897499999999994</v>
      </c>
      <c r="D973" s="28">
        <v>2006.54166748749</v>
      </c>
      <c r="E973" s="30">
        <v>5</v>
      </c>
      <c r="F973" s="30" t="s">
        <v>64</v>
      </c>
    </row>
    <row r="974" spans="1:6" ht="14.25" customHeight="1" x14ac:dyDescent="0.2">
      <c r="A974" s="27">
        <v>41760.5</v>
      </c>
      <c r="B974" s="28">
        <v>2714.09375346363</v>
      </c>
      <c r="C974" s="29">
        <v>91.956363636363605</v>
      </c>
      <c r="D974" s="28">
        <v>2714.09375346363</v>
      </c>
      <c r="E974" s="30">
        <v>5</v>
      </c>
      <c r="F974" s="30" t="s">
        <v>64</v>
      </c>
    </row>
    <row r="975" spans="1:6" ht="14.25" customHeight="1" x14ac:dyDescent="0.2">
      <c r="A975" s="27">
        <v>41761</v>
      </c>
      <c r="B975" s="28">
        <v>2391.99487152856</v>
      </c>
      <c r="C975" s="29">
        <v>92.462857142857104</v>
      </c>
      <c r="D975" s="28">
        <v>2391.99487152856</v>
      </c>
      <c r="E975" s="30">
        <v>5</v>
      </c>
      <c r="F975" s="30" t="s">
        <v>64</v>
      </c>
    </row>
    <row r="976" spans="1:6" ht="14.25" customHeight="1" x14ac:dyDescent="0.2">
      <c r="A976" s="27">
        <v>41761.5</v>
      </c>
      <c r="B976" s="28">
        <v>2329.3039084624902</v>
      </c>
      <c r="C976" s="29">
        <v>95.384999999999906</v>
      </c>
      <c r="D976" s="28">
        <v>2329.3039084624902</v>
      </c>
      <c r="E976" s="30">
        <v>5</v>
      </c>
      <c r="F976" s="30" t="s">
        <v>64</v>
      </c>
    </row>
    <row r="977" spans="1:6" ht="14.25" customHeight="1" x14ac:dyDescent="0.2">
      <c r="A977" s="27">
        <v>41762</v>
      </c>
      <c r="B977" s="28">
        <v>2077.1218812541601</v>
      </c>
      <c r="C977" s="29">
        <v>90.847499999999997</v>
      </c>
      <c r="D977" s="28">
        <v>2077.1218812541601</v>
      </c>
      <c r="E977" s="30">
        <v>5</v>
      </c>
      <c r="F977" s="30" t="s">
        <v>64</v>
      </c>
    </row>
    <row r="978" spans="1:6" ht="14.25" customHeight="1" x14ac:dyDescent="0.2">
      <c r="A978" s="27">
        <v>41762.5</v>
      </c>
      <c r="B978" s="28">
        <v>2290.5947934124902</v>
      </c>
      <c r="C978" s="29">
        <v>93.663333333333298</v>
      </c>
      <c r="D978" s="28">
        <v>2290.5947934124902</v>
      </c>
      <c r="E978" s="30">
        <v>5</v>
      </c>
      <c r="F978" s="30" t="s">
        <v>64</v>
      </c>
    </row>
    <row r="979" spans="1:6" ht="14.25" customHeight="1" x14ac:dyDescent="0.2">
      <c r="A979" s="27">
        <v>41763</v>
      </c>
      <c r="B979" s="28">
        <v>1952.5976356333299</v>
      </c>
      <c r="C979" s="29">
        <v>90.486666666666594</v>
      </c>
      <c r="D979" s="28">
        <v>1952.5976356333299</v>
      </c>
      <c r="E979" s="30">
        <v>5</v>
      </c>
      <c r="F979" s="30" t="s">
        <v>64</v>
      </c>
    </row>
    <row r="980" spans="1:6" ht="14.25" customHeight="1" x14ac:dyDescent="0.2">
      <c r="A980" s="27">
        <v>41763.5</v>
      </c>
      <c r="B980" s="28">
        <v>2205.2421286318099</v>
      </c>
      <c r="C980" s="29">
        <v>97.206363636363605</v>
      </c>
      <c r="D980" s="28">
        <v>2205.2421286318099</v>
      </c>
      <c r="E980" s="30">
        <v>5</v>
      </c>
      <c r="F980" s="30" t="s">
        <v>64</v>
      </c>
    </row>
    <row r="981" spans="1:6" ht="14.25" customHeight="1" x14ac:dyDescent="0.2">
      <c r="A981" s="27">
        <v>41764</v>
      </c>
      <c r="B981" s="28">
        <v>1820.63976945833</v>
      </c>
      <c r="C981" s="29">
        <v>95.418333333333294</v>
      </c>
      <c r="D981" s="28">
        <v>1820.63976945833</v>
      </c>
      <c r="E981" s="30">
        <v>5</v>
      </c>
      <c r="F981" s="30" t="s">
        <v>64</v>
      </c>
    </row>
    <row r="982" spans="1:6" ht="14.25" customHeight="1" x14ac:dyDescent="0.2">
      <c r="A982" s="27">
        <v>41764.5</v>
      </c>
      <c r="B982" s="28">
        <v>1949.2376995124901</v>
      </c>
      <c r="C982" s="29">
        <v>96.343333333333305</v>
      </c>
      <c r="D982" s="28">
        <v>1949.2376995124901</v>
      </c>
      <c r="E982" s="30">
        <v>5</v>
      </c>
      <c r="F982" s="30" t="s">
        <v>64</v>
      </c>
    </row>
    <row r="983" spans="1:6" ht="14.25" customHeight="1" x14ac:dyDescent="0.2">
      <c r="A983" s="27">
        <v>41765</v>
      </c>
      <c r="B983" s="28">
        <v>2011.5588322041599</v>
      </c>
      <c r="C983" s="29">
        <v>91.496666666666599</v>
      </c>
      <c r="D983" s="28">
        <v>2011.5588322041599</v>
      </c>
      <c r="E983" s="30">
        <v>5</v>
      </c>
      <c r="F983" s="30" t="s">
        <v>64</v>
      </c>
    </row>
    <row r="984" spans="1:6" ht="14.25" customHeight="1" x14ac:dyDescent="0.2">
      <c r="A984" s="27">
        <v>41765.5</v>
      </c>
      <c r="B984" s="28">
        <v>2407.8819831791602</v>
      </c>
      <c r="C984" s="29">
        <v>93.445833333333297</v>
      </c>
      <c r="D984" s="28">
        <v>2407.8819831791602</v>
      </c>
      <c r="E984" s="30">
        <v>5</v>
      </c>
      <c r="F984" s="30" t="s">
        <v>64</v>
      </c>
    </row>
    <row r="985" spans="1:6" ht="14.25" customHeight="1" x14ac:dyDescent="0.2">
      <c r="A985" s="27">
        <v>41766</v>
      </c>
      <c r="B985" s="28">
        <v>2108.0878239458302</v>
      </c>
      <c r="C985" s="29">
        <v>98.274999999999906</v>
      </c>
      <c r="D985" s="28">
        <v>2108.0878239458302</v>
      </c>
      <c r="E985" s="30">
        <v>5</v>
      </c>
      <c r="F985" s="30" t="s">
        <v>64</v>
      </c>
    </row>
    <row r="986" spans="1:6" ht="14.25" customHeight="1" x14ac:dyDescent="0.2">
      <c r="A986" s="27">
        <v>41766.5</v>
      </c>
      <c r="B986" s="28">
        <v>2425.3941229549901</v>
      </c>
      <c r="C986" s="29">
        <v>94.355999999999995</v>
      </c>
      <c r="D986" s="28">
        <v>2425.3941229549901</v>
      </c>
      <c r="E986" s="30">
        <v>5</v>
      </c>
      <c r="F986" s="30" t="s">
        <v>64</v>
      </c>
    </row>
    <row r="987" spans="1:6" ht="14.25" customHeight="1" x14ac:dyDescent="0.2">
      <c r="A987" s="27">
        <v>41767</v>
      </c>
      <c r="B987" s="28">
        <v>2276.4651883285601</v>
      </c>
      <c r="C987" s="29">
        <v>93.0085714285714</v>
      </c>
      <c r="D987" s="28">
        <v>2276.4651883285601</v>
      </c>
      <c r="E987" s="30">
        <v>5</v>
      </c>
      <c r="F987" s="30" t="s">
        <v>64</v>
      </c>
    </row>
    <row r="988" spans="1:6" ht="14.25" customHeight="1" x14ac:dyDescent="0.2">
      <c r="A988" s="27">
        <v>41767.5</v>
      </c>
      <c r="B988" s="28">
        <v>2385.3081387208299</v>
      </c>
      <c r="C988" s="29">
        <v>94.266666666666595</v>
      </c>
      <c r="D988" s="28">
        <v>2385.3081387208299</v>
      </c>
      <c r="E988" s="30">
        <v>5</v>
      </c>
      <c r="F988" s="30" t="s">
        <v>64</v>
      </c>
    </row>
    <row r="989" spans="1:6" ht="14.25" customHeight="1" x14ac:dyDescent="0.2">
      <c r="A989" s="27">
        <v>41768</v>
      </c>
      <c r="B989" s="28">
        <v>2207.3602180749999</v>
      </c>
      <c r="C989" s="29">
        <v>94.058333333333294</v>
      </c>
      <c r="D989" s="28">
        <v>2207.3602180749999</v>
      </c>
      <c r="E989" s="30">
        <v>5</v>
      </c>
      <c r="F989" s="30" t="s">
        <v>64</v>
      </c>
    </row>
    <row r="990" spans="1:6" ht="14.25" customHeight="1" x14ac:dyDescent="0.2">
      <c r="A990" s="27">
        <v>41768.5</v>
      </c>
      <c r="B990" s="28">
        <v>2288.4663373499902</v>
      </c>
      <c r="C990" s="29">
        <v>94.706666666666607</v>
      </c>
      <c r="D990" s="28">
        <v>2288.4663373499902</v>
      </c>
      <c r="E990" s="30">
        <v>5</v>
      </c>
      <c r="F990" s="30" t="s">
        <v>64</v>
      </c>
    </row>
    <row r="991" spans="1:6" ht="14.25" customHeight="1" x14ac:dyDescent="0.2">
      <c r="A991" s="27">
        <v>41769</v>
      </c>
      <c r="B991" s="28">
        <v>2266.71607263332</v>
      </c>
      <c r="C991" s="29">
        <v>92.304999999999893</v>
      </c>
      <c r="D991" s="28">
        <v>2266.71607263332</v>
      </c>
      <c r="E991" s="30">
        <v>5</v>
      </c>
      <c r="F991" s="30" t="s">
        <v>64</v>
      </c>
    </row>
    <row r="992" spans="1:6" ht="14.25" customHeight="1" x14ac:dyDescent="0.2">
      <c r="A992" s="27">
        <v>41769.5</v>
      </c>
      <c r="B992" s="28">
        <v>2149.3511236791601</v>
      </c>
      <c r="C992" s="29">
        <v>91.306666666666601</v>
      </c>
      <c r="D992" s="28">
        <v>2149.3511236791601</v>
      </c>
      <c r="E992" s="30">
        <v>5</v>
      </c>
      <c r="F992" s="30" t="s">
        <v>64</v>
      </c>
    </row>
    <row r="993" spans="1:6" ht="14.25" customHeight="1" x14ac:dyDescent="0.2">
      <c r="A993" s="27">
        <v>41770</v>
      </c>
      <c r="B993" s="28">
        <v>1762.31032626666</v>
      </c>
      <c r="C993" s="29">
        <v>90.8958333333333</v>
      </c>
      <c r="D993" s="28">
        <v>1762.31032626666</v>
      </c>
      <c r="E993" s="30">
        <v>5</v>
      </c>
      <c r="F993" s="30" t="s">
        <v>64</v>
      </c>
    </row>
    <row r="994" spans="1:6" ht="14.25" customHeight="1" x14ac:dyDescent="0.2">
      <c r="A994" s="27">
        <v>41770.5</v>
      </c>
      <c r="B994" s="28">
        <v>2091.57613969166</v>
      </c>
      <c r="C994" s="29">
        <v>92.348333333333301</v>
      </c>
      <c r="D994" s="28">
        <v>2091.57613969166</v>
      </c>
      <c r="E994" s="30">
        <v>5</v>
      </c>
      <c r="F994" s="30" t="s">
        <v>64</v>
      </c>
    </row>
    <row r="995" spans="1:6" ht="14.25" customHeight="1" x14ac:dyDescent="0.2">
      <c r="A995" s="27">
        <v>41771</v>
      </c>
      <c r="B995" s="28">
        <v>1767.7216455299899</v>
      </c>
      <c r="C995" s="29">
        <v>95.63</v>
      </c>
      <c r="D995" s="28">
        <v>1767.7216455299899</v>
      </c>
      <c r="E995" s="30">
        <v>5</v>
      </c>
      <c r="F995" s="30" t="s">
        <v>64</v>
      </c>
    </row>
    <row r="996" spans="1:6" ht="14.25" customHeight="1" x14ac:dyDescent="0.2">
      <c r="A996" s="27">
        <v>41771.5</v>
      </c>
      <c r="B996" s="28">
        <v>2194.2849347363599</v>
      </c>
      <c r="C996" s="29">
        <v>93.398181818181797</v>
      </c>
      <c r="D996" s="28">
        <v>2194.2849347363599</v>
      </c>
      <c r="E996" s="30">
        <v>5</v>
      </c>
      <c r="F996" s="30" t="s">
        <v>64</v>
      </c>
    </row>
    <row r="997" spans="1:6" ht="14.25" customHeight="1" x14ac:dyDescent="0.2">
      <c r="A997" s="27">
        <v>41772</v>
      </c>
      <c r="B997" s="28">
        <v>2256.8843618562501</v>
      </c>
      <c r="C997" s="29">
        <v>96.203749999999999</v>
      </c>
      <c r="D997" s="28">
        <v>2256.8843618562501</v>
      </c>
      <c r="E997" s="30">
        <v>5</v>
      </c>
      <c r="F997" s="30" t="s">
        <v>64</v>
      </c>
    </row>
    <row r="998" spans="1:6" ht="14.25" customHeight="1" x14ac:dyDescent="0.2">
      <c r="A998" s="27">
        <v>41772.5</v>
      </c>
      <c r="B998" s="28">
        <v>2440.1407365749901</v>
      </c>
      <c r="C998" s="29">
        <v>94.444166666666604</v>
      </c>
      <c r="D998" s="28">
        <v>2440.1407365749901</v>
      </c>
      <c r="E998" s="30">
        <v>5</v>
      </c>
      <c r="F998" s="30" t="s">
        <v>64</v>
      </c>
    </row>
    <row r="999" spans="1:6" ht="14.25" customHeight="1" x14ac:dyDescent="0.2">
      <c r="A999" s="27">
        <v>41773</v>
      </c>
      <c r="B999" s="28">
        <v>2054.2260679208298</v>
      </c>
      <c r="C999" s="29">
        <v>92.017499999999998</v>
      </c>
      <c r="D999" s="28">
        <v>2054.2260679208298</v>
      </c>
      <c r="E999" s="30">
        <v>5</v>
      </c>
      <c r="F999" s="30" t="s">
        <v>64</v>
      </c>
    </row>
    <row r="1000" spans="1:6" ht="14.25" customHeight="1" x14ac:dyDescent="0.2">
      <c r="A1000" s="27">
        <v>41773.5</v>
      </c>
      <c r="B1000" s="28">
        <v>2363.7651461291598</v>
      </c>
      <c r="C1000" s="29">
        <v>95.212499999999906</v>
      </c>
      <c r="D1000" s="28">
        <v>2363.7651461291598</v>
      </c>
      <c r="E1000" s="30">
        <v>5</v>
      </c>
      <c r="F1000" s="30" t="s">
        <v>64</v>
      </c>
    </row>
    <row r="1001" spans="1:6" ht="14.25" customHeight="1" x14ac:dyDescent="0.2">
      <c r="A1001" s="27">
        <v>41774</v>
      </c>
      <c r="B1001" s="28">
        <v>2197.8695865333302</v>
      </c>
      <c r="C1001" s="29">
        <v>95.262222222222206</v>
      </c>
      <c r="D1001" s="28">
        <v>2197.8695865333302</v>
      </c>
      <c r="E1001" s="30">
        <v>5</v>
      </c>
      <c r="F1001" s="30" t="s">
        <v>64</v>
      </c>
    </row>
    <row r="1002" spans="1:6" ht="14.25" customHeight="1" x14ac:dyDescent="0.2">
      <c r="A1002" s="27">
        <v>41774.5</v>
      </c>
      <c r="B1002" s="28">
        <v>2418.2252856916598</v>
      </c>
      <c r="C1002" s="29">
        <v>92.738333333333301</v>
      </c>
      <c r="D1002" s="28">
        <v>2418.2252856916598</v>
      </c>
      <c r="E1002" s="30">
        <v>5</v>
      </c>
      <c r="F1002" s="30" t="s">
        <v>64</v>
      </c>
    </row>
    <row r="1003" spans="1:6" ht="14.25" customHeight="1" x14ac:dyDescent="0.2">
      <c r="A1003" s="27">
        <v>41775</v>
      </c>
      <c r="B1003" s="28">
        <v>2219.37749874375</v>
      </c>
      <c r="C1003" s="29">
        <v>96.783749999999998</v>
      </c>
      <c r="D1003" s="28">
        <v>2219.37749874375</v>
      </c>
      <c r="E1003" s="30">
        <v>5</v>
      </c>
      <c r="F1003" s="30" t="s">
        <v>64</v>
      </c>
    </row>
    <row r="1004" spans="1:6" ht="14.25" customHeight="1" x14ac:dyDescent="0.2">
      <c r="A1004" s="27">
        <v>41775.5</v>
      </c>
      <c r="B1004" s="28">
        <v>2426.06493250416</v>
      </c>
      <c r="C1004" s="29">
        <v>94.048333333333304</v>
      </c>
      <c r="D1004" s="28">
        <v>2426.06493250416</v>
      </c>
      <c r="E1004" s="30">
        <v>5</v>
      </c>
      <c r="F1004" s="30" t="s">
        <v>64</v>
      </c>
    </row>
    <row r="1005" spans="1:6" ht="14.25" customHeight="1" x14ac:dyDescent="0.2">
      <c r="A1005" s="27">
        <v>41776</v>
      </c>
      <c r="B1005" s="28">
        <v>2061.1680646954501</v>
      </c>
      <c r="C1005" s="29">
        <v>91.727272727272705</v>
      </c>
      <c r="D1005" s="28">
        <v>2061.1680646954501</v>
      </c>
      <c r="E1005" s="30">
        <v>5</v>
      </c>
      <c r="F1005" s="30" t="s">
        <v>64</v>
      </c>
    </row>
    <row r="1006" spans="1:6" ht="14.25" customHeight="1" x14ac:dyDescent="0.2">
      <c r="A1006" s="27">
        <v>41776.5</v>
      </c>
      <c r="B1006" s="28">
        <v>2398.4183871208202</v>
      </c>
      <c r="C1006" s="29">
        <v>92.79</v>
      </c>
      <c r="D1006" s="28">
        <v>2398.4183871208202</v>
      </c>
      <c r="E1006" s="30">
        <v>5</v>
      </c>
      <c r="F1006" s="30" t="s">
        <v>64</v>
      </c>
    </row>
    <row r="1007" spans="1:6" ht="14.25" customHeight="1" x14ac:dyDescent="0.2">
      <c r="A1007" s="27">
        <v>41777</v>
      </c>
      <c r="B1007" s="28">
        <v>1932.5191484818099</v>
      </c>
      <c r="C1007" s="29">
        <v>91.99</v>
      </c>
      <c r="D1007" s="28">
        <v>1932.5191484818099</v>
      </c>
      <c r="E1007" s="30">
        <v>5</v>
      </c>
      <c r="F1007" s="30" t="s">
        <v>64</v>
      </c>
    </row>
    <row r="1008" spans="1:6" ht="14.25" customHeight="1" x14ac:dyDescent="0.2">
      <c r="A1008" s="27">
        <v>41777.5</v>
      </c>
      <c r="B1008" s="28">
        <v>2209.34832387499</v>
      </c>
      <c r="C1008" s="29">
        <v>90.05</v>
      </c>
      <c r="D1008" s="28">
        <v>2209.34832387499</v>
      </c>
      <c r="E1008" s="30">
        <v>5</v>
      </c>
      <c r="F1008" s="30" t="s">
        <v>64</v>
      </c>
    </row>
    <row r="1009" spans="1:6" ht="14.25" customHeight="1" x14ac:dyDescent="0.2">
      <c r="A1009" s="27">
        <v>41778</v>
      </c>
      <c r="B1009" s="28">
        <v>1804.0047631083301</v>
      </c>
      <c r="C1009" s="29">
        <v>93.491666666666603</v>
      </c>
      <c r="D1009" s="28">
        <v>1804.0047631083301</v>
      </c>
      <c r="E1009" s="30">
        <v>5</v>
      </c>
      <c r="F1009" s="30" t="s">
        <v>64</v>
      </c>
    </row>
    <row r="1010" spans="1:6" ht="14.25" customHeight="1" x14ac:dyDescent="0.2">
      <c r="A1010" s="27">
        <v>41778.5</v>
      </c>
      <c r="B1010" s="28">
        <v>2239.4996949791598</v>
      </c>
      <c r="C1010" s="29">
        <v>90.999166666666596</v>
      </c>
      <c r="D1010" s="28">
        <v>2239.4996949791598</v>
      </c>
      <c r="E1010" s="30">
        <v>5</v>
      </c>
      <c r="F1010" s="30" t="s">
        <v>64</v>
      </c>
    </row>
    <row r="1011" spans="1:6" ht="14.25" customHeight="1" x14ac:dyDescent="0.2">
      <c r="A1011" s="27">
        <v>41779</v>
      </c>
      <c r="B1011" s="28">
        <v>2215.2909385708299</v>
      </c>
      <c r="C1011" s="29">
        <v>93.266666666666595</v>
      </c>
      <c r="D1011" s="28">
        <v>2215.2909385708299</v>
      </c>
      <c r="E1011" s="30">
        <v>5</v>
      </c>
      <c r="F1011" s="30" t="s">
        <v>64</v>
      </c>
    </row>
    <row r="1012" spans="1:6" ht="14.25" customHeight="1" x14ac:dyDescent="0.2">
      <c r="A1012" s="27">
        <v>41779.5</v>
      </c>
      <c r="B1012" s="28">
        <v>2526.5955351749899</v>
      </c>
      <c r="C1012" s="29">
        <v>91.999166666666596</v>
      </c>
      <c r="D1012" s="28">
        <v>2526.5955351749899</v>
      </c>
      <c r="E1012" s="30">
        <v>5</v>
      </c>
      <c r="F1012" s="30" t="s">
        <v>64</v>
      </c>
    </row>
    <row r="1013" spans="1:6" ht="14.25" customHeight="1" x14ac:dyDescent="0.2">
      <c r="A1013" s="27">
        <v>41780</v>
      </c>
      <c r="B1013" s="28">
        <v>2102.5246024374901</v>
      </c>
      <c r="C1013" s="29">
        <v>90.307500000000005</v>
      </c>
      <c r="D1013" s="28">
        <v>2102.5246024374901</v>
      </c>
      <c r="E1013" s="30">
        <v>5</v>
      </c>
      <c r="F1013" s="30" t="s">
        <v>64</v>
      </c>
    </row>
    <row r="1014" spans="1:6" ht="14.25" customHeight="1" x14ac:dyDescent="0.2">
      <c r="A1014" s="27">
        <v>41780.5</v>
      </c>
      <c r="B1014" s="28">
        <v>2350.89282996666</v>
      </c>
      <c r="C1014" s="29">
        <v>91.424166666666594</v>
      </c>
      <c r="D1014" s="28">
        <v>2350.89282996666</v>
      </c>
      <c r="E1014" s="30">
        <v>5</v>
      </c>
      <c r="F1014" s="30" t="s">
        <v>64</v>
      </c>
    </row>
    <row r="1015" spans="1:6" ht="14.25" customHeight="1" x14ac:dyDescent="0.2">
      <c r="A1015" s="27">
        <v>41781</v>
      </c>
      <c r="B1015" s="28">
        <v>2121.1059986833302</v>
      </c>
      <c r="C1015" s="29">
        <v>92.987499999999997</v>
      </c>
      <c r="D1015" s="28">
        <v>2121.1059986833302</v>
      </c>
      <c r="E1015" s="30">
        <v>5</v>
      </c>
      <c r="F1015" s="30" t="s">
        <v>64</v>
      </c>
    </row>
    <row r="1016" spans="1:6" ht="14.25" customHeight="1" x14ac:dyDescent="0.2">
      <c r="A1016" s="27">
        <v>41781.5</v>
      </c>
      <c r="B1016" s="28">
        <v>2473.74528315416</v>
      </c>
      <c r="C1016" s="29">
        <v>96.709166666666604</v>
      </c>
      <c r="D1016" s="28">
        <v>2473.74528315416</v>
      </c>
      <c r="E1016" s="30">
        <v>5</v>
      </c>
      <c r="F1016" s="30" t="s">
        <v>64</v>
      </c>
    </row>
    <row r="1017" spans="1:6" ht="14.25" customHeight="1" x14ac:dyDescent="0.2">
      <c r="A1017" s="27">
        <v>41782</v>
      </c>
      <c r="B1017" s="28">
        <v>2153.7002823791599</v>
      </c>
      <c r="C1017" s="29">
        <v>94.152500000000003</v>
      </c>
      <c r="D1017" s="28">
        <v>2153.7002823791599</v>
      </c>
      <c r="E1017" s="30">
        <v>5</v>
      </c>
      <c r="F1017" s="30" t="s">
        <v>64</v>
      </c>
    </row>
    <row r="1018" spans="1:6" ht="14.25" customHeight="1" x14ac:dyDescent="0.2">
      <c r="A1018" s="27">
        <v>41782.5</v>
      </c>
      <c r="B1018" s="28">
        <v>2502.3010268374901</v>
      </c>
      <c r="C1018" s="29">
        <v>94.873333333333306</v>
      </c>
      <c r="D1018" s="28">
        <v>2502.3010268374901</v>
      </c>
      <c r="E1018" s="30">
        <v>5</v>
      </c>
      <c r="F1018" s="30" t="s">
        <v>64</v>
      </c>
    </row>
    <row r="1019" spans="1:6" ht="14.25" customHeight="1" x14ac:dyDescent="0.2">
      <c r="A1019" s="27">
        <v>41783</v>
      </c>
      <c r="B1019" s="28">
        <v>2305.6693803666599</v>
      </c>
      <c r="C1019" s="29">
        <v>95.133333333333297</v>
      </c>
      <c r="D1019" s="28">
        <v>2305.6693803666599</v>
      </c>
      <c r="E1019" s="30">
        <v>5</v>
      </c>
      <c r="F1019" s="30" t="s">
        <v>64</v>
      </c>
    </row>
    <row r="1020" spans="1:6" ht="14.25" customHeight="1" x14ac:dyDescent="0.2">
      <c r="A1020" s="27">
        <v>41783.5</v>
      </c>
      <c r="B1020" s="28">
        <v>2412.1884145583299</v>
      </c>
      <c r="C1020" s="29">
        <v>93.0208333333333</v>
      </c>
      <c r="D1020" s="28">
        <v>2412.1884145583299</v>
      </c>
      <c r="E1020" s="30">
        <v>5</v>
      </c>
      <c r="F1020" s="30" t="s">
        <v>64</v>
      </c>
    </row>
    <row r="1021" spans="1:6" ht="14.25" customHeight="1" x14ac:dyDescent="0.2">
      <c r="A1021" s="27">
        <v>41784</v>
      </c>
      <c r="B1021" s="28">
        <v>2151.8897925285601</v>
      </c>
      <c r="C1021" s="29">
        <v>96.294285714285706</v>
      </c>
      <c r="D1021" s="28">
        <v>2151.8897925285601</v>
      </c>
      <c r="E1021" s="30">
        <v>5</v>
      </c>
      <c r="F1021" s="30" t="s">
        <v>64</v>
      </c>
    </row>
    <row r="1022" spans="1:6" ht="14.25" customHeight="1" x14ac:dyDescent="0.2">
      <c r="A1022" s="27">
        <v>41784.5</v>
      </c>
      <c r="B1022" s="28">
        <v>2256.65196733333</v>
      </c>
      <c r="C1022" s="29">
        <v>94.922499999999999</v>
      </c>
      <c r="D1022" s="28">
        <v>2256.65196733333</v>
      </c>
      <c r="E1022" s="30">
        <v>5</v>
      </c>
      <c r="F1022" s="30" t="s">
        <v>64</v>
      </c>
    </row>
    <row r="1023" spans="1:6" ht="14.25" customHeight="1" x14ac:dyDescent="0.2">
      <c r="A1023" s="27">
        <v>41785</v>
      </c>
      <c r="B1023" s="28">
        <v>1836.86610517083</v>
      </c>
      <c r="C1023" s="29">
        <v>92.642499999999998</v>
      </c>
      <c r="D1023" s="28">
        <v>1836.86610517083</v>
      </c>
      <c r="E1023" s="30">
        <v>5</v>
      </c>
      <c r="F1023" s="30" t="s">
        <v>64</v>
      </c>
    </row>
    <row r="1024" spans="1:6" ht="14.25" customHeight="1" x14ac:dyDescent="0.2">
      <c r="A1024" s="27">
        <v>41785.5</v>
      </c>
      <c r="B1024" s="28">
        <v>2239.7297245291602</v>
      </c>
      <c r="C1024" s="29">
        <v>93.298333333333304</v>
      </c>
      <c r="D1024" s="28">
        <v>2239.7297245291602</v>
      </c>
      <c r="E1024" s="30">
        <v>5</v>
      </c>
      <c r="F1024" s="30" t="s">
        <v>64</v>
      </c>
    </row>
    <row r="1025" spans="1:6" ht="14.25" customHeight="1" x14ac:dyDescent="0.2">
      <c r="A1025" s="27">
        <v>41786</v>
      </c>
      <c r="B1025" s="28">
        <v>2140.23545285416</v>
      </c>
      <c r="C1025" s="29">
        <v>90.047499999999999</v>
      </c>
      <c r="D1025" s="28">
        <v>2140.23545285416</v>
      </c>
      <c r="E1025" s="30">
        <v>5</v>
      </c>
      <c r="F1025" s="30" t="s">
        <v>64</v>
      </c>
    </row>
    <row r="1026" spans="1:6" ht="14.25" customHeight="1" x14ac:dyDescent="0.2">
      <c r="A1026" s="27">
        <v>41786.5</v>
      </c>
      <c r="B1026" s="28">
        <v>2506.3152242749902</v>
      </c>
      <c r="C1026" s="29">
        <v>93.348333333333301</v>
      </c>
      <c r="D1026" s="28">
        <v>2506.3152242749902</v>
      </c>
      <c r="E1026" s="30">
        <v>5</v>
      </c>
      <c r="F1026" s="30" t="s">
        <v>64</v>
      </c>
    </row>
    <row r="1027" spans="1:6" ht="14.25" customHeight="1" x14ac:dyDescent="0.2">
      <c r="A1027" s="27">
        <v>41787</v>
      </c>
      <c r="B1027" s="28">
        <v>2137.7923270874899</v>
      </c>
      <c r="C1027" s="29">
        <v>91.872500000000002</v>
      </c>
      <c r="D1027" s="28">
        <v>2137.7923270874899</v>
      </c>
      <c r="E1027" s="30">
        <v>5</v>
      </c>
      <c r="F1027" s="30" t="s">
        <v>64</v>
      </c>
    </row>
    <row r="1028" spans="1:6" ht="14.25" customHeight="1" x14ac:dyDescent="0.2">
      <c r="A1028" s="27">
        <v>41787.5</v>
      </c>
      <c r="B1028" s="28">
        <v>2460.35066638749</v>
      </c>
      <c r="C1028" s="29">
        <v>89.765833333333305</v>
      </c>
      <c r="D1028" s="28">
        <v>2460.35066638749</v>
      </c>
      <c r="E1028" s="30">
        <v>5</v>
      </c>
      <c r="F1028" s="30" t="s">
        <v>64</v>
      </c>
    </row>
    <row r="1029" spans="1:6" ht="14.25" customHeight="1" x14ac:dyDescent="0.2">
      <c r="A1029" s="27">
        <v>41788</v>
      </c>
      <c r="B1029" s="28">
        <v>2122.5202968374902</v>
      </c>
      <c r="C1029" s="29">
        <v>93.4583333333333</v>
      </c>
      <c r="D1029" s="28">
        <v>2122.5202968374902</v>
      </c>
      <c r="E1029" s="30">
        <v>5</v>
      </c>
      <c r="F1029" s="30" t="s">
        <v>64</v>
      </c>
    </row>
    <row r="1030" spans="1:6" ht="14.25" customHeight="1" x14ac:dyDescent="0.2">
      <c r="A1030" s="27">
        <v>41788.5</v>
      </c>
      <c r="B1030" s="28">
        <v>2413.4504149291602</v>
      </c>
      <c r="C1030" s="29">
        <v>91.805833333333297</v>
      </c>
      <c r="D1030" s="28">
        <v>2413.4504149291602</v>
      </c>
      <c r="E1030" s="30">
        <v>5</v>
      </c>
      <c r="F1030" s="30" t="s">
        <v>64</v>
      </c>
    </row>
    <row r="1031" spans="1:6" ht="14.25" customHeight="1" x14ac:dyDescent="0.2">
      <c r="A1031" s="27">
        <v>41789</v>
      </c>
      <c r="B1031" s="28">
        <v>2454.0782498888798</v>
      </c>
      <c r="C1031" s="29">
        <v>94.952222222222204</v>
      </c>
      <c r="D1031" s="28">
        <v>2454.0782498888798</v>
      </c>
      <c r="E1031" s="30">
        <v>5</v>
      </c>
      <c r="F1031" s="30" t="s">
        <v>64</v>
      </c>
    </row>
    <row r="1032" spans="1:6" ht="14.25" customHeight="1" x14ac:dyDescent="0.2">
      <c r="A1032" s="27">
        <v>41789.5</v>
      </c>
      <c r="B1032" s="28">
        <v>2702.1822030666599</v>
      </c>
      <c r="C1032" s="29">
        <v>95.894166666666607</v>
      </c>
      <c r="D1032" s="28">
        <v>2702.1822030666599</v>
      </c>
      <c r="E1032" s="30">
        <v>5</v>
      </c>
      <c r="F1032" s="30" t="s">
        <v>64</v>
      </c>
    </row>
    <row r="1033" spans="1:6" ht="14.25" customHeight="1" x14ac:dyDescent="0.2">
      <c r="A1033" s="27">
        <v>41790</v>
      </c>
      <c r="B1033" s="28">
        <v>2678.7584678062399</v>
      </c>
      <c r="C1033" s="29">
        <v>90.924999999999997</v>
      </c>
      <c r="D1033" s="28">
        <v>2678.7584678062399</v>
      </c>
      <c r="E1033" s="30">
        <v>5</v>
      </c>
      <c r="F1033" s="30" t="s">
        <v>64</v>
      </c>
    </row>
    <row r="1034" spans="1:6" ht="14.25" customHeight="1" x14ac:dyDescent="0.2">
      <c r="A1034" s="27">
        <v>41790.5</v>
      </c>
      <c r="B1034" s="28">
        <v>2736.0415722318098</v>
      </c>
      <c r="C1034" s="29">
        <v>91.3272727272727</v>
      </c>
      <c r="D1034" s="28">
        <v>2736.0415722318098</v>
      </c>
      <c r="E1034" s="30">
        <v>5</v>
      </c>
      <c r="F1034" s="30" t="s">
        <v>64</v>
      </c>
    </row>
    <row r="1035" spans="1:6" ht="14.25" customHeight="1" x14ac:dyDescent="0.2">
      <c r="A1035" s="27">
        <v>41791</v>
      </c>
      <c r="B1035" s="28">
        <v>2425.2262150699898</v>
      </c>
      <c r="C1035" s="29">
        <v>89.527999999999906</v>
      </c>
      <c r="D1035" s="28">
        <v>2425.2262150699898</v>
      </c>
      <c r="E1035" s="30">
        <v>6</v>
      </c>
      <c r="F1035" s="30" t="s">
        <v>64</v>
      </c>
    </row>
    <row r="1036" spans="1:6" ht="14.25" customHeight="1" x14ac:dyDescent="0.2">
      <c r="A1036" s="27">
        <v>41791.5</v>
      </c>
      <c r="B1036" s="28">
        <v>2471.2303256999899</v>
      </c>
      <c r="C1036" s="29">
        <v>95.992499999999893</v>
      </c>
      <c r="D1036" s="28">
        <v>2471.2303256999899</v>
      </c>
      <c r="E1036" s="30">
        <v>6</v>
      </c>
      <c r="F1036" s="30" t="s">
        <v>64</v>
      </c>
    </row>
    <row r="1037" spans="1:6" ht="14.25" customHeight="1" x14ac:dyDescent="0.2">
      <c r="A1037" s="27">
        <v>41792</v>
      </c>
      <c r="B1037" s="28">
        <v>2015.5064658958299</v>
      </c>
      <c r="C1037" s="29">
        <v>95.757499999999993</v>
      </c>
      <c r="D1037" s="28">
        <v>2015.5064658958299</v>
      </c>
      <c r="E1037" s="30">
        <v>6</v>
      </c>
      <c r="F1037" s="30" t="s">
        <v>64</v>
      </c>
    </row>
    <row r="1038" spans="1:6" ht="14.25" customHeight="1" x14ac:dyDescent="0.2">
      <c r="A1038" s="27">
        <v>41792.5</v>
      </c>
      <c r="B1038" s="28">
        <v>2465.7789927958302</v>
      </c>
      <c r="C1038" s="29">
        <v>88.090833333333293</v>
      </c>
      <c r="D1038" s="28">
        <v>2465.7789927958302</v>
      </c>
      <c r="E1038" s="30">
        <v>6</v>
      </c>
      <c r="F1038" s="30" t="s">
        <v>64</v>
      </c>
    </row>
    <row r="1039" spans="1:6" ht="14.25" customHeight="1" x14ac:dyDescent="0.2">
      <c r="A1039" s="27">
        <v>41793</v>
      </c>
      <c r="B1039" s="28">
        <v>1971.19641015555</v>
      </c>
      <c r="C1039" s="29">
        <v>91.118888888888804</v>
      </c>
      <c r="D1039" s="28">
        <v>1971.19641015555</v>
      </c>
      <c r="E1039" s="30">
        <v>6</v>
      </c>
      <c r="F1039" s="30" t="s">
        <v>64</v>
      </c>
    </row>
    <row r="1040" spans="1:6" ht="14.25" customHeight="1" x14ac:dyDescent="0.2">
      <c r="A1040" s="27">
        <v>41793.5</v>
      </c>
      <c r="B1040" s="28">
        <v>2330.57700935</v>
      </c>
      <c r="C1040" s="29">
        <v>88.774166666666602</v>
      </c>
      <c r="D1040" s="28">
        <v>2330.57700935</v>
      </c>
      <c r="E1040" s="30">
        <v>6</v>
      </c>
      <c r="F1040" s="30" t="s">
        <v>64</v>
      </c>
    </row>
    <row r="1041" spans="1:6" ht="14.25" customHeight="1" x14ac:dyDescent="0.2">
      <c r="A1041" s="27">
        <v>41794</v>
      </c>
      <c r="B1041" s="28">
        <v>2225.8439881541599</v>
      </c>
      <c r="C1041" s="29">
        <v>91.893333333333302</v>
      </c>
      <c r="D1041" s="28">
        <v>2225.8439881541599</v>
      </c>
      <c r="E1041" s="30">
        <v>6</v>
      </c>
      <c r="F1041" s="30" t="s">
        <v>64</v>
      </c>
    </row>
    <row r="1042" spans="1:6" ht="14.25" customHeight="1" x14ac:dyDescent="0.2">
      <c r="A1042" s="27">
        <v>41794.5</v>
      </c>
      <c r="B1042" s="28">
        <v>2563.3973150874899</v>
      </c>
      <c r="C1042" s="29">
        <v>91.952500000000001</v>
      </c>
      <c r="D1042" s="28">
        <v>2563.3973150874899</v>
      </c>
      <c r="E1042" s="30">
        <v>6</v>
      </c>
      <c r="F1042" s="30" t="s">
        <v>64</v>
      </c>
    </row>
    <row r="1043" spans="1:6" ht="14.25" customHeight="1" x14ac:dyDescent="0.2">
      <c r="A1043" s="27">
        <v>41795</v>
      </c>
      <c r="B1043" s="28">
        <v>2178.5005601166599</v>
      </c>
      <c r="C1043" s="29">
        <v>94.504999999999995</v>
      </c>
      <c r="D1043" s="28">
        <v>2178.5005601166599</v>
      </c>
      <c r="E1043" s="30">
        <v>6</v>
      </c>
      <c r="F1043" s="30" t="s">
        <v>64</v>
      </c>
    </row>
    <row r="1044" spans="1:6" ht="14.25" customHeight="1" x14ac:dyDescent="0.2">
      <c r="A1044" s="27">
        <v>41795.5</v>
      </c>
      <c r="B1044" s="28">
        <v>2503.8253872708201</v>
      </c>
      <c r="C1044" s="29">
        <v>91.514999999999901</v>
      </c>
      <c r="D1044" s="28">
        <v>2503.8253872708201</v>
      </c>
      <c r="E1044" s="30">
        <v>6</v>
      </c>
      <c r="F1044" s="30" t="s">
        <v>64</v>
      </c>
    </row>
    <row r="1045" spans="1:6" ht="14.25" customHeight="1" x14ac:dyDescent="0.2">
      <c r="A1045" s="27">
        <v>41796</v>
      </c>
      <c r="B1045" s="28">
        <v>2083.68529156666</v>
      </c>
      <c r="C1045" s="29">
        <v>92.745000000000005</v>
      </c>
      <c r="D1045" s="28">
        <v>2083.68529156666</v>
      </c>
      <c r="E1045" s="30">
        <v>6</v>
      </c>
      <c r="F1045" s="30" t="s">
        <v>64</v>
      </c>
    </row>
    <row r="1046" spans="1:6" ht="14.25" customHeight="1" x14ac:dyDescent="0.2">
      <c r="A1046" s="27">
        <v>41796.5</v>
      </c>
      <c r="B1046" s="28">
        <v>2555.2738623083301</v>
      </c>
      <c r="C1046" s="29">
        <v>89.092499999999902</v>
      </c>
      <c r="D1046" s="28">
        <v>2555.2738623083301</v>
      </c>
      <c r="E1046" s="30">
        <v>6</v>
      </c>
      <c r="F1046" s="30" t="s">
        <v>64</v>
      </c>
    </row>
    <row r="1047" spans="1:6" ht="14.25" customHeight="1" x14ac:dyDescent="0.2">
      <c r="A1047" s="27">
        <v>41797</v>
      </c>
      <c r="B1047" s="28">
        <v>2183.7037006874998</v>
      </c>
      <c r="C1047" s="29">
        <v>98.242499999999893</v>
      </c>
      <c r="D1047" s="28">
        <v>2183.7037006874998</v>
      </c>
      <c r="E1047" s="30">
        <v>6</v>
      </c>
      <c r="F1047" s="30" t="s">
        <v>64</v>
      </c>
    </row>
    <row r="1048" spans="1:6" ht="14.25" customHeight="1" x14ac:dyDescent="0.2">
      <c r="A1048" s="27">
        <v>41797.5</v>
      </c>
      <c r="B1048" s="28">
        <v>2578.8708050083301</v>
      </c>
      <c r="C1048" s="29">
        <v>93.010833333333295</v>
      </c>
      <c r="D1048" s="28">
        <v>2578.8708050083301</v>
      </c>
      <c r="E1048" s="30">
        <v>6</v>
      </c>
      <c r="F1048" s="30" t="s">
        <v>64</v>
      </c>
    </row>
    <row r="1049" spans="1:6" ht="14.25" customHeight="1" x14ac:dyDescent="0.2">
      <c r="A1049" s="27">
        <v>41798</v>
      </c>
      <c r="B1049" s="28">
        <v>2021.06139560833</v>
      </c>
      <c r="C1049" s="29">
        <v>92.356666666666598</v>
      </c>
      <c r="D1049" s="28">
        <v>2021.06139560833</v>
      </c>
      <c r="E1049" s="30">
        <v>6</v>
      </c>
      <c r="F1049" s="30" t="s">
        <v>64</v>
      </c>
    </row>
    <row r="1050" spans="1:6" ht="14.25" customHeight="1" x14ac:dyDescent="0.2">
      <c r="A1050" s="27">
        <v>41798.5</v>
      </c>
      <c r="B1050" s="28">
        <v>2307.6349154958298</v>
      </c>
      <c r="C1050" s="29">
        <v>93.078333333333305</v>
      </c>
      <c r="D1050" s="28">
        <v>2307.6349154958298</v>
      </c>
      <c r="E1050" s="30">
        <v>6</v>
      </c>
      <c r="F1050" s="30" t="s">
        <v>64</v>
      </c>
    </row>
    <row r="1051" spans="1:6" ht="14.25" customHeight="1" x14ac:dyDescent="0.2">
      <c r="A1051" s="27">
        <v>41799</v>
      </c>
      <c r="B1051" s="28">
        <v>1877.57732694583</v>
      </c>
      <c r="C1051" s="29">
        <v>92.907499999999899</v>
      </c>
      <c r="D1051" s="28">
        <v>1877.57732694583</v>
      </c>
      <c r="E1051" s="30">
        <v>6</v>
      </c>
      <c r="F1051" s="30" t="s">
        <v>64</v>
      </c>
    </row>
    <row r="1052" spans="1:6" ht="14.25" customHeight="1" x14ac:dyDescent="0.2">
      <c r="A1052" s="27">
        <v>41799.5</v>
      </c>
      <c r="B1052" s="28">
        <v>2290.7028185624899</v>
      </c>
      <c r="C1052" s="29">
        <v>92.074999999999903</v>
      </c>
      <c r="D1052" s="28">
        <v>2290.7028185624899</v>
      </c>
      <c r="E1052" s="30">
        <v>6</v>
      </c>
      <c r="F1052" s="30" t="s">
        <v>64</v>
      </c>
    </row>
    <row r="1053" spans="1:6" ht="14.25" customHeight="1" x14ac:dyDescent="0.2">
      <c r="A1053" s="27">
        <v>41800</v>
      </c>
      <c r="B1053" s="28">
        <v>2201.9893836583301</v>
      </c>
      <c r="C1053" s="29">
        <v>90.574166666666599</v>
      </c>
      <c r="D1053" s="28">
        <v>2201.9893836583301</v>
      </c>
      <c r="E1053" s="30">
        <v>6</v>
      </c>
      <c r="F1053" s="30" t="s">
        <v>64</v>
      </c>
    </row>
    <row r="1054" spans="1:6" ht="14.25" customHeight="1" x14ac:dyDescent="0.2">
      <c r="A1054" s="27">
        <v>41800.5</v>
      </c>
      <c r="B1054" s="28">
        <v>2536.5788713624902</v>
      </c>
      <c r="C1054" s="29">
        <v>91.566666666666606</v>
      </c>
      <c r="D1054" s="28">
        <v>2536.5788713624902</v>
      </c>
      <c r="E1054" s="30">
        <v>6</v>
      </c>
      <c r="F1054" s="30" t="s">
        <v>64</v>
      </c>
    </row>
    <row r="1055" spans="1:6" ht="14.25" customHeight="1" x14ac:dyDescent="0.2">
      <c r="A1055" s="27">
        <v>41801</v>
      </c>
      <c r="B1055" s="28">
        <v>2227.0405394958302</v>
      </c>
      <c r="C1055" s="29">
        <v>90.649999999999906</v>
      </c>
      <c r="D1055" s="28">
        <v>2227.0405394958302</v>
      </c>
      <c r="E1055" s="30">
        <v>6</v>
      </c>
      <c r="F1055" s="30" t="s">
        <v>64</v>
      </c>
    </row>
    <row r="1056" spans="1:6" ht="14.25" customHeight="1" x14ac:dyDescent="0.2">
      <c r="A1056" s="27">
        <v>41801.5</v>
      </c>
      <c r="B1056" s="28">
        <v>2665.6304535374902</v>
      </c>
      <c r="C1056" s="29">
        <v>93.179999999999893</v>
      </c>
      <c r="D1056" s="28">
        <v>2665.6304535374902</v>
      </c>
      <c r="E1056" s="30">
        <v>6</v>
      </c>
      <c r="F1056" s="30" t="s">
        <v>64</v>
      </c>
    </row>
    <row r="1057" spans="1:6" ht="14.25" customHeight="1" x14ac:dyDescent="0.2">
      <c r="A1057" s="27">
        <v>41802</v>
      </c>
      <c r="B1057" s="28">
        <v>2358.7919673049901</v>
      </c>
      <c r="C1057" s="29">
        <v>92.728999999999999</v>
      </c>
      <c r="D1057" s="28">
        <v>2358.7919673049901</v>
      </c>
      <c r="E1057" s="30">
        <v>6</v>
      </c>
      <c r="F1057" s="30" t="s">
        <v>64</v>
      </c>
    </row>
    <row r="1058" spans="1:6" ht="14.25" customHeight="1" x14ac:dyDescent="0.2">
      <c r="A1058" s="27">
        <v>41802.5</v>
      </c>
      <c r="B1058" s="28">
        <v>2582.399825</v>
      </c>
      <c r="C1058" s="29">
        <v>91.346666666666593</v>
      </c>
      <c r="D1058" s="28">
        <v>2582.399825</v>
      </c>
      <c r="E1058" s="30">
        <v>6</v>
      </c>
      <c r="F1058" s="30" t="s">
        <v>64</v>
      </c>
    </row>
    <row r="1059" spans="1:6" ht="14.25" customHeight="1" x14ac:dyDescent="0.2">
      <c r="A1059" s="27">
        <v>41803</v>
      </c>
      <c r="B1059" s="28">
        <v>2205.4939439708301</v>
      </c>
      <c r="C1059" s="29">
        <v>97.366666666666603</v>
      </c>
      <c r="D1059" s="28">
        <v>2205.4939439708301</v>
      </c>
      <c r="E1059" s="30">
        <v>6</v>
      </c>
      <c r="F1059" s="30" t="s">
        <v>64</v>
      </c>
    </row>
    <row r="1060" spans="1:6" ht="14.25" customHeight="1" x14ac:dyDescent="0.2">
      <c r="A1060" s="27">
        <v>41803.5</v>
      </c>
      <c r="B1060" s="28">
        <v>2531.0467592124901</v>
      </c>
      <c r="C1060" s="29">
        <v>90.375833333333304</v>
      </c>
      <c r="D1060" s="28">
        <v>2531.0467592124901</v>
      </c>
      <c r="E1060" s="30">
        <v>6</v>
      </c>
      <c r="F1060" s="30" t="s">
        <v>64</v>
      </c>
    </row>
    <row r="1061" spans="1:6" ht="14.25" customHeight="1" x14ac:dyDescent="0.2">
      <c r="A1061" s="27">
        <v>41804</v>
      </c>
      <c r="B1061" s="28">
        <v>2264.1822469833301</v>
      </c>
      <c r="C1061" s="29">
        <v>87.474999999999994</v>
      </c>
      <c r="D1061" s="28">
        <v>2264.1822469833301</v>
      </c>
      <c r="E1061" s="30">
        <v>6</v>
      </c>
      <c r="F1061" s="30" t="s">
        <v>64</v>
      </c>
    </row>
    <row r="1062" spans="1:6" ht="14.25" customHeight="1" x14ac:dyDescent="0.2">
      <c r="A1062" s="27">
        <v>41804.5</v>
      </c>
      <c r="B1062" s="28">
        <v>2578.9773850833299</v>
      </c>
      <c r="C1062" s="29">
        <v>94.589999999999904</v>
      </c>
      <c r="D1062" s="28">
        <v>2578.9773850833299</v>
      </c>
      <c r="E1062" s="30">
        <v>6</v>
      </c>
      <c r="F1062" s="30" t="s">
        <v>64</v>
      </c>
    </row>
    <row r="1063" spans="1:6" ht="14.25" customHeight="1" x14ac:dyDescent="0.2">
      <c r="A1063" s="27">
        <v>41805</v>
      </c>
      <c r="B1063" s="28">
        <v>2073.3362390083298</v>
      </c>
      <c r="C1063" s="29">
        <v>92.352500000000006</v>
      </c>
      <c r="D1063" s="28">
        <v>2073.3362390083298</v>
      </c>
      <c r="E1063" s="30">
        <v>6</v>
      </c>
      <c r="F1063" s="30" t="s">
        <v>64</v>
      </c>
    </row>
    <row r="1064" spans="1:6" ht="14.25" customHeight="1" x14ac:dyDescent="0.2">
      <c r="A1064" s="27">
        <v>41805.5</v>
      </c>
      <c r="B1064" s="28">
        <v>2549.9073886291599</v>
      </c>
      <c r="C1064" s="29">
        <v>93.919166666666598</v>
      </c>
      <c r="D1064" s="28">
        <v>2549.9073886291599</v>
      </c>
      <c r="E1064" s="30">
        <v>6</v>
      </c>
      <c r="F1064" s="30" t="s">
        <v>64</v>
      </c>
    </row>
    <row r="1065" spans="1:6" ht="14.25" customHeight="1" x14ac:dyDescent="0.2">
      <c r="A1065" s="27">
        <v>41806</v>
      </c>
      <c r="B1065" s="28">
        <v>2066.1066521041598</v>
      </c>
      <c r="C1065" s="29">
        <v>92.703333333333305</v>
      </c>
      <c r="D1065" s="28">
        <v>2066.1066521041598</v>
      </c>
      <c r="E1065" s="30">
        <v>6</v>
      </c>
      <c r="F1065" s="30" t="s">
        <v>64</v>
      </c>
    </row>
    <row r="1066" spans="1:6" ht="14.25" customHeight="1" x14ac:dyDescent="0.2">
      <c r="A1066" s="27">
        <v>41806.5</v>
      </c>
      <c r="B1066" s="28">
        <v>2391.6909986791602</v>
      </c>
      <c r="C1066" s="29">
        <v>89.927499999999995</v>
      </c>
      <c r="D1066" s="28">
        <v>2391.6909986791602</v>
      </c>
      <c r="E1066" s="30">
        <v>6</v>
      </c>
      <c r="F1066" s="30" t="s">
        <v>64</v>
      </c>
    </row>
    <row r="1067" spans="1:6" ht="14.25" customHeight="1" x14ac:dyDescent="0.2">
      <c r="A1067" s="27">
        <v>41807</v>
      </c>
      <c r="B1067" s="28">
        <v>2231.3980455291598</v>
      </c>
      <c r="C1067" s="29">
        <v>92.654999999999902</v>
      </c>
      <c r="D1067" s="28">
        <v>2231.3980455291598</v>
      </c>
      <c r="E1067" s="30">
        <v>6</v>
      </c>
      <c r="F1067" s="30" t="s">
        <v>64</v>
      </c>
    </row>
    <row r="1068" spans="1:6" ht="14.25" customHeight="1" x14ac:dyDescent="0.2">
      <c r="A1068" s="27">
        <v>41807.5</v>
      </c>
      <c r="B1068" s="28">
        <v>2742.09098012499</v>
      </c>
      <c r="C1068" s="29">
        <v>93.805833333333297</v>
      </c>
      <c r="D1068" s="28">
        <v>2742.09098012499</v>
      </c>
      <c r="E1068" s="30">
        <v>6</v>
      </c>
      <c r="F1068" s="30" t="s">
        <v>64</v>
      </c>
    </row>
    <row r="1069" spans="1:6" ht="14.25" customHeight="1" x14ac:dyDescent="0.2">
      <c r="A1069" s="27">
        <v>41808</v>
      </c>
      <c r="B1069" s="28">
        <v>2318.3316843083298</v>
      </c>
      <c r="C1069" s="29">
        <v>91.402500000000003</v>
      </c>
      <c r="D1069" s="28">
        <v>2318.3316843083298</v>
      </c>
      <c r="E1069" s="30">
        <v>6</v>
      </c>
      <c r="F1069" s="30" t="s">
        <v>64</v>
      </c>
    </row>
    <row r="1070" spans="1:6" ht="14.25" customHeight="1" x14ac:dyDescent="0.2">
      <c r="A1070" s="27">
        <v>41808.5</v>
      </c>
      <c r="B1070" s="28">
        <v>2765.9187628833301</v>
      </c>
      <c r="C1070" s="29">
        <v>92.496666666666599</v>
      </c>
      <c r="D1070" s="28">
        <v>2765.9187628833301</v>
      </c>
      <c r="E1070" s="30">
        <v>6</v>
      </c>
      <c r="F1070" s="30" t="s">
        <v>64</v>
      </c>
    </row>
    <row r="1071" spans="1:6" ht="14.25" customHeight="1" x14ac:dyDescent="0.2">
      <c r="A1071" s="27">
        <v>41809</v>
      </c>
      <c r="B1071" s="28">
        <v>2283.41872064166</v>
      </c>
      <c r="C1071" s="29">
        <v>90.926666666666605</v>
      </c>
      <c r="D1071" s="28">
        <v>2283.41872064166</v>
      </c>
      <c r="E1071" s="30">
        <v>6</v>
      </c>
      <c r="F1071" s="30" t="s">
        <v>64</v>
      </c>
    </row>
    <row r="1072" spans="1:6" ht="14.25" customHeight="1" x14ac:dyDescent="0.2">
      <c r="A1072" s="27">
        <v>41809.5</v>
      </c>
      <c r="B1072" s="28">
        <v>2579.1935956208299</v>
      </c>
      <c r="C1072" s="29">
        <v>95.913333333333298</v>
      </c>
      <c r="D1072" s="28">
        <v>2579.1935956208299</v>
      </c>
      <c r="E1072" s="30">
        <v>6</v>
      </c>
      <c r="F1072" s="30" t="s">
        <v>64</v>
      </c>
    </row>
    <row r="1073" spans="1:6" ht="14.25" customHeight="1" x14ac:dyDescent="0.2">
      <c r="A1073" s="27">
        <v>41810</v>
      </c>
      <c r="B1073" s="28">
        <v>2345.47395315833</v>
      </c>
      <c r="C1073" s="29">
        <v>92.822500000000005</v>
      </c>
      <c r="D1073" s="28">
        <v>2345.47395315833</v>
      </c>
      <c r="E1073" s="30">
        <v>6</v>
      </c>
      <c r="F1073" s="30" t="s">
        <v>64</v>
      </c>
    </row>
    <row r="1074" spans="1:6" ht="14.25" customHeight="1" x14ac:dyDescent="0.2">
      <c r="A1074" s="27">
        <v>41810.5</v>
      </c>
      <c r="B1074" s="28">
        <v>2774.09424652499</v>
      </c>
      <c r="C1074" s="29">
        <v>93.805833333333297</v>
      </c>
      <c r="D1074" s="28">
        <v>2774.09424652499</v>
      </c>
      <c r="E1074" s="30">
        <v>6</v>
      </c>
      <c r="F1074" s="30" t="s">
        <v>64</v>
      </c>
    </row>
    <row r="1075" spans="1:6" ht="14.25" customHeight="1" x14ac:dyDescent="0.2">
      <c r="A1075" s="27">
        <v>41811</v>
      </c>
      <c r="B1075" s="28">
        <v>2511.9457208888798</v>
      </c>
      <c r="C1075" s="29">
        <v>96.0555555555555</v>
      </c>
      <c r="D1075" s="28">
        <v>2511.9457208888798</v>
      </c>
      <c r="E1075" s="30">
        <v>6</v>
      </c>
      <c r="F1075" s="30" t="s">
        <v>64</v>
      </c>
    </row>
    <row r="1076" spans="1:6" ht="14.25" customHeight="1" x14ac:dyDescent="0.2">
      <c r="A1076" s="27">
        <v>41811.5</v>
      </c>
      <c r="B1076" s="28">
        <v>2589.7789234666602</v>
      </c>
      <c r="C1076" s="29">
        <v>91.576666666666597</v>
      </c>
      <c r="D1076" s="28">
        <v>2589.7789234666602</v>
      </c>
      <c r="E1076" s="30">
        <v>6</v>
      </c>
      <c r="F1076" s="30" t="s">
        <v>64</v>
      </c>
    </row>
    <row r="1077" spans="1:6" ht="14.25" customHeight="1" x14ac:dyDescent="0.2">
      <c r="A1077" s="27">
        <v>41812</v>
      </c>
      <c r="B1077" s="28">
        <v>2260.8152649937501</v>
      </c>
      <c r="C1077" s="29">
        <v>90.302499999999995</v>
      </c>
      <c r="D1077" s="28">
        <v>2260.8152649937501</v>
      </c>
      <c r="E1077" s="30">
        <v>6</v>
      </c>
      <c r="F1077" s="30" t="s">
        <v>64</v>
      </c>
    </row>
    <row r="1078" spans="1:6" ht="14.25" customHeight="1" x14ac:dyDescent="0.2">
      <c r="A1078" s="27">
        <v>41812.5</v>
      </c>
      <c r="B1078" s="28">
        <v>2314.3122076</v>
      </c>
      <c r="C1078" s="29">
        <v>93.009166666666601</v>
      </c>
      <c r="D1078" s="28">
        <v>2314.3122076</v>
      </c>
      <c r="E1078" s="30">
        <v>6</v>
      </c>
      <c r="F1078" s="30" t="s">
        <v>64</v>
      </c>
    </row>
    <row r="1079" spans="1:6" ht="14.25" customHeight="1" x14ac:dyDescent="0.2">
      <c r="A1079" s="27">
        <v>41813</v>
      </c>
      <c r="B1079" s="28">
        <v>2167.0786755899899</v>
      </c>
      <c r="C1079" s="29">
        <v>95.102000000000004</v>
      </c>
      <c r="D1079" s="28">
        <v>2167.0786755899899</v>
      </c>
      <c r="E1079" s="30">
        <v>6</v>
      </c>
      <c r="F1079" s="30" t="s">
        <v>64</v>
      </c>
    </row>
    <row r="1080" spans="1:6" ht="14.25" customHeight="1" x14ac:dyDescent="0.2">
      <c r="A1080" s="27">
        <v>41813.5</v>
      </c>
      <c r="B1080" s="28">
        <v>2499.29126914166</v>
      </c>
      <c r="C1080" s="29">
        <v>93.831666666666607</v>
      </c>
      <c r="D1080" s="28">
        <v>2499.29126914166</v>
      </c>
      <c r="E1080" s="30">
        <v>6</v>
      </c>
      <c r="F1080" s="30" t="s">
        <v>64</v>
      </c>
    </row>
    <row r="1081" spans="1:6" ht="14.25" customHeight="1" x14ac:dyDescent="0.2">
      <c r="A1081" s="27">
        <v>41814</v>
      </c>
      <c r="B1081" s="28">
        <v>2245.5092780908999</v>
      </c>
      <c r="C1081" s="29">
        <v>92.270909090909001</v>
      </c>
      <c r="D1081" s="28">
        <v>2245.5092780908999</v>
      </c>
      <c r="E1081" s="30">
        <v>6</v>
      </c>
      <c r="F1081" s="30" t="s">
        <v>64</v>
      </c>
    </row>
    <row r="1082" spans="1:6" ht="14.25" customHeight="1" x14ac:dyDescent="0.2">
      <c r="A1082" s="27">
        <v>41814.5</v>
      </c>
      <c r="B1082" s="28">
        <v>2493.59503287083</v>
      </c>
      <c r="C1082" s="29">
        <v>95.849166666666605</v>
      </c>
      <c r="D1082" s="28">
        <v>2493.59503287083</v>
      </c>
      <c r="E1082" s="30">
        <v>6</v>
      </c>
      <c r="F1082" s="30" t="s">
        <v>64</v>
      </c>
    </row>
    <row r="1083" spans="1:6" ht="14.25" customHeight="1" x14ac:dyDescent="0.2">
      <c r="A1083" s="27">
        <v>41815</v>
      </c>
      <c r="B1083" s="28">
        <v>2274.4805100541598</v>
      </c>
      <c r="C1083" s="29">
        <v>92.894999999999897</v>
      </c>
      <c r="D1083" s="28">
        <v>2274.4805100541598</v>
      </c>
      <c r="E1083" s="30">
        <v>6</v>
      </c>
      <c r="F1083" s="30" t="s">
        <v>64</v>
      </c>
    </row>
    <row r="1084" spans="1:6" ht="14.25" customHeight="1" x14ac:dyDescent="0.2">
      <c r="A1084" s="27">
        <v>41815.5</v>
      </c>
      <c r="B1084" s="28">
        <v>2519.4081521583298</v>
      </c>
      <c r="C1084" s="29">
        <v>97.459166666666604</v>
      </c>
      <c r="D1084" s="28">
        <v>2519.4081521583298</v>
      </c>
      <c r="E1084" s="30">
        <v>6</v>
      </c>
      <c r="F1084" s="30" t="s">
        <v>64</v>
      </c>
    </row>
    <row r="1085" spans="1:6" ht="14.25" customHeight="1" x14ac:dyDescent="0.2">
      <c r="A1085" s="27">
        <v>41816</v>
      </c>
      <c r="B1085" s="28">
        <v>2344.2071731041601</v>
      </c>
      <c r="C1085" s="29">
        <v>90.898333333333298</v>
      </c>
      <c r="D1085" s="28">
        <v>2344.2071731041601</v>
      </c>
      <c r="E1085" s="30">
        <v>6</v>
      </c>
      <c r="F1085" s="30" t="s">
        <v>64</v>
      </c>
    </row>
    <row r="1086" spans="1:6" ht="14.25" customHeight="1" x14ac:dyDescent="0.2">
      <c r="A1086" s="27">
        <v>41816.5</v>
      </c>
      <c r="B1086" s="28">
        <v>2672.66476106666</v>
      </c>
      <c r="C1086" s="29">
        <v>92.4224999999999</v>
      </c>
      <c r="D1086" s="28">
        <v>2672.66476106666</v>
      </c>
      <c r="E1086" s="30">
        <v>6</v>
      </c>
      <c r="F1086" s="30" t="s">
        <v>64</v>
      </c>
    </row>
    <row r="1087" spans="1:6" ht="14.25" customHeight="1" x14ac:dyDescent="0.2">
      <c r="A1087" s="27">
        <v>41817</v>
      </c>
      <c r="B1087" s="28">
        <v>2233.1198583833302</v>
      </c>
      <c r="C1087" s="29">
        <v>96.047499999999999</v>
      </c>
      <c r="D1087" s="28">
        <v>2233.1198583833302</v>
      </c>
      <c r="E1087" s="30">
        <v>6</v>
      </c>
      <c r="F1087" s="30" t="s">
        <v>64</v>
      </c>
    </row>
    <row r="1088" spans="1:6" ht="14.25" customHeight="1" x14ac:dyDescent="0.2">
      <c r="A1088" s="27">
        <v>41817.5</v>
      </c>
      <c r="B1088" s="28">
        <v>2668.0619382708301</v>
      </c>
      <c r="C1088" s="29">
        <v>92.858333333333306</v>
      </c>
      <c r="D1088" s="28">
        <v>2668.0619382708301</v>
      </c>
      <c r="E1088" s="30">
        <v>6</v>
      </c>
      <c r="F1088" s="30" t="s">
        <v>64</v>
      </c>
    </row>
    <row r="1089" spans="1:6" ht="14.25" customHeight="1" x14ac:dyDescent="0.2">
      <c r="A1089" s="27">
        <v>41818</v>
      </c>
      <c r="B1089" s="28">
        <v>2219.4378834791601</v>
      </c>
      <c r="C1089" s="29">
        <v>96.7766666666666</v>
      </c>
      <c r="D1089" s="28">
        <v>2219.4378834791601</v>
      </c>
      <c r="E1089" s="30">
        <v>6</v>
      </c>
      <c r="F1089" s="30" t="s">
        <v>64</v>
      </c>
    </row>
    <row r="1090" spans="1:6" ht="14.25" customHeight="1" x14ac:dyDescent="0.2">
      <c r="A1090" s="27">
        <v>41818.5</v>
      </c>
      <c r="B1090" s="28">
        <v>2484.5921682708299</v>
      </c>
      <c r="C1090" s="29">
        <v>93.782499999999999</v>
      </c>
      <c r="D1090" s="28">
        <v>2484.5921682708299</v>
      </c>
      <c r="E1090" s="30">
        <v>6</v>
      </c>
      <c r="F1090" s="30" t="s">
        <v>64</v>
      </c>
    </row>
    <row r="1091" spans="1:6" ht="14.25" customHeight="1" x14ac:dyDescent="0.2">
      <c r="A1091" s="27">
        <v>41819</v>
      </c>
      <c r="B1091" s="28">
        <v>1975.0117345541601</v>
      </c>
      <c r="C1091" s="29">
        <v>91.845833333333303</v>
      </c>
      <c r="D1091" s="28">
        <v>1975.0117345541601</v>
      </c>
      <c r="E1091" s="30">
        <v>6</v>
      </c>
      <c r="F1091" s="30" t="s">
        <v>64</v>
      </c>
    </row>
    <row r="1092" spans="1:6" ht="14.25" customHeight="1" x14ac:dyDescent="0.2">
      <c r="A1092" s="27">
        <v>41819.5</v>
      </c>
      <c r="B1092" s="28">
        <v>2351.1718993333302</v>
      </c>
      <c r="C1092" s="29">
        <v>94.476666666666603</v>
      </c>
      <c r="D1092" s="28">
        <v>2351.1718993333302</v>
      </c>
      <c r="E1092" s="30">
        <v>6</v>
      </c>
      <c r="F1092" s="30" t="s">
        <v>64</v>
      </c>
    </row>
    <row r="1093" spans="1:6" ht="14.25" customHeight="1" x14ac:dyDescent="0.2">
      <c r="A1093" s="27">
        <v>41820</v>
      </c>
      <c r="B1093" s="28">
        <v>2140.66846049374</v>
      </c>
      <c r="C1093" s="29">
        <v>95.429999999999893</v>
      </c>
      <c r="D1093" s="28">
        <v>2140.66846049374</v>
      </c>
      <c r="E1093" s="30">
        <v>6</v>
      </c>
      <c r="F1093" s="30" t="s">
        <v>64</v>
      </c>
    </row>
    <row r="1094" spans="1:6" ht="14.25" customHeight="1" x14ac:dyDescent="0.2">
      <c r="A1094" s="27">
        <v>41820.5</v>
      </c>
      <c r="B1094" s="28">
        <v>2271.0611251458299</v>
      </c>
      <c r="C1094" s="29">
        <v>92.961666666666602</v>
      </c>
      <c r="D1094" s="28">
        <v>2271.0611251458299</v>
      </c>
      <c r="E1094" s="30">
        <v>6</v>
      </c>
      <c r="F1094" s="30" t="s">
        <v>64</v>
      </c>
    </row>
    <row r="1095" spans="1:6" ht="14.25" customHeight="1" x14ac:dyDescent="0.2">
      <c r="A1095" s="27">
        <v>41821</v>
      </c>
      <c r="B1095" s="28">
        <v>2574.4839794437498</v>
      </c>
      <c r="C1095" s="29">
        <v>94.661249999999995</v>
      </c>
      <c r="D1095" s="28">
        <v>2574.4839794437498</v>
      </c>
      <c r="E1095" s="30">
        <v>7</v>
      </c>
      <c r="F1095" s="30" t="s">
        <v>64</v>
      </c>
    </row>
    <row r="1096" spans="1:6" ht="14.25" customHeight="1" x14ac:dyDescent="0.2">
      <c r="A1096" s="27">
        <v>41821.5</v>
      </c>
      <c r="B1096" s="28">
        <v>2609.5576928791602</v>
      </c>
      <c r="C1096" s="29">
        <v>91.629166666666606</v>
      </c>
      <c r="D1096" s="28">
        <v>2609.5576928791602</v>
      </c>
      <c r="E1096" s="30">
        <v>7</v>
      </c>
      <c r="F1096" s="30" t="s">
        <v>64</v>
      </c>
    </row>
    <row r="1097" spans="1:6" ht="14.25" customHeight="1" x14ac:dyDescent="0.2">
      <c r="A1097" s="27">
        <v>41822</v>
      </c>
      <c r="B1097" s="28">
        <v>2346.5856706916602</v>
      </c>
      <c r="C1097" s="29">
        <v>93.872500000000002</v>
      </c>
      <c r="D1097" s="28">
        <v>2346.5856706916602</v>
      </c>
      <c r="E1097" s="30">
        <v>7</v>
      </c>
      <c r="F1097" s="30" t="s">
        <v>64</v>
      </c>
    </row>
    <row r="1098" spans="1:6" ht="14.25" customHeight="1" x14ac:dyDescent="0.2">
      <c r="A1098" s="27">
        <v>41822.5</v>
      </c>
      <c r="B1098" s="28">
        <v>2516.7227591958299</v>
      </c>
      <c r="C1098" s="29">
        <v>94.749166666666596</v>
      </c>
      <c r="D1098" s="28">
        <v>2516.7227591958299</v>
      </c>
      <c r="E1098" s="30">
        <v>7</v>
      </c>
      <c r="F1098" s="30" t="s">
        <v>64</v>
      </c>
    </row>
    <row r="1099" spans="1:6" ht="14.25" customHeight="1" x14ac:dyDescent="0.2">
      <c r="A1099" s="27">
        <v>41823</v>
      </c>
      <c r="B1099" s="28">
        <v>2310.1774498208301</v>
      </c>
      <c r="C1099" s="29">
        <v>94.245000000000005</v>
      </c>
      <c r="D1099" s="28">
        <v>2310.1774498208301</v>
      </c>
      <c r="E1099" s="30">
        <v>7</v>
      </c>
      <c r="F1099" s="30" t="s">
        <v>64</v>
      </c>
    </row>
    <row r="1100" spans="1:6" ht="14.25" customHeight="1" x14ac:dyDescent="0.2">
      <c r="A1100" s="27">
        <v>41823.5</v>
      </c>
      <c r="B1100" s="28">
        <v>2751.0745728249999</v>
      </c>
      <c r="C1100" s="29">
        <v>90.465000000000003</v>
      </c>
      <c r="D1100" s="28">
        <v>2751.0745728249999</v>
      </c>
      <c r="E1100" s="30">
        <v>7</v>
      </c>
      <c r="F1100" s="30" t="s">
        <v>64</v>
      </c>
    </row>
    <row r="1101" spans="1:6" ht="14.25" customHeight="1" x14ac:dyDescent="0.2">
      <c r="A1101" s="27">
        <v>41824</v>
      </c>
      <c r="B1101" s="28">
        <v>2400.1643356333302</v>
      </c>
      <c r="C1101" s="29">
        <v>94.051666666666605</v>
      </c>
      <c r="D1101" s="28">
        <v>2400.1643356333302</v>
      </c>
      <c r="E1101" s="30">
        <v>7</v>
      </c>
      <c r="F1101" s="30" t="s">
        <v>64</v>
      </c>
    </row>
    <row r="1102" spans="1:6" ht="14.25" customHeight="1" x14ac:dyDescent="0.2">
      <c r="A1102" s="27">
        <v>41824.5</v>
      </c>
      <c r="B1102" s="28">
        <v>2722.1102453374901</v>
      </c>
      <c r="C1102" s="29">
        <v>94.584166666666604</v>
      </c>
      <c r="D1102" s="28">
        <v>2722.1102453374901</v>
      </c>
      <c r="E1102" s="30">
        <v>7</v>
      </c>
      <c r="F1102" s="30" t="s">
        <v>64</v>
      </c>
    </row>
    <row r="1103" spans="1:6" ht="14.25" customHeight="1" x14ac:dyDescent="0.2">
      <c r="A1103" s="27">
        <v>41825</v>
      </c>
      <c r="B1103" s="28">
        <v>2495.8680823333302</v>
      </c>
      <c r="C1103" s="29">
        <v>90.363333333333301</v>
      </c>
      <c r="D1103" s="28">
        <v>2495.8680823333302</v>
      </c>
      <c r="E1103" s="30">
        <v>7</v>
      </c>
      <c r="F1103" s="30" t="s">
        <v>64</v>
      </c>
    </row>
    <row r="1104" spans="1:6" ht="14.25" customHeight="1" x14ac:dyDescent="0.2">
      <c r="A1104" s="27">
        <v>41825.5</v>
      </c>
      <c r="B1104" s="28">
        <v>2687.2987756124899</v>
      </c>
      <c r="C1104" s="29">
        <v>94.014166666666597</v>
      </c>
      <c r="D1104" s="28">
        <v>2687.2987756124899</v>
      </c>
      <c r="E1104" s="30">
        <v>7</v>
      </c>
      <c r="F1104" s="30" t="s">
        <v>64</v>
      </c>
    </row>
    <row r="1105" spans="1:6" ht="14.25" customHeight="1" x14ac:dyDescent="0.2">
      <c r="A1105" s="27">
        <v>41826</v>
      </c>
      <c r="B1105" s="28">
        <v>2199.4620709124902</v>
      </c>
      <c r="C1105" s="29">
        <v>91.417500000000004</v>
      </c>
      <c r="D1105" s="28">
        <v>2199.4620709124902</v>
      </c>
      <c r="E1105" s="30">
        <v>7</v>
      </c>
      <c r="F1105" s="30" t="s">
        <v>64</v>
      </c>
    </row>
    <row r="1106" spans="1:6" ht="14.25" customHeight="1" x14ac:dyDescent="0.2">
      <c r="A1106" s="27">
        <v>41826.5</v>
      </c>
      <c r="B1106" s="28">
        <v>2519.9222484124898</v>
      </c>
      <c r="C1106" s="29">
        <v>94.453333333333305</v>
      </c>
      <c r="D1106" s="28">
        <v>2519.9222484124898</v>
      </c>
      <c r="E1106" s="30">
        <v>7</v>
      </c>
      <c r="F1106" s="30" t="s">
        <v>64</v>
      </c>
    </row>
    <row r="1107" spans="1:6" ht="14.25" customHeight="1" x14ac:dyDescent="0.2">
      <c r="A1107" s="27">
        <v>41827</v>
      </c>
      <c r="B1107" s="28">
        <v>2144.8894027624901</v>
      </c>
      <c r="C1107" s="29">
        <v>94.170833333333306</v>
      </c>
      <c r="D1107" s="28">
        <v>2144.8894027624901</v>
      </c>
      <c r="E1107" s="30">
        <v>7</v>
      </c>
      <c r="F1107" s="30" t="s">
        <v>64</v>
      </c>
    </row>
    <row r="1108" spans="1:6" ht="14.25" customHeight="1" x14ac:dyDescent="0.2">
      <c r="A1108" s="27">
        <v>41827.5</v>
      </c>
      <c r="B1108" s="28">
        <v>2539.6737235833298</v>
      </c>
      <c r="C1108" s="29">
        <v>93.12</v>
      </c>
      <c r="D1108" s="28">
        <v>2539.6737235833298</v>
      </c>
      <c r="E1108" s="30">
        <v>7</v>
      </c>
      <c r="F1108" s="30" t="s">
        <v>64</v>
      </c>
    </row>
    <row r="1109" spans="1:6" ht="14.25" customHeight="1" x14ac:dyDescent="0.2">
      <c r="A1109" s="27">
        <v>41828</v>
      </c>
      <c r="B1109" s="28">
        <v>2440.8228677041602</v>
      </c>
      <c r="C1109" s="29">
        <v>96.348333333333301</v>
      </c>
      <c r="D1109" s="28">
        <v>2440.8228677041602</v>
      </c>
      <c r="E1109" s="30">
        <v>7</v>
      </c>
      <c r="F1109" s="30" t="s">
        <v>64</v>
      </c>
    </row>
    <row r="1110" spans="1:6" ht="14.25" customHeight="1" x14ac:dyDescent="0.2">
      <c r="A1110" s="27">
        <v>41828.5</v>
      </c>
      <c r="B1110" s="28">
        <v>2736.0700492958299</v>
      </c>
      <c r="C1110" s="29">
        <v>92.232500000000002</v>
      </c>
      <c r="D1110" s="28">
        <v>2736.0700492958299</v>
      </c>
      <c r="E1110" s="30">
        <v>7</v>
      </c>
      <c r="F1110" s="30" t="s">
        <v>64</v>
      </c>
    </row>
    <row r="1111" spans="1:6" ht="14.25" customHeight="1" x14ac:dyDescent="0.2">
      <c r="A1111" s="27">
        <v>41829</v>
      </c>
      <c r="B1111" s="28">
        <v>2403.47110140416</v>
      </c>
      <c r="C1111" s="29">
        <v>95.015833333333305</v>
      </c>
      <c r="D1111" s="28">
        <v>2403.47110140416</v>
      </c>
      <c r="E1111" s="30">
        <v>7</v>
      </c>
      <c r="F1111" s="30" t="s">
        <v>64</v>
      </c>
    </row>
    <row r="1112" spans="1:6" ht="14.25" customHeight="1" x14ac:dyDescent="0.2">
      <c r="A1112" s="27">
        <v>41829.5</v>
      </c>
      <c r="B1112" s="28">
        <v>2780.5965677541599</v>
      </c>
      <c r="C1112" s="29">
        <v>93.649166666666602</v>
      </c>
      <c r="D1112" s="28">
        <v>2780.5965677541599</v>
      </c>
      <c r="E1112" s="30">
        <v>7</v>
      </c>
      <c r="F1112" s="30" t="s">
        <v>64</v>
      </c>
    </row>
    <row r="1113" spans="1:6" ht="14.25" customHeight="1" x14ac:dyDescent="0.2">
      <c r="A1113" s="27">
        <v>41830</v>
      </c>
      <c r="B1113" s="28">
        <v>2162.8221352833302</v>
      </c>
      <c r="C1113" s="29">
        <v>93.278333333333293</v>
      </c>
      <c r="D1113" s="28">
        <v>2162.8221352833302</v>
      </c>
      <c r="E1113" s="30">
        <v>7</v>
      </c>
      <c r="F1113" s="30" t="s">
        <v>64</v>
      </c>
    </row>
    <row r="1114" spans="1:6" ht="14.25" customHeight="1" x14ac:dyDescent="0.2">
      <c r="A1114" s="27">
        <v>41830.5</v>
      </c>
      <c r="B1114" s="28">
        <v>2573.8093451916602</v>
      </c>
      <c r="C1114" s="29">
        <v>92.955833333333302</v>
      </c>
      <c r="D1114" s="28">
        <v>2573.8093451916602</v>
      </c>
      <c r="E1114" s="30">
        <v>7</v>
      </c>
      <c r="F1114" s="30" t="s">
        <v>64</v>
      </c>
    </row>
    <row r="1115" spans="1:6" ht="14.25" customHeight="1" x14ac:dyDescent="0.2">
      <c r="A1115" s="27">
        <v>41831</v>
      </c>
      <c r="B1115" s="28">
        <v>2343.7493510458198</v>
      </c>
      <c r="C1115" s="29">
        <v>90.924166666666594</v>
      </c>
      <c r="D1115" s="28">
        <v>2343.7493510458198</v>
      </c>
      <c r="E1115" s="30">
        <v>7</v>
      </c>
      <c r="F1115" s="30" t="s">
        <v>64</v>
      </c>
    </row>
    <row r="1116" spans="1:6" ht="14.25" customHeight="1" x14ac:dyDescent="0.2">
      <c r="A1116" s="27">
        <v>41831.5</v>
      </c>
      <c r="B1116" s="28">
        <v>2857.1240147541598</v>
      </c>
      <c r="C1116" s="29">
        <v>92.703333333333305</v>
      </c>
      <c r="D1116" s="28">
        <v>2857.1240147541598</v>
      </c>
      <c r="E1116" s="30">
        <v>7</v>
      </c>
      <c r="F1116" s="30" t="s">
        <v>64</v>
      </c>
    </row>
    <row r="1117" spans="1:6" ht="14.25" customHeight="1" x14ac:dyDescent="0.2">
      <c r="A1117" s="27">
        <v>41832</v>
      </c>
      <c r="B1117" s="28">
        <v>2318.55609405416</v>
      </c>
      <c r="C1117" s="29">
        <v>93.4016666666666</v>
      </c>
      <c r="D1117" s="28">
        <v>2318.55609405416</v>
      </c>
      <c r="E1117" s="30">
        <v>7</v>
      </c>
      <c r="F1117" s="30" t="s">
        <v>64</v>
      </c>
    </row>
    <row r="1118" spans="1:6" ht="14.25" customHeight="1" x14ac:dyDescent="0.2">
      <c r="A1118" s="27">
        <v>41832.5</v>
      </c>
      <c r="B1118" s="28">
        <v>2505.1996293375</v>
      </c>
      <c r="C1118" s="29">
        <v>90.633333333333297</v>
      </c>
      <c r="D1118" s="28">
        <v>2505.1996293375</v>
      </c>
      <c r="E1118" s="30">
        <v>7</v>
      </c>
      <c r="F1118" s="30" t="s">
        <v>64</v>
      </c>
    </row>
    <row r="1119" spans="1:6" ht="14.25" customHeight="1" x14ac:dyDescent="0.2">
      <c r="A1119" s="27">
        <v>41833</v>
      </c>
      <c r="B1119" s="28">
        <v>2020.46666515416</v>
      </c>
      <c r="C1119" s="29">
        <v>92.266666666666595</v>
      </c>
      <c r="D1119" s="28">
        <v>2020.46666515416</v>
      </c>
      <c r="E1119" s="30">
        <v>7</v>
      </c>
      <c r="F1119" s="30" t="s">
        <v>64</v>
      </c>
    </row>
    <row r="1120" spans="1:6" ht="14.25" customHeight="1" x14ac:dyDescent="0.2">
      <c r="A1120" s="27">
        <v>41833.5</v>
      </c>
      <c r="B1120" s="28">
        <v>2413.80579378333</v>
      </c>
      <c r="C1120" s="29">
        <v>91.115833333333299</v>
      </c>
      <c r="D1120" s="28">
        <v>2413.80579378333</v>
      </c>
      <c r="E1120" s="30">
        <v>7</v>
      </c>
      <c r="F1120" s="30" t="s">
        <v>64</v>
      </c>
    </row>
    <row r="1121" spans="1:6" ht="14.25" customHeight="1" x14ac:dyDescent="0.2">
      <c r="A1121" s="27">
        <v>41834</v>
      </c>
      <c r="B1121" s="28">
        <v>1996.57660631249</v>
      </c>
      <c r="C1121" s="29">
        <v>92.415833333333296</v>
      </c>
      <c r="D1121" s="28">
        <v>1996.57660631249</v>
      </c>
      <c r="E1121" s="30">
        <v>7</v>
      </c>
      <c r="F1121" s="30" t="s">
        <v>64</v>
      </c>
    </row>
    <row r="1122" spans="1:6" ht="14.25" customHeight="1" x14ac:dyDescent="0.2">
      <c r="A1122" s="27">
        <v>41834.5</v>
      </c>
      <c r="B1122" s="28">
        <v>2352.0824248041599</v>
      </c>
      <c r="C1122" s="29">
        <v>94.924166666666594</v>
      </c>
      <c r="D1122" s="28">
        <v>2352.0824248041599</v>
      </c>
      <c r="E1122" s="30">
        <v>7</v>
      </c>
      <c r="F1122" s="30" t="s">
        <v>64</v>
      </c>
    </row>
    <row r="1123" spans="1:6" ht="14.25" customHeight="1" x14ac:dyDescent="0.2">
      <c r="A1123" s="27">
        <v>41835</v>
      </c>
      <c r="B1123" s="28">
        <v>2143.90196194583</v>
      </c>
      <c r="C1123" s="29">
        <v>86.441666666666606</v>
      </c>
      <c r="D1123" s="28">
        <v>2143.90196194583</v>
      </c>
      <c r="E1123" s="30">
        <v>7</v>
      </c>
      <c r="F1123" s="30" t="s">
        <v>64</v>
      </c>
    </row>
    <row r="1124" spans="1:6" ht="14.25" customHeight="1" x14ac:dyDescent="0.2">
      <c r="A1124" s="27">
        <v>41835.5</v>
      </c>
      <c r="B1124" s="28">
        <v>2606.9075596708299</v>
      </c>
      <c r="C1124" s="29">
        <v>93.585833333333298</v>
      </c>
      <c r="D1124" s="28">
        <v>2606.9075596708299</v>
      </c>
      <c r="E1124" s="30">
        <v>7</v>
      </c>
      <c r="F1124" s="30" t="s">
        <v>64</v>
      </c>
    </row>
    <row r="1125" spans="1:6" ht="14.25" customHeight="1" x14ac:dyDescent="0.2">
      <c r="A1125" s="27">
        <v>41836</v>
      </c>
      <c r="B1125" s="28">
        <v>2324.38466607499</v>
      </c>
      <c r="C1125" s="29">
        <v>91.088333333333296</v>
      </c>
      <c r="D1125" s="28">
        <v>2324.38466607499</v>
      </c>
      <c r="E1125" s="30">
        <v>7</v>
      </c>
      <c r="F1125" s="30" t="s">
        <v>64</v>
      </c>
    </row>
    <row r="1126" spans="1:6" ht="14.25" customHeight="1" x14ac:dyDescent="0.2">
      <c r="A1126" s="27">
        <v>41836.5</v>
      </c>
      <c r="B1126" s="28">
        <v>2648.5148793624899</v>
      </c>
      <c r="C1126" s="29">
        <v>89.025833333333296</v>
      </c>
      <c r="D1126" s="28">
        <v>2648.5148793624899</v>
      </c>
      <c r="E1126" s="30">
        <v>7</v>
      </c>
      <c r="F1126" s="30" t="s">
        <v>64</v>
      </c>
    </row>
    <row r="1127" spans="1:6" ht="14.25" customHeight="1" x14ac:dyDescent="0.2">
      <c r="A1127" s="27">
        <v>41837</v>
      </c>
      <c r="B1127" s="28">
        <v>2291.0671482749899</v>
      </c>
      <c r="C1127" s="29">
        <v>92.524166666666602</v>
      </c>
      <c r="D1127" s="28">
        <v>2291.0671482749899</v>
      </c>
      <c r="E1127" s="30">
        <v>7</v>
      </c>
      <c r="F1127" s="30" t="s">
        <v>64</v>
      </c>
    </row>
    <row r="1128" spans="1:6" ht="14.25" customHeight="1" x14ac:dyDescent="0.2">
      <c r="A1128" s="27">
        <v>41837.5</v>
      </c>
      <c r="B1128" s="28">
        <v>2642.4324848708302</v>
      </c>
      <c r="C1128" s="29">
        <v>90.219166666666595</v>
      </c>
      <c r="D1128" s="28">
        <v>2642.4324848708302</v>
      </c>
      <c r="E1128" s="30">
        <v>7</v>
      </c>
      <c r="F1128" s="30" t="s">
        <v>64</v>
      </c>
    </row>
    <row r="1129" spans="1:6" ht="14.25" customHeight="1" x14ac:dyDescent="0.2">
      <c r="A1129" s="27">
        <v>41838</v>
      </c>
      <c r="B1129" s="28">
        <v>2486.63121728749</v>
      </c>
      <c r="C1129" s="29">
        <v>93.884166666666601</v>
      </c>
      <c r="D1129" s="28">
        <v>2486.63121728749</v>
      </c>
      <c r="E1129" s="30">
        <v>7</v>
      </c>
      <c r="F1129" s="30" t="s">
        <v>64</v>
      </c>
    </row>
    <row r="1130" spans="1:6" ht="14.25" customHeight="1" x14ac:dyDescent="0.2">
      <c r="A1130" s="27">
        <v>41838.5</v>
      </c>
      <c r="B1130" s="28">
        <v>2778.6083636916601</v>
      </c>
      <c r="C1130" s="29">
        <v>93.745833333333294</v>
      </c>
      <c r="D1130" s="28">
        <v>2778.6083636916601</v>
      </c>
      <c r="E1130" s="30">
        <v>7</v>
      </c>
      <c r="F1130" s="30" t="s">
        <v>64</v>
      </c>
    </row>
    <row r="1131" spans="1:6" ht="14.25" customHeight="1" x14ac:dyDescent="0.2">
      <c r="A1131" s="27">
        <v>41839</v>
      </c>
      <c r="B1131" s="28">
        <v>2422.4372520291599</v>
      </c>
      <c r="C1131" s="29">
        <v>95.747499999999903</v>
      </c>
      <c r="D1131" s="28">
        <v>2422.4372520291599</v>
      </c>
      <c r="E1131" s="30">
        <v>7</v>
      </c>
      <c r="F1131" s="30" t="s">
        <v>64</v>
      </c>
    </row>
    <row r="1132" spans="1:6" ht="14.25" customHeight="1" x14ac:dyDescent="0.2">
      <c r="A1132" s="27">
        <v>41839.5</v>
      </c>
      <c r="B1132" s="28">
        <v>2721.7999010458302</v>
      </c>
      <c r="C1132" s="29">
        <v>90.974166666666605</v>
      </c>
      <c r="D1132" s="28">
        <v>2721.7999010458302</v>
      </c>
      <c r="E1132" s="30">
        <v>7</v>
      </c>
      <c r="F1132" s="30" t="s">
        <v>64</v>
      </c>
    </row>
    <row r="1133" spans="1:6" ht="14.25" customHeight="1" x14ac:dyDescent="0.2">
      <c r="A1133" s="27">
        <v>41840</v>
      </c>
      <c r="B1133" s="28">
        <v>2212.9776560874898</v>
      </c>
      <c r="C1133" s="29">
        <v>94.1666666666666</v>
      </c>
      <c r="D1133" s="28">
        <v>2212.9776560874898</v>
      </c>
      <c r="E1133" s="30">
        <v>7</v>
      </c>
      <c r="F1133" s="30" t="s">
        <v>64</v>
      </c>
    </row>
    <row r="1134" spans="1:6" ht="14.25" customHeight="1" x14ac:dyDescent="0.2">
      <c r="A1134" s="27">
        <v>41840.5</v>
      </c>
      <c r="B1134" s="28">
        <v>2501.9361610916599</v>
      </c>
      <c r="C1134" s="29">
        <v>96.384166666666601</v>
      </c>
      <c r="D1134" s="28">
        <v>2501.9361610916599</v>
      </c>
      <c r="E1134" s="30">
        <v>7</v>
      </c>
      <c r="F1134" s="30" t="s">
        <v>64</v>
      </c>
    </row>
    <row r="1135" spans="1:6" ht="14.25" customHeight="1" x14ac:dyDescent="0.2">
      <c r="A1135" s="27">
        <v>41841</v>
      </c>
      <c r="B1135" s="28">
        <v>2111.5541722166599</v>
      </c>
      <c r="C1135" s="29">
        <v>94.815833333333302</v>
      </c>
      <c r="D1135" s="28">
        <v>2111.5541722166599</v>
      </c>
      <c r="E1135" s="30">
        <v>7</v>
      </c>
      <c r="F1135" s="30" t="s">
        <v>64</v>
      </c>
    </row>
    <row r="1136" spans="1:6" ht="14.25" customHeight="1" x14ac:dyDescent="0.2">
      <c r="A1136" s="27">
        <v>41841.5</v>
      </c>
      <c r="B1136" s="28">
        <v>2530.7492368666599</v>
      </c>
      <c r="C1136" s="29">
        <v>95.547499999999999</v>
      </c>
      <c r="D1136" s="28">
        <v>2530.7492368666599</v>
      </c>
      <c r="E1136" s="30">
        <v>7</v>
      </c>
      <c r="F1136" s="30" t="s">
        <v>64</v>
      </c>
    </row>
    <row r="1137" spans="1:6" ht="14.25" customHeight="1" x14ac:dyDescent="0.2">
      <c r="A1137" s="27">
        <v>41842</v>
      </c>
      <c r="B1137" s="28">
        <v>2497.3223774458202</v>
      </c>
      <c r="C1137" s="29">
        <v>90.974999999999895</v>
      </c>
      <c r="D1137" s="28">
        <v>2497.3223774458202</v>
      </c>
      <c r="E1137" s="30">
        <v>7</v>
      </c>
      <c r="F1137" s="30" t="s">
        <v>64</v>
      </c>
    </row>
    <row r="1138" spans="1:6" ht="14.25" customHeight="1" x14ac:dyDescent="0.2">
      <c r="A1138" s="27">
        <v>41842.5</v>
      </c>
      <c r="B1138" s="28">
        <v>2732.7460427999999</v>
      </c>
      <c r="C1138" s="29">
        <v>92.144166666666607</v>
      </c>
      <c r="D1138" s="28">
        <v>2732.7460427999999</v>
      </c>
      <c r="E1138" s="30">
        <v>7</v>
      </c>
      <c r="F1138" s="30" t="s">
        <v>64</v>
      </c>
    </row>
    <row r="1139" spans="1:6" ht="14.25" customHeight="1" x14ac:dyDescent="0.2">
      <c r="A1139" s="27">
        <v>41843</v>
      </c>
      <c r="B1139" s="28">
        <v>2439.8128192833301</v>
      </c>
      <c r="C1139" s="29">
        <v>91.504444444444403</v>
      </c>
      <c r="D1139" s="28">
        <v>2439.8128192833301</v>
      </c>
      <c r="E1139" s="30">
        <v>7</v>
      </c>
      <c r="F1139" s="30" t="s">
        <v>64</v>
      </c>
    </row>
    <row r="1140" spans="1:6" ht="14.25" customHeight="1" x14ac:dyDescent="0.2">
      <c r="A1140" s="27">
        <v>41843.5</v>
      </c>
      <c r="B1140" s="28">
        <v>2564.54435559999</v>
      </c>
      <c r="C1140" s="29">
        <v>94.920833333333306</v>
      </c>
      <c r="D1140" s="28">
        <v>2564.54435559999</v>
      </c>
      <c r="E1140" s="30">
        <v>7</v>
      </c>
      <c r="F1140" s="30" t="s">
        <v>64</v>
      </c>
    </row>
    <row r="1141" spans="1:6" ht="14.25" customHeight="1" x14ac:dyDescent="0.2">
      <c r="A1141" s="27">
        <v>41844</v>
      </c>
      <c r="B1141" s="28">
        <v>2039.49136985833</v>
      </c>
      <c r="C1141" s="29">
        <v>95.2141666666666</v>
      </c>
      <c r="D1141" s="28">
        <v>2039.49136985833</v>
      </c>
      <c r="E1141" s="30">
        <v>7</v>
      </c>
      <c r="F1141" s="30" t="s">
        <v>64</v>
      </c>
    </row>
    <row r="1142" spans="1:6" ht="14.25" customHeight="1" x14ac:dyDescent="0.2">
      <c r="A1142" s="27">
        <v>41844.5</v>
      </c>
      <c r="B1142" s="28">
        <v>2476.18546571249</v>
      </c>
      <c r="C1142" s="29">
        <v>94.086666666666602</v>
      </c>
      <c r="D1142" s="28">
        <v>2476.18546571249</v>
      </c>
      <c r="E1142" s="30">
        <v>7</v>
      </c>
      <c r="F1142" s="30" t="s">
        <v>64</v>
      </c>
    </row>
    <row r="1143" spans="1:6" ht="14.25" customHeight="1" x14ac:dyDescent="0.2">
      <c r="A1143" s="27">
        <v>41845</v>
      </c>
      <c r="B1143" s="28">
        <v>2162.33460924166</v>
      </c>
      <c r="C1143" s="29">
        <v>92.909999999999897</v>
      </c>
      <c r="D1143" s="28">
        <v>2162.33460924166</v>
      </c>
      <c r="E1143" s="30">
        <v>7</v>
      </c>
      <c r="F1143" s="30" t="s">
        <v>64</v>
      </c>
    </row>
    <row r="1144" spans="1:6" ht="14.25" customHeight="1" x14ac:dyDescent="0.2">
      <c r="A1144" s="27">
        <v>41845.5</v>
      </c>
      <c r="B1144" s="28">
        <v>2505.5693950791601</v>
      </c>
      <c r="C1144" s="29">
        <v>92.474166666666605</v>
      </c>
      <c r="D1144" s="28">
        <v>2505.5693950791601</v>
      </c>
      <c r="E1144" s="30">
        <v>7</v>
      </c>
      <c r="F1144" s="30" t="s">
        <v>64</v>
      </c>
    </row>
    <row r="1145" spans="1:6" ht="14.25" customHeight="1" x14ac:dyDescent="0.2">
      <c r="A1145" s="27">
        <v>41846</v>
      </c>
      <c r="B1145" s="28">
        <v>2241.4802592041601</v>
      </c>
      <c r="C1145" s="29">
        <v>89.757499999999993</v>
      </c>
      <c r="D1145" s="28">
        <v>2241.4802592041601</v>
      </c>
      <c r="E1145" s="30">
        <v>7</v>
      </c>
      <c r="F1145" s="30" t="s">
        <v>64</v>
      </c>
    </row>
    <row r="1146" spans="1:6" ht="14.25" customHeight="1" x14ac:dyDescent="0.2">
      <c r="A1146" s="27">
        <v>41846.5</v>
      </c>
      <c r="B1146" s="28">
        <v>2905.0637619208301</v>
      </c>
      <c r="C1146" s="29">
        <v>93.077499999999901</v>
      </c>
      <c r="D1146" s="28">
        <v>2905.0637619208301</v>
      </c>
      <c r="E1146" s="30">
        <v>7</v>
      </c>
      <c r="F1146" s="30" t="s">
        <v>64</v>
      </c>
    </row>
    <row r="1147" spans="1:6" ht="14.25" customHeight="1" x14ac:dyDescent="0.2">
      <c r="A1147" s="27">
        <v>41847</v>
      </c>
      <c r="B1147" s="28">
        <v>2179.3773501249898</v>
      </c>
      <c r="C1147" s="29">
        <v>90.888333333333307</v>
      </c>
      <c r="D1147" s="28">
        <v>2179.3773501249898</v>
      </c>
      <c r="E1147" s="30">
        <v>7</v>
      </c>
      <c r="F1147" s="30" t="s">
        <v>64</v>
      </c>
    </row>
    <row r="1148" spans="1:6" ht="14.25" customHeight="1" x14ac:dyDescent="0.2">
      <c r="A1148" s="27">
        <v>41847.5</v>
      </c>
      <c r="B1148" s="28">
        <v>2483.37733289166</v>
      </c>
      <c r="C1148" s="29">
        <v>93.18</v>
      </c>
      <c r="D1148" s="28">
        <v>2483.37733289166</v>
      </c>
      <c r="E1148" s="30">
        <v>7</v>
      </c>
      <c r="F1148" s="30" t="s">
        <v>64</v>
      </c>
    </row>
    <row r="1149" spans="1:6" ht="14.25" customHeight="1" x14ac:dyDescent="0.2">
      <c r="A1149" s="27">
        <v>41848</v>
      </c>
      <c r="B1149" s="28">
        <v>1970.0525984583301</v>
      </c>
      <c r="C1149" s="29">
        <v>92.563333333333304</v>
      </c>
      <c r="D1149" s="28">
        <v>1970.0525984583301</v>
      </c>
      <c r="E1149" s="30">
        <v>7</v>
      </c>
      <c r="F1149" s="30" t="s">
        <v>64</v>
      </c>
    </row>
    <row r="1150" spans="1:6" ht="14.25" customHeight="1" x14ac:dyDescent="0.2">
      <c r="A1150" s="27">
        <v>41848.5</v>
      </c>
      <c r="B1150" s="28">
        <v>2421.4947473458301</v>
      </c>
      <c r="C1150" s="29">
        <v>94.260833333333295</v>
      </c>
      <c r="D1150" s="28">
        <v>2421.4947473458301</v>
      </c>
      <c r="E1150" s="30">
        <v>7</v>
      </c>
      <c r="F1150" s="30" t="s">
        <v>64</v>
      </c>
    </row>
    <row r="1151" spans="1:6" ht="14.25" customHeight="1" x14ac:dyDescent="0.2">
      <c r="A1151" s="27">
        <v>41849</v>
      </c>
      <c r="B1151" s="28">
        <v>2258.18339816249</v>
      </c>
      <c r="C1151" s="29">
        <v>88.240833333333299</v>
      </c>
      <c r="D1151" s="28">
        <v>2258.18339816249</v>
      </c>
      <c r="E1151" s="30">
        <v>7</v>
      </c>
      <c r="F1151" s="30" t="s">
        <v>64</v>
      </c>
    </row>
    <row r="1152" spans="1:6" ht="14.25" customHeight="1" x14ac:dyDescent="0.2">
      <c r="A1152" s="27">
        <v>41849.5</v>
      </c>
      <c r="B1152" s="28">
        <v>2689.0604894916601</v>
      </c>
      <c r="C1152" s="29">
        <v>92.031666666666595</v>
      </c>
      <c r="D1152" s="28">
        <v>2689.0604894916601</v>
      </c>
      <c r="E1152" s="30">
        <v>7</v>
      </c>
      <c r="F1152" s="30" t="s">
        <v>64</v>
      </c>
    </row>
    <row r="1153" spans="1:6" ht="14.25" customHeight="1" x14ac:dyDescent="0.2">
      <c r="A1153" s="27">
        <v>41850</v>
      </c>
      <c r="B1153" s="28">
        <v>2404.6785901416602</v>
      </c>
      <c r="C1153" s="29">
        <v>92.867500000000007</v>
      </c>
      <c r="D1153" s="28">
        <v>2404.6785901416602</v>
      </c>
      <c r="E1153" s="30">
        <v>7</v>
      </c>
      <c r="F1153" s="30" t="s">
        <v>64</v>
      </c>
    </row>
    <row r="1154" spans="1:6" ht="14.25" customHeight="1" x14ac:dyDescent="0.2">
      <c r="A1154" s="27">
        <v>41850.5</v>
      </c>
      <c r="B1154" s="28">
        <v>2544.4278952458299</v>
      </c>
      <c r="C1154" s="29">
        <v>91.5416666666666</v>
      </c>
      <c r="D1154" s="28">
        <v>2544.4278952458299</v>
      </c>
      <c r="E1154" s="30">
        <v>7</v>
      </c>
      <c r="F1154" s="30" t="s">
        <v>64</v>
      </c>
    </row>
    <row r="1155" spans="1:6" ht="14.25" customHeight="1" x14ac:dyDescent="0.2">
      <c r="A1155" s="27">
        <v>41851</v>
      </c>
      <c r="B1155" s="28">
        <v>2210.3872715416601</v>
      </c>
      <c r="C1155" s="29">
        <v>94.8541666666666</v>
      </c>
      <c r="D1155" s="28">
        <v>2210.3872715416601</v>
      </c>
      <c r="E1155" s="30">
        <v>7</v>
      </c>
      <c r="F1155" s="30" t="s">
        <v>64</v>
      </c>
    </row>
    <row r="1156" spans="1:6" ht="14.25" customHeight="1" x14ac:dyDescent="0.2">
      <c r="A1156" s="27">
        <v>41851.5</v>
      </c>
      <c r="B1156" s="28">
        <v>2609.8060056208301</v>
      </c>
      <c r="C1156" s="29">
        <v>90.887500000000003</v>
      </c>
      <c r="D1156" s="28">
        <v>2609.8060056208301</v>
      </c>
      <c r="E1156" s="30">
        <v>7</v>
      </c>
      <c r="F1156" s="30" t="s">
        <v>64</v>
      </c>
    </row>
    <row r="1157" spans="1:6" ht="14.25" customHeight="1" x14ac:dyDescent="0.2">
      <c r="A1157" s="27">
        <v>41852</v>
      </c>
      <c r="B1157" s="28">
        <v>2268.1242514916598</v>
      </c>
      <c r="C1157" s="29">
        <v>92.579166666666595</v>
      </c>
      <c r="D1157" s="28">
        <v>2268.1242514916598</v>
      </c>
      <c r="E1157" s="30">
        <v>8</v>
      </c>
      <c r="F1157" s="30" t="s">
        <v>64</v>
      </c>
    </row>
    <row r="1158" spans="1:6" ht="14.25" customHeight="1" x14ac:dyDescent="0.2">
      <c r="A1158" s="27">
        <v>41852.5</v>
      </c>
      <c r="B1158" s="28">
        <v>2530.30713499166</v>
      </c>
      <c r="C1158" s="29">
        <v>95.422499999999999</v>
      </c>
      <c r="D1158" s="28">
        <v>2530.30713499166</v>
      </c>
      <c r="E1158" s="30">
        <v>8</v>
      </c>
      <c r="F1158" s="30" t="s">
        <v>64</v>
      </c>
    </row>
    <row r="1159" spans="1:6" ht="14.25" customHeight="1" x14ac:dyDescent="0.2">
      <c r="A1159" s="27">
        <v>41853</v>
      </c>
      <c r="B1159" s="28">
        <v>2248.5141886624901</v>
      </c>
      <c r="C1159" s="29">
        <v>94.640833333333305</v>
      </c>
      <c r="D1159" s="28">
        <v>2248.5141886624901</v>
      </c>
      <c r="E1159" s="30">
        <v>8</v>
      </c>
      <c r="F1159" s="30" t="s">
        <v>64</v>
      </c>
    </row>
    <row r="1160" spans="1:6" ht="14.25" customHeight="1" x14ac:dyDescent="0.2">
      <c r="A1160" s="27">
        <v>41853.5</v>
      </c>
      <c r="B1160" s="28">
        <v>2468.9981134874902</v>
      </c>
      <c r="C1160" s="29">
        <v>94.069166666666604</v>
      </c>
      <c r="D1160" s="28">
        <v>2468.9981134874902</v>
      </c>
      <c r="E1160" s="30">
        <v>8</v>
      </c>
      <c r="F1160" s="30" t="s">
        <v>64</v>
      </c>
    </row>
    <row r="1161" spans="1:6" ht="14.25" customHeight="1" x14ac:dyDescent="0.2">
      <c r="A1161" s="27">
        <v>41854</v>
      </c>
      <c r="B1161" s="28">
        <v>2007.1091398083299</v>
      </c>
      <c r="C1161" s="29">
        <v>91.788333333333298</v>
      </c>
      <c r="D1161" s="28">
        <v>2007.1091398083299</v>
      </c>
      <c r="E1161" s="30">
        <v>8</v>
      </c>
      <c r="F1161" s="30" t="s">
        <v>64</v>
      </c>
    </row>
    <row r="1162" spans="1:6" ht="14.25" customHeight="1" x14ac:dyDescent="0.2">
      <c r="A1162" s="27">
        <v>41854.5</v>
      </c>
      <c r="B1162" s="28">
        <v>2283.2115860958302</v>
      </c>
      <c r="C1162" s="29">
        <v>88.107500000000002</v>
      </c>
      <c r="D1162" s="28">
        <v>2283.2115860958302</v>
      </c>
      <c r="E1162" s="30">
        <v>8</v>
      </c>
      <c r="F1162" s="30" t="s">
        <v>64</v>
      </c>
    </row>
    <row r="1163" spans="1:6" ht="14.25" customHeight="1" x14ac:dyDescent="0.2">
      <c r="A1163" s="27">
        <v>41855</v>
      </c>
      <c r="B1163" s="28">
        <v>1926.3508711791601</v>
      </c>
      <c r="C1163" s="29">
        <v>92.053333333333299</v>
      </c>
      <c r="D1163" s="28">
        <v>1926.3508711791601</v>
      </c>
      <c r="E1163" s="30">
        <v>8</v>
      </c>
      <c r="F1163" s="30" t="s">
        <v>64</v>
      </c>
    </row>
    <row r="1164" spans="1:6" ht="14.25" customHeight="1" x14ac:dyDescent="0.2">
      <c r="A1164" s="27">
        <v>41855.5</v>
      </c>
      <c r="B1164" s="28">
        <v>2254.4026167624902</v>
      </c>
      <c r="C1164" s="29">
        <v>94.427499999999995</v>
      </c>
      <c r="D1164" s="28">
        <v>2254.4026167624902</v>
      </c>
      <c r="E1164" s="30">
        <v>8</v>
      </c>
      <c r="F1164" s="30" t="s">
        <v>64</v>
      </c>
    </row>
    <row r="1165" spans="1:6" ht="14.25" customHeight="1" x14ac:dyDescent="0.2">
      <c r="A1165" s="27">
        <v>41856</v>
      </c>
      <c r="B1165" s="28">
        <v>2097.32178277499</v>
      </c>
      <c r="C1165" s="29">
        <v>94.785833333333301</v>
      </c>
      <c r="D1165" s="28">
        <v>2097.32178277499</v>
      </c>
      <c r="E1165" s="30">
        <v>8</v>
      </c>
      <c r="F1165" s="30" t="s">
        <v>64</v>
      </c>
    </row>
    <row r="1166" spans="1:6" ht="14.25" customHeight="1" x14ac:dyDescent="0.2">
      <c r="A1166" s="27">
        <v>41856.5</v>
      </c>
      <c r="B1166" s="28">
        <v>2447.0156194791598</v>
      </c>
      <c r="C1166" s="29">
        <v>92.864999999999995</v>
      </c>
      <c r="D1166" s="28">
        <v>2447.0156194791598</v>
      </c>
      <c r="E1166" s="30">
        <v>8</v>
      </c>
      <c r="F1166" s="30" t="s">
        <v>64</v>
      </c>
    </row>
    <row r="1167" spans="1:6" ht="14.25" customHeight="1" x14ac:dyDescent="0.2">
      <c r="A1167" s="27">
        <v>41857</v>
      </c>
      <c r="B1167" s="28">
        <v>2058.4143178874901</v>
      </c>
      <c r="C1167" s="29">
        <v>91.605833333333294</v>
      </c>
      <c r="D1167" s="28">
        <v>2058.4143178874901</v>
      </c>
      <c r="E1167" s="30">
        <v>8</v>
      </c>
      <c r="F1167" s="30" t="s">
        <v>64</v>
      </c>
    </row>
    <row r="1168" spans="1:6" ht="14.25" customHeight="1" x14ac:dyDescent="0.2">
      <c r="A1168" s="27">
        <v>41857.5</v>
      </c>
      <c r="B1168" s="28">
        <v>2263.9383129583298</v>
      </c>
      <c r="C1168" s="29">
        <v>94.448333333333295</v>
      </c>
      <c r="D1168" s="28">
        <v>2263.9383129583298</v>
      </c>
      <c r="E1168" s="30">
        <v>8</v>
      </c>
      <c r="F1168" s="30" t="s">
        <v>64</v>
      </c>
    </row>
    <row r="1169" spans="1:6" ht="14.25" customHeight="1" x14ac:dyDescent="0.2">
      <c r="A1169" s="27">
        <v>41858</v>
      </c>
      <c r="B1169" s="28">
        <v>2234.9891930833301</v>
      </c>
      <c r="C1169" s="29">
        <v>89.094999999999899</v>
      </c>
      <c r="D1169" s="28">
        <v>2234.9891930833301</v>
      </c>
      <c r="E1169" s="30">
        <v>8</v>
      </c>
      <c r="F1169" s="30" t="s">
        <v>64</v>
      </c>
    </row>
    <row r="1170" spans="1:6" ht="14.25" customHeight="1" x14ac:dyDescent="0.2">
      <c r="A1170" s="27">
        <v>41858.5</v>
      </c>
      <c r="B1170" s="28">
        <v>2535.4648421291599</v>
      </c>
      <c r="C1170" s="29">
        <v>95.37</v>
      </c>
      <c r="D1170" s="28">
        <v>2535.4648421291599</v>
      </c>
      <c r="E1170" s="30">
        <v>8</v>
      </c>
      <c r="F1170" s="30" t="s">
        <v>64</v>
      </c>
    </row>
    <row r="1171" spans="1:6" ht="14.25" customHeight="1" x14ac:dyDescent="0.2">
      <c r="A1171" s="27">
        <v>41859</v>
      </c>
      <c r="B1171" s="28">
        <v>2119.8378024249901</v>
      </c>
      <c r="C1171" s="29">
        <v>92.759166666666601</v>
      </c>
      <c r="D1171" s="28">
        <v>2119.8378024249901</v>
      </c>
      <c r="E1171" s="30">
        <v>8</v>
      </c>
      <c r="F1171" s="30" t="s">
        <v>64</v>
      </c>
    </row>
    <row r="1172" spans="1:6" ht="14.25" customHeight="1" x14ac:dyDescent="0.2">
      <c r="A1172" s="27">
        <v>41859.5</v>
      </c>
      <c r="B1172" s="28">
        <v>2611.1508810291598</v>
      </c>
      <c r="C1172" s="29">
        <v>96.861666666666594</v>
      </c>
      <c r="D1172" s="28">
        <v>2611.1508810291598</v>
      </c>
      <c r="E1172" s="30">
        <v>8</v>
      </c>
      <c r="F1172" s="30" t="s">
        <v>64</v>
      </c>
    </row>
    <row r="1173" spans="1:6" ht="14.25" customHeight="1" x14ac:dyDescent="0.2">
      <c r="A1173" s="27">
        <v>41860</v>
      </c>
      <c r="B1173" s="28">
        <v>2252.2625322999902</v>
      </c>
      <c r="C1173" s="29">
        <v>92.893333333333302</v>
      </c>
      <c r="D1173" s="28">
        <v>2252.2625322999902</v>
      </c>
      <c r="E1173" s="30">
        <v>8</v>
      </c>
      <c r="F1173" s="30" t="s">
        <v>64</v>
      </c>
    </row>
    <row r="1174" spans="1:6" ht="14.25" customHeight="1" x14ac:dyDescent="0.2">
      <c r="A1174" s="27">
        <v>41860.5</v>
      </c>
      <c r="B1174" s="28">
        <v>2435.58375557916</v>
      </c>
      <c r="C1174" s="29">
        <v>91.62</v>
      </c>
      <c r="D1174" s="28">
        <v>2435.58375557916</v>
      </c>
      <c r="E1174" s="30">
        <v>8</v>
      </c>
      <c r="F1174" s="30" t="s">
        <v>64</v>
      </c>
    </row>
    <row r="1175" spans="1:6" ht="14.25" customHeight="1" x14ac:dyDescent="0.2">
      <c r="A1175" s="27">
        <v>41861</v>
      </c>
      <c r="B1175" s="28">
        <v>2012.25450448333</v>
      </c>
      <c r="C1175" s="29">
        <v>95.988333333333301</v>
      </c>
      <c r="D1175" s="28">
        <v>2012.25450448333</v>
      </c>
      <c r="E1175" s="30">
        <v>8</v>
      </c>
      <c r="F1175" s="30" t="s">
        <v>64</v>
      </c>
    </row>
    <row r="1176" spans="1:6" ht="14.25" customHeight="1" x14ac:dyDescent="0.2">
      <c r="A1176" s="27">
        <v>41861.5</v>
      </c>
      <c r="B1176" s="28">
        <v>2306.09973747083</v>
      </c>
      <c r="C1176" s="29">
        <v>94.588333333333296</v>
      </c>
      <c r="D1176" s="28">
        <v>2306.09973747083</v>
      </c>
      <c r="E1176" s="30">
        <v>8</v>
      </c>
      <c r="F1176" s="30" t="s">
        <v>64</v>
      </c>
    </row>
    <row r="1177" spans="1:6" ht="14.25" customHeight="1" x14ac:dyDescent="0.2">
      <c r="A1177" s="27">
        <v>41862</v>
      </c>
      <c r="B1177" s="28">
        <v>1922.23204700416</v>
      </c>
      <c r="C1177" s="29">
        <v>94.031666666666595</v>
      </c>
      <c r="D1177" s="28">
        <v>1922.23204700416</v>
      </c>
      <c r="E1177" s="30">
        <v>8</v>
      </c>
      <c r="F1177" s="30" t="s">
        <v>64</v>
      </c>
    </row>
    <row r="1178" spans="1:6" ht="14.25" customHeight="1" x14ac:dyDescent="0.2">
      <c r="A1178" s="27">
        <v>41862.5</v>
      </c>
      <c r="B1178" s="28">
        <v>2271.5186199166601</v>
      </c>
      <c r="C1178" s="29">
        <v>93.4166666666666</v>
      </c>
      <c r="D1178" s="28">
        <v>2271.5186199166601</v>
      </c>
      <c r="E1178" s="30">
        <v>8</v>
      </c>
      <c r="F1178" s="30" t="s">
        <v>64</v>
      </c>
    </row>
    <row r="1179" spans="1:6" ht="14.25" customHeight="1" x14ac:dyDescent="0.2">
      <c r="A1179" s="27">
        <v>41863</v>
      </c>
      <c r="B1179" s="28">
        <v>2173.2485973624898</v>
      </c>
      <c r="C1179" s="29">
        <v>91.315833333333302</v>
      </c>
      <c r="D1179" s="28">
        <v>2173.2485973624898</v>
      </c>
      <c r="E1179" s="30">
        <v>8</v>
      </c>
      <c r="F1179" s="30" t="s">
        <v>64</v>
      </c>
    </row>
    <row r="1180" spans="1:6" ht="14.25" customHeight="1" x14ac:dyDescent="0.2">
      <c r="A1180" s="27">
        <v>41863.5</v>
      </c>
      <c r="B1180" s="28">
        <v>2599.35337378333</v>
      </c>
      <c r="C1180" s="29">
        <v>93.227500000000006</v>
      </c>
      <c r="D1180" s="28">
        <v>2599.35337378333</v>
      </c>
      <c r="E1180" s="30">
        <v>8</v>
      </c>
      <c r="F1180" s="30" t="s">
        <v>64</v>
      </c>
    </row>
    <row r="1181" spans="1:6" ht="14.25" customHeight="1" x14ac:dyDescent="0.2">
      <c r="A1181" s="27">
        <v>41864</v>
      </c>
      <c r="B1181" s="28">
        <v>2275.3774637166598</v>
      </c>
      <c r="C1181" s="29">
        <v>95.254999999999995</v>
      </c>
      <c r="D1181" s="28">
        <v>2275.3774637166598</v>
      </c>
      <c r="E1181" s="30">
        <v>8</v>
      </c>
      <c r="F1181" s="30" t="s">
        <v>64</v>
      </c>
    </row>
    <row r="1182" spans="1:6" ht="14.25" customHeight="1" x14ac:dyDescent="0.2">
      <c r="A1182" s="27">
        <v>41864.5</v>
      </c>
      <c r="B1182" s="28">
        <v>2572.1158187249898</v>
      </c>
      <c r="C1182" s="29">
        <v>95.577500000000001</v>
      </c>
      <c r="D1182" s="28">
        <v>2572.1158187249898</v>
      </c>
      <c r="E1182" s="30">
        <v>8</v>
      </c>
      <c r="F1182" s="30" t="s">
        <v>64</v>
      </c>
    </row>
    <row r="1183" spans="1:6" ht="14.25" customHeight="1" x14ac:dyDescent="0.2">
      <c r="A1183" s="27">
        <v>41865</v>
      </c>
      <c r="B1183" s="28">
        <v>2332.2469968083201</v>
      </c>
      <c r="C1183" s="29">
        <v>92.415000000000006</v>
      </c>
      <c r="D1183" s="28">
        <v>2332.2469968083201</v>
      </c>
      <c r="E1183" s="30">
        <v>8</v>
      </c>
      <c r="F1183" s="30" t="s">
        <v>64</v>
      </c>
    </row>
    <row r="1184" spans="1:6" ht="14.25" customHeight="1" x14ac:dyDescent="0.2">
      <c r="A1184" s="27">
        <v>41865.5</v>
      </c>
      <c r="B1184" s="28">
        <v>2522.0577934541602</v>
      </c>
      <c r="C1184" s="29">
        <v>95.493333333333297</v>
      </c>
      <c r="D1184" s="28">
        <v>2522.0577934541602</v>
      </c>
      <c r="E1184" s="30">
        <v>8</v>
      </c>
      <c r="F1184" s="30" t="s">
        <v>64</v>
      </c>
    </row>
    <row r="1185" spans="1:6" ht="14.25" customHeight="1" x14ac:dyDescent="0.2">
      <c r="A1185" s="27">
        <v>41866</v>
      </c>
      <c r="B1185" s="28">
        <v>2178.5971232791599</v>
      </c>
      <c r="C1185" s="29">
        <v>94.879166666666606</v>
      </c>
      <c r="D1185" s="28">
        <v>2178.5971232791599</v>
      </c>
      <c r="E1185" s="30">
        <v>8</v>
      </c>
      <c r="F1185" s="30" t="s">
        <v>64</v>
      </c>
    </row>
    <row r="1186" spans="1:6" ht="14.25" customHeight="1" x14ac:dyDescent="0.2">
      <c r="A1186" s="27">
        <v>41866.5</v>
      </c>
      <c r="B1186" s="28">
        <v>2640.2822745583298</v>
      </c>
      <c r="C1186" s="29">
        <v>91.33</v>
      </c>
      <c r="D1186" s="28">
        <v>2640.2822745583298</v>
      </c>
      <c r="E1186" s="30">
        <v>8</v>
      </c>
      <c r="F1186" s="30" t="s">
        <v>64</v>
      </c>
    </row>
    <row r="1187" spans="1:6" ht="14.25" customHeight="1" x14ac:dyDescent="0.2">
      <c r="A1187" s="27">
        <v>41867</v>
      </c>
      <c r="B1187" s="28">
        <v>2262.52688914583</v>
      </c>
      <c r="C1187" s="29">
        <v>92.034999999999997</v>
      </c>
      <c r="D1187" s="28">
        <v>2262.52688914583</v>
      </c>
      <c r="E1187" s="30">
        <v>8</v>
      </c>
      <c r="F1187" s="30" t="s">
        <v>64</v>
      </c>
    </row>
    <row r="1188" spans="1:6" ht="14.25" customHeight="1" x14ac:dyDescent="0.2">
      <c r="A1188" s="27">
        <v>41867.5</v>
      </c>
      <c r="B1188" s="28">
        <v>2547.7255107166602</v>
      </c>
      <c r="C1188" s="29">
        <v>93.301666666666605</v>
      </c>
      <c r="D1188" s="28">
        <v>2547.7255107166602</v>
      </c>
      <c r="E1188" s="30">
        <v>8</v>
      </c>
      <c r="F1188" s="30" t="s">
        <v>64</v>
      </c>
    </row>
    <row r="1189" spans="1:6" ht="14.25" customHeight="1" x14ac:dyDescent="0.2">
      <c r="A1189" s="27">
        <v>41868</v>
      </c>
      <c r="B1189" s="28">
        <v>2002.28532935416</v>
      </c>
      <c r="C1189" s="29">
        <v>92.251666666666594</v>
      </c>
      <c r="D1189" s="28">
        <v>2002.28532935416</v>
      </c>
      <c r="E1189" s="30">
        <v>8</v>
      </c>
      <c r="F1189" s="30" t="s">
        <v>64</v>
      </c>
    </row>
    <row r="1190" spans="1:6" ht="14.25" customHeight="1" x14ac:dyDescent="0.2">
      <c r="A1190" s="27">
        <v>41868.5</v>
      </c>
      <c r="B1190" s="28">
        <v>2471.14781382916</v>
      </c>
      <c r="C1190" s="29">
        <v>93.829166666666595</v>
      </c>
      <c r="D1190" s="28">
        <v>2471.14781382916</v>
      </c>
      <c r="E1190" s="30">
        <v>8</v>
      </c>
      <c r="F1190" s="30" t="s">
        <v>64</v>
      </c>
    </row>
    <row r="1191" spans="1:6" ht="14.25" customHeight="1" x14ac:dyDescent="0.2">
      <c r="A1191" s="27">
        <v>41869</v>
      </c>
      <c r="B1191" s="28">
        <v>1884.5189767458301</v>
      </c>
      <c r="C1191" s="29">
        <v>96.950833333333307</v>
      </c>
      <c r="D1191" s="28">
        <v>1884.5189767458301</v>
      </c>
      <c r="E1191" s="30">
        <v>8</v>
      </c>
      <c r="F1191" s="30" t="s">
        <v>64</v>
      </c>
    </row>
    <row r="1192" spans="1:6" ht="14.25" customHeight="1" x14ac:dyDescent="0.2">
      <c r="A1192" s="27">
        <v>41869.5</v>
      </c>
      <c r="B1192" s="28">
        <v>2284.6860655041601</v>
      </c>
      <c r="C1192" s="29">
        <v>89.111666666666594</v>
      </c>
      <c r="D1192" s="28">
        <v>2284.6860655041601</v>
      </c>
      <c r="E1192" s="30">
        <v>8</v>
      </c>
      <c r="F1192" s="30" t="s">
        <v>64</v>
      </c>
    </row>
    <row r="1193" spans="1:6" ht="14.25" customHeight="1" x14ac:dyDescent="0.2">
      <c r="A1193" s="27">
        <v>41870</v>
      </c>
      <c r="B1193" s="28">
        <v>2074.9366848416598</v>
      </c>
      <c r="C1193" s="29">
        <v>93.700833333333307</v>
      </c>
      <c r="D1193" s="28">
        <v>2074.9366848416598</v>
      </c>
      <c r="E1193" s="30">
        <v>8</v>
      </c>
      <c r="F1193" s="30" t="s">
        <v>64</v>
      </c>
    </row>
    <row r="1194" spans="1:6" ht="14.25" customHeight="1" x14ac:dyDescent="0.2">
      <c r="A1194" s="27">
        <v>41870.5</v>
      </c>
      <c r="B1194" s="28">
        <v>2416.9764224291598</v>
      </c>
      <c r="C1194" s="29">
        <v>91.821666666666601</v>
      </c>
      <c r="D1194" s="28">
        <v>2416.9764224291598</v>
      </c>
      <c r="E1194" s="30">
        <v>8</v>
      </c>
      <c r="F1194" s="30" t="s">
        <v>64</v>
      </c>
    </row>
    <row r="1195" spans="1:6" ht="14.25" customHeight="1" x14ac:dyDescent="0.2">
      <c r="A1195" s="27">
        <v>41871</v>
      </c>
      <c r="B1195" s="28">
        <v>2351.8879272875001</v>
      </c>
      <c r="C1195" s="29">
        <v>91.176666666666605</v>
      </c>
      <c r="D1195" s="28">
        <v>2351.8879272875001</v>
      </c>
      <c r="E1195" s="30">
        <v>8</v>
      </c>
      <c r="F1195" s="30" t="s">
        <v>64</v>
      </c>
    </row>
    <row r="1196" spans="1:6" ht="14.25" customHeight="1" x14ac:dyDescent="0.2">
      <c r="A1196" s="27">
        <v>41871.5</v>
      </c>
      <c r="B1196" s="28">
        <v>2486.4495979416602</v>
      </c>
      <c r="C1196" s="29">
        <v>93.967499999999902</v>
      </c>
      <c r="D1196" s="28">
        <v>2486.4495979416602</v>
      </c>
      <c r="E1196" s="30">
        <v>8</v>
      </c>
      <c r="F1196" s="30" t="s">
        <v>64</v>
      </c>
    </row>
    <row r="1197" spans="1:6" ht="14.25" customHeight="1" x14ac:dyDescent="0.2">
      <c r="A1197" s="27">
        <v>41872</v>
      </c>
      <c r="B1197" s="28">
        <v>2205.80877638333</v>
      </c>
      <c r="C1197" s="29">
        <v>96.016666666666694</v>
      </c>
      <c r="D1197" s="28">
        <v>2205.80877638333</v>
      </c>
      <c r="E1197" s="30">
        <v>8</v>
      </c>
      <c r="F1197" s="30" t="s">
        <v>64</v>
      </c>
    </row>
    <row r="1198" spans="1:6" ht="14.25" customHeight="1" x14ac:dyDescent="0.2">
      <c r="A1198" s="27">
        <v>41872.5</v>
      </c>
      <c r="B1198" s="28">
        <v>2463.8877806208302</v>
      </c>
      <c r="C1198" s="29">
        <v>93.3</v>
      </c>
      <c r="D1198" s="28">
        <v>2463.8877806208302</v>
      </c>
      <c r="E1198" s="30">
        <v>8</v>
      </c>
      <c r="F1198" s="30" t="s">
        <v>64</v>
      </c>
    </row>
    <row r="1199" spans="1:6" ht="14.25" customHeight="1" x14ac:dyDescent="0.2">
      <c r="A1199" s="27">
        <v>41873</v>
      </c>
      <c r="B1199" s="28">
        <v>2389.5416550772702</v>
      </c>
      <c r="C1199" s="29">
        <v>93.487272727272696</v>
      </c>
      <c r="D1199" s="28">
        <v>2389.5416550772702</v>
      </c>
      <c r="E1199" s="30">
        <v>8</v>
      </c>
      <c r="F1199" s="30" t="s">
        <v>64</v>
      </c>
    </row>
    <row r="1200" spans="1:6" ht="14.25" customHeight="1" x14ac:dyDescent="0.2">
      <c r="A1200" s="27">
        <v>41873.5</v>
      </c>
      <c r="B1200" s="28">
        <v>2462.3126748458299</v>
      </c>
      <c r="C1200" s="29">
        <v>92.534166666666593</v>
      </c>
      <c r="D1200" s="28">
        <v>2462.3126748458299</v>
      </c>
      <c r="E1200" s="30">
        <v>8</v>
      </c>
      <c r="F1200" s="30" t="s">
        <v>64</v>
      </c>
    </row>
    <row r="1201" spans="1:6" ht="14.25" customHeight="1" x14ac:dyDescent="0.2">
      <c r="A1201" s="27">
        <v>41874</v>
      </c>
      <c r="B1201" s="28">
        <v>2597.9697656916601</v>
      </c>
      <c r="C1201" s="29">
        <v>90.468333333333305</v>
      </c>
      <c r="D1201" s="28">
        <v>2597.9697656916601</v>
      </c>
      <c r="E1201" s="30">
        <v>8</v>
      </c>
      <c r="F1201" s="30" t="s">
        <v>64</v>
      </c>
    </row>
    <row r="1202" spans="1:6" ht="14.25" customHeight="1" x14ac:dyDescent="0.2">
      <c r="A1202" s="27">
        <v>41874.5</v>
      </c>
      <c r="B1202" s="28">
        <v>2343.0126144708302</v>
      </c>
      <c r="C1202" s="29">
        <v>94.832499999999996</v>
      </c>
      <c r="D1202" s="28">
        <v>2343.0126144708302</v>
      </c>
      <c r="E1202" s="30">
        <v>8</v>
      </c>
      <c r="F1202" s="30" t="s">
        <v>64</v>
      </c>
    </row>
    <row r="1203" spans="1:6" ht="14.25" customHeight="1" x14ac:dyDescent="0.2">
      <c r="A1203" s="27">
        <v>41875</v>
      </c>
      <c r="B1203" s="28">
        <v>1935.67293994999</v>
      </c>
      <c r="C1203" s="29">
        <v>95.144999999999996</v>
      </c>
      <c r="D1203" s="28">
        <v>1935.67293994999</v>
      </c>
      <c r="E1203" s="30">
        <v>8</v>
      </c>
      <c r="F1203" s="30" t="s">
        <v>64</v>
      </c>
    </row>
    <row r="1204" spans="1:6" ht="14.25" customHeight="1" x14ac:dyDescent="0.2">
      <c r="A1204" s="27">
        <v>41875.5</v>
      </c>
      <c r="B1204" s="28">
        <v>2169.6442316708199</v>
      </c>
      <c r="C1204" s="29">
        <v>93.267499999999998</v>
      </c>
      <c r="D1204" s="28">
        <v>2169.6442316708199</v>
      </c>
      <c r="E1204" s="30">
        <v>8</v>
      </c>
      <c r="F1204" s="30" t="s">
        <v>64</v>
      </c>
    </row>
    <row r="1205" spans="1:6" ht="14.25" customHeight="1" x14ac:dyDescent="0.2">
      <c r="A1205" s="27">
        <v>41876</v>
      </c>
      <c r="B1205" s="28">
        <v>1945.7263270999899</v>
      </c>
      <c r="C1205" s="29">
        <v>94.013333333333307</v>
      </c>
      <c r="D1205" s="28">
        <v>1945.7263270999899</v>
      </c>
      <c r="E1205" s="30">
        <v>8</v>
      </c>
      <c r="F1205" s="30" t="s">
        <v>64</v>
      </c>
    </row>
    <row r="1206" spans="1:6" ht="14.25" customHeight="1" x14ac:dyDescent="0.2">
      <c r="A1206" s="27">
        <v>41876.5</v>
      </c>
      <c r="B1206" s="28">
        <v>2415.7238709749899</v>
      </c>
      <c r="C1206" s="29">
        <v>95.63</v>
      </c>
      <c r="D1206" s="28">
        <v>2415.7238709749899</v>
      </c>
      <c r="E1206" s="30">
        <v>8</v>
      </c>
      <c r="F1206" s="30" t="s">
        <v>64</v>
      </c>
    </row>
    <row r="1207" spans="1:6" ht="14.25" customHeight="1" x14ac:dyDescent="0.2">
      <c r="A1207" s="27">
        <v>41877</v>
      </c>
      <c r="B1207" s="28">
        <v>2155.8468403083298</v>
      </c>
      <c r="C1207" s="29">
        <v>92.195833333333297</v>
      </c>
      <c r="D1207" s="28">
        <v>2155.8468403083298</v>
      </c>
      <c r="E1207" s="30">
        <v>8</v>
      </c>
      <c r="F1207" s="30" t="s">
        <v>64</v>
      </c>
    </row>
    <row r="1208" spans="1:6" ht="14.25" customHeight="1" x14ac:dyDescent="0.2">
      <c r="A1208" s="27">
        <v>41877.5</v>
      </c>
      <c r="B1208" s="28">
        <v>2488.4190322208301</v>
      </c>
      <c r="C1208" s="29">
        <v>91.516666666666595</v>
      </c>
      <c r="D1208" s="28">
        <v>2488.4190322208301</v>
      </c>
      <c r="E1208" s="30">
        <v>8</v>
      </c>
      <c r="F1208" s="30" t="s">
        <v>64</v>
      </c>
    </row>
    <row r="1209" spans="1:6" ht="14.25" customHeight="1" x14ac:dyDescent="0.2">
      <c r="A1209" s="27">
        <v>41878</v>
      </c>
      <c r="B1209" s="28">
        <v>2225.5085196499999</v>
      </c>
      <c r="C1209" s="29">
        <v>94.718333333333305</v>
      </c>
      <c r="D1209" s="28">
        <v>2225.5085196499999</v>
      </c>
      <c r="E1209" s="30">
        <v>8</v>
      </c>
      <c r="F1209" s="30" t="s">
        <v>64</v>
      </c>
    </row>
    <row r="1210" spans="1:6" ht="14.25" customHeight="1" x14ac:dyDescent="0.2">
      <c r="A1210" s="27">
        <v>41878.5</v>
      </c>
      <c r="B1210" s="28">
        <v>2729.62043478749</v>
      </c>
      <c r="C1210" s="29">
        <v>93.7083333333333</v>
      </c>
      <c r="D1210" s="28">
        <v>2729.62043478749</v>
      </c>
      <c r="E1210" s="30">
        <v>8</v>
      </c>
      <c r="F1210" s="30" t="s">
        <v>64</v>
      </c>
    </row>
    <row r="1211" spans="1:6" ht="14.25" customHeight="1" x14ac:dyDescent="0.2">
      <c r="A1211" s="27">
        <v>41879</v>
      </c>
      <c r="B1211" s="28">
        <v>2310.9775189749898</v>
      </c>
      <c r="C1211" s="29">
        <v>88.927499999999995</v>
      </c>
      <c r="D1211" s="28">
        <v>2310.9775189749898</v>
      </c>
      <c r="E1211" s="30">
        <v>8</v>
      </c>
      <c r="F1211" s="30" t="s">
        <v>64</v>
      </c>
    </row>
    <row r="1212" spans="1:6" ht="14.25" customHeight="1" x14ac:dyDescent="0.2">
      <c r="A1212" s="27">
        <v>41879.5</v>
      </c>
      <c r="B1212" s="28">
        <v>2549.6945594041599</v>
      </c>
      <c r="C1212" s="29">
        <v>92.028333333333293</v>
      </c>
      <c r="D1212" s="28">
        <v>2549.6945594041599</v>
      </c>
      <c r="E1212" s="30">
        <v>8</v>
      </c>
      <c r="F1212" s="30" t="s">
        <v>64</v>
      </c>
    </row>
    <row r="1213" spans="1:6" ht="14.25" customHeight="1" x14ac:dyDescent="0.2">
      <c r="A1213" s="27">
        <v>41880</v>
      </c>
      <c r="B1213" s="28">
        <v>2250.2431120541601</v>
      </c>
      <c r="C1213" s="29">
        <v>93.161666666666605</v>
      </c>
      <c r="D1213" s="28">
        <v>2250.2431120541601</v>
      </c>
      <c r="E1213" s="30">
        <v>8</v>
      </c>
      <c r="F1213" s="30" t="s">
        <v>64</v>
      </c>
    </row>
    <row r="1214" spans="1:6" ht="14.25" customHeight="1" x14ac:dyDescent="0.2">
      <c r="A1214" s="27">
        <v>41880.5</v>
      </c>
      <c r="B1214" s="28">
        <v>2474.0586088999898</v>
      </c>
      <c r="C1214" s="29">
        <v>94.2766666666666</v>
      </c>
      <c r="D1214" s="28">
        <v>2474.0586088999898</v>
      </c>
      <c r="E1214" s="30">
        <v>8</v>
      </c>
      <c r="F1214" s="30" t="s">
        <v>64</v>
      </c>
    </row>
    <row r="1215" spans="1:6" ht="14.25" customHeight="1" x14ac:dyDescent="0.2">
      <c r="A1215" s="27">
        <v>41881</v>
      </c>
      <c r="B1215" s="28">
        <v>2181.92416806249</v>
      </c>
      <c r="C1215" s="29">
        <v>89.2083333333333</v>
      </c>
      <c r="D1215" s="28">
        <v>2181.92416806249</v>
      </c>
      <c r="E1215" s="30">
        <v>8</v>
      </c>
      <c r="F1215" s="30" t="s">
        <v>64</v>
      </c>
    </row>
    <row r="1216" spans="1:6" ht="14.25" customHeight="1" x14ac:dyDescent="0.2">
      <c r="A1216" s="27">
        <v>41881.5</v>
      </c>
      <c r="B1216" s="28">
        <v>2459.62038521249</v>
      </c>
      <c r="C1216" s="29">
        <v>94.743333333333297</v>
      </c>
      <c r="D1216" s="28">
        <v>2459.62038521249</v>
      </c>
      <c r="E1216" s="30">
        <v>8</v>
      </c>
      <c r="F1216" s="30" t="s">
        <v>64</v>
      </c>
    </row>
    <row r="1217" spans="1:6" ht="14.25" customHeight="1" x14ac:dyDescent="0.2">
      <c r="A1217" s="27">
        <v>41882</v>
      </c>
      <c r="B1217" s="28">
        <v>2001.1209491583299</v>
      </c>
      <c r="C1217" s="29">
        <v>89.875833333333304</v>
      </c>
      <c r="D1217" s="28">
        <v>2001.1209491583299</v>
      </c>
      <c r="E1217" s="30">
        <v>8</v>
      </c>
      <c r="F1217" s="30" t="s">
        <v>64</v>
      </c>
    </row>
    <row r="1218" spans="1:6" ht="14.25" customHeight="1" x14ac:dyDescent="0.2">
      <c r="A1218" s="27">
        <v>41882.5</v>
      </c>
      <c r="B1218" s="28">
        <v>2264.75547124166</v>
      </c>
      <c r="C1218" s="29">
        <v>90.906666666666595</v>
      </c>
      <c r="D1218" s="28">
        <v>2264.75547124166</v>
      </c>
      <c r="E1218" s="30">
        <v>8</v>
      </c>
      <c r="F1218" s="30" t="s">
        <v>64</v>
      </c>
    </row>
    <row r="1219" spans="1:6" ht="14.25" customHeight="1" x14ac:dyDescent="0.2">
      <c r="A1219" s="27">
        <v>41883</v>
      </c>
      <c r="B1219" s="28">
        <v>1921.8538409166599</v>
      </c>
      <c r="C1219" s="29">
        <v>94.0058333333333</v>
      </c>
      <c r="D1219" s="28">
        <v>1921.8538409166599</v>
      </c>
      <c r="E1219" s="30">
        <v>9</v>
      </c>
      <c r="F1219" s="30" t="s">
        <v>64</v>
      </c>
    </row>
    <row r="1220" spans="1:6" ht="14.25" customHeight="1" x14ac:dyDescent="0.2">
      <c r="A1220" s="27">
        <v>41883.5</v>
      </c>
      <c r="B1220" s="28">
        <v>2338.8713482916601</v>
      </c>
      <c r="C1220" s="29">
        <v>92.414166666666603</v>
      </c>
      <c r="D1220" s="28">
        <v>2338.8713482916601</v>
      </c>
      <c r="E1220" s="30">
        <v>9</v>
      </c>
      <c r="F1220" s="30" t="s">
        <v>64</v>
      </c>
    </row>
    <row r="1221" spans="1:6" ht="14.25" customHeight="1" x14ac:dyDescent="0.2">
      <c r="A1221" s="27">
        <v>41884</v>
      </c>
      <c r="B1221" s="28">
        <v>2248.2096055541601</v>
      </c>
      <c r="C1221" s="29">
        <v>92.831666666666607</v>
      </c>
      <c r="D1221" s="28">
        <v>2248.2096055541601</v>
      </c>
      <c r="E1221" s="30">
        <v>9</v>
      </c>
      <c r="F1221" s="30" t="s">
        <v>64</v>
      </c>
    </row>
    <row r="1222" spans="1:6" ht="14.25" customHeight="1" x14ac:dyDescent="0.2">
      <c r="A1222" s="27">
        <v>41884.5</v>
      </c>
      <c r="B1222" s="28">
        <v>2430.7613596208298</v>
      </c>
      <c r="C1222" s="29">
        <v>92.375</v>
      </c>
      <c r="D1222" s="28">
        <v>2430.7613596208298</v>
      </c>
      <c r="E1222" s="30">
        <v>9</v>
      </c>
      <c r="F1222" s="30" t="s">
        <v>64</v>
      </c>
    </row>
    <row r="1223" spans="1:6" ht="14.25" customHeight="1" x14ac:dyDescent="0.2">
      <c r="A1223" s="27">
        <v>41885</v>
      </c>
      <c r="B1223" s="28">
        <v>2143.8002868999902</v>
      </c>
      <c r="C1223" s="29">
        <v>89.369166666666601</v>
      </c>
      <c r="D1223" s="28">
        <v>2143.8002868999902</v>
      </c>
      <c r="E1223" s="30">
        <v>9</v>
      </c>
      <c r="F1223" s="30" t="s">
        <v>64</v>
      </c>
    </row>
    <row r="1224" spans="1:6" ht="14.25" customHeight="1" x14ac:dyDescent="0.2">
      <c r="A1224" s="27">
        <v>41885.5</v>
      </c>
      <c r="B1224" s="28">
        <v>2488.10847363333</v>
      </c>
      <c r="C1224" s="29">
        <v>93.370833333333294</v>
      </c>
      <c r="D1224" s="28">
        <v>2488.10847363333</v>
      </c>
      <c r="E1224" s="30">
        <v>9</v>
      </c>
      <c r="F1224" s="30" t="s">
        <v>64</v>
      </c>
    </row>
    <row r="1225" spans="1:6" ht="14.25" customHeight="1" x14ac:dyDescent="0.2">
      <c r="A1225" s="27">
        <v>41886</v>
      </c>
      <c r="B1225" s="28">
        <v>2079.2519090791602</v>
      </c>
      <c r="C1225" s="29">
        <v>91.319166666666604</v>
      </c>
      <c r="D1225" s="28">
        <v>2079.2519090791602</v>
      </c>
      <c r="E1225" s="30">
        <v>9</v>
      </c>
      <c r="F1225" s="30" t="s">
        <v>64</v>
      </c>
    </row>
    <row r="1226" spans="1:6" ht="14.25" customHeight="1" x14ac:dyDescent="0.2">
      <c r="A1226" s="27">
        <v>41886.5</v>
      </c>
      <c r="B1226" s="28">
        <v>2292.28191523333</v>
      </c>
      <c r="C1226" s="29">
        <v>91.633333333333297</v>
      </c>
      <c r="D1226" s="28">
        <v>2292.28191523333</v>
      </c>
      <c r="E1226" s="30">
        <v>9</v>
      </c>
      <c r="F1226" s="30" t="s">
        <v>64</v>
      </c>
    </row>
    <row r="1227" spans="1:6" ht="14.25" customHeight="1" x14ac:dyDescent="0.2">
      <c r="A1227" s="27">
        <v>41887</v>
      </c>
      <c r="B1227" s="28">
        <v>2187.0871952124999</v>
      </c>
      <c r="C1227" s="29">
        <v>93.654166666666598</v>
      </c>
      <c r="D1227" s="28">
        <v>2187.0871952124999</v>
      </c>
      <c r="E1227" s="30">
        <v>9</v>
      </c>
      <c r="F1227" s="30" t="s">
        <v>64</v>
      </c>
    </row>
    <row r="1228" spans="1:6" ht="14.25" customHeight="1" x14ac:dyDescent="0.2">
      <c r="A1228" s="27">
        <v>41887.5</v>
      </c>
      <c r="B1228" s="28">
        <v>2578.1538939624902</v>
      </c>
      <c r="C1228" s="29">
        <v>93.094999999999899</v>
      </c>
      <c r="D1228" s="28">
        <v>2578.1538939624902</v>
      </c>
      <c r="E1228" s="30">
        <v>9</v>
      </c>
      <c r="F1228" s="30" t="s">
        <v>64</v>
      </c>
    </row>
    <row r="1229" spans="1:6" ht="14.25" customHeight="1" x14ac:dyDescent="0.2">
      <c r="A1229" s="27">
        <v>41888</v>
      </c>
      <c r="B1229" s="28">
        <v>2073.3774350125</v>
      </c>
      <c r="C1229" s="29">
        <v>93.775000000000006</v>
      </c>
      <c r="D1229" s="28">
        <v>2073.3774350125</v>
      </c>
      <c r="E1229" s="30">
        <v>9</v>
      </c>
      <c r="F1229" s="30" t="s">
        <v>64</v>
      </c>
    </row>
    <row r="1230" spans="1:6" ht="14.25" customHeight="1" x14ac:dyDescent="0.2">
      <c r="A1230" s="27">
        <v>41888.5</v>
      </c>
      <c r="B1230" s="28">
        <v>2368.6728615124898</v>
      </c>
      <c r="C1230" s="29">
        <v>88.952500000000001</v>
      </c>
      <c r="D1230" s="28">
        <v>2368.6728615124898</v>
      </c>
      <c r="E1230" s="30">
        <v>9</v>
      </c>
      <c r="F1230" s="30" t="s">
        <v>64</v>
      </c>
    </row>
    <row r="1231" spans="1:6" ht="14.25" customHeight="1" x14ac:dyDescent="0.2">
      <c r="A1231" s="27">
        <v>41889</v>
      </c>
      <c r="B1231" s="28">
        <v>2047.0225873166601</v>
      </c>
      <c r="C1231" s="29">
        <v>92.994166666666601</v>
      </c>
      <c r="D1231" s="28">
        <v>2047.0225873166601</v>
      </c>
      <c r="E1231" s="30">
        <v>9</v>
      </c>
      <c r="F1231" s="30" t="s">
        <v>64</v>
      </c>
    </row>
    <row r="1232" spans="1:6" ht="14.25" customHeight="1" x14ac:dyDescent="0.2">
      <c r="A1232" s="27">
        <v>41889.5</v>
      </c>
      <c r="B1232" s="28">
        <v>2192.4860586999898</v>
      </c>
      <c r="C1232" s="29">
        <v>97.970833333333303</v>
      </c>
      <c r="D1232" s="28">
        <v>2192.4860586999898</v>
      </c>
      <c r="E1232" s="30">
        <v>9</v>
      </c>
      <c r="F1232" s="30" t="s">
        <v>64</v>
      </c>
    </row>
    <row r="1233" spans="1:6" ht="14.25" customHeight="1" x14ac:dyDescent="0.2">
      <c r="A1233" s="27">
        <v>41890</v>
      </c>
      <c r="B1233" s="28">
        <v>1873.06487834583</v>
      </c>
      <c r="C1233" s="29">
        <v>92.363333333333301</v>
      </c>
      <c r="D1233" s="28">
        <v>1873.06487834583</v>
      </c>
      <c r="E1233" s="30">
        <v>9</v>
      </c>
      <c r="F1233" s="30" t="s">
        <v>64</v>
      </c>
    </row>
    <row r="1234" spans="1:6" ht="14.25" customHeight="1" x14ac:dyDescent="0.2">
      <c r="A1234" s="27">
        <v>41890.5</v>
      </c>
      <c r="B1234" s="28">
        <v>2222.5540251458301</v>
      </c>
      <c r="C1234" s="29">
        <v>93.679166666666603</v>
      </c>
      <c r="D1234" s="28">
        <v>2222.5540251458301</v>
      </c>
      <c r="E1234" s="30">
        <v>9</v>
      </c>
      <c r="F1234" s="30" t="s">
        <v>64</v>
      </c>
    </row>
    <row r="1235" spans="1:6" ht="14.25" customHeight="1" x14ac:dyDescent="0.2">
      <c r="A1235" s="27">
        <v>41891</v>
      </c>
      <c r="B1235" s="28">
        <v>2121.8563898791599</v>
      </c>
      <c r="C1235" s="29">
        <v>92.120833333333294</v>
      </c>
      <c r="D1235" s="28">
        <v>2121.8563898791599</v>
      </c>
      <c r="E1235" s="30">
        <v>9</v>
      </c>
      <c r="F1235" s="30" t="s">
        <v>64</v>
      </c>
    </row>
    <row r="1236" spans="1:6" ht="14.25" customHeight="1" x14ac:dyDescent="0.2">
      <c r="A1236" s="27">
        <v>41891.5</v>
      </c>
      <c r="B1236" s="28">
        <v>2453.3169167750002</v>
      </c>
      <c r="C1236" s="29">
        <v>95.302499999999995</v>
      </c>
      <c r="D1236" s="28">
        <v>2453.3169167750002</v>
      </c>
      <c r="E1236" s="30">
        <v>9</v>
      </c>
      <c r="F1236" s="30" t="s">
        <v>64</v>
      </c>
    </row>
    <row r="1237" spans="1:6" ht="14.25" customHeight="1" x14ac:dyDescent="0.2">
      <c r="A1237" s="27">
        <v>41892</v>
      </c>
      <c r="B1237" s="28">
        <v>2205.2623963208298</v>
      </c>
      <c r="C1237" s="29">
        <v>90.0416666666666</v>
      </c>
      <c r="D1237" s="28">
        <v>2205.2623963208298</v>
      </c>
      <c r="E1237" s="30">
        <v>9</v>
      </c>
      <c r="F1237" s="30" t="s">
        <v>64</v>
      </c>
    </row>
    <row r="1238" spans="1:6" ht="14.25" customHeight="1" x14ac:dyDescent="0.2">
      <c r="A1238" s="27">
        <v>41892.5</v>
      </c>
      <c r="B1238" s="28">
        <v>2507.6118844083298</v>
      </c>
      <c r="C1238" s="29">
        <v>92.947499999999906</v>
      </c>
      <c r="D1238" s="28">
        <v>2507.6118844083298</v>
      </c>
      <c r="E1238" s="30">
        <v>9</v>
      </c>
      <c r="F1238" s="30" t="s">
        <v>64</v>
      </c>
    </row>
    <row r="1239" spans="1:6" ht="14.25" customHeight="1" x14ac:dyDescent="0.2">
      <c r="A1239" s="27">
        <v>41893</v>
      </c>
      <c r="B1239" s="28">
        <v>2188.4652711458298</v>
      </c>
      <c r="C1239" s="29">
        <v>94.227500000000006</v>
      </c>
      <c r="D1239" s="28">
        <v>2188.4652711458298</v>
      </c>
      <c r="E1239" s="30">
        <v>9</v>
      </c>
      <c r="F1239" s="30" t="s">
        <v>64</v>
      </c>
    </row>
    <row r="1240" spans="1:6" ht="14.25" customHeight="1" x14ac:dyDescent="0.2">
      <c r="A1240" s="27">
        <v>41893.5</v>
      </c>
      <c r="B1240" s="28">
        <v>2584.44164734999</v>
      </c>
      <c r="C1240" s="29">
        <v>94.241666666666603</v>
      </c>
      <c r="D1240" s="28">
        <v>2584.44164734999</v>
      </c>
      <c r="E1240" s="30">
        <v>9</v>
      </c>
      <c r="F1240" s="30" t="s">
        <v>64</v>
      </c>
    </row>
    <row r="1241" spans="1:6" ht="14.25" customHeight="1" x14ac:dyDescent="0.2">
      <c r="A1241" s="27">
        <v>41894</v>
      </c>
      <c r="B1241" s="28">
        <v>2158.9195386124902</v>
      </c>
      <c r="C1241" s="29">
        <v>91.0266666666666</v>
      </c>
      <c r="D1241" s="28">
        <v>2158.9195386124902</v>
      </c>
      <c r="E1241" s="30">
        <v>9</v>
      </c>
      <c r="F1241" s="30" t="s">
        <v>64</v>
      </c>
    </row>
    <row r="1242" spans="1:6" ht="14.25" customHeight="1" x14ac:dyDescent="0.2">
      <c r="A1242" s="27">
        <v>41894.5</v>
      </c>
      <c r="B1242" s="28">
        <v>2390.7399585374901</v>
      </c>
      <c r="C1242" s="29">
        <v>92.328333333333305</v>
      </c>
      <c r="D1242" s="28">
        <v>2390.7399585374901</v>
      </c>
      <c r="E1242" s="30">
        <v>9</v>
      </c>
      <c r="F1242" s="30" t="s">
        <v>64</v>
      </c>
    </row>
    <row r="1243" spans="1:6" ht="14.25" customHeight="1" x14ac:dyDescent="0.2">
      <c r="A1243" s="27">
        <v>41895</v>
      </c>
      <c r="B1243" s="28">
        <v>2250.0891999208302</v>
      </c>
      <c r="C1243" s="29">
        <v>97.080833333333302</v>
      </c>
      <c r="D1243" s="28">
        <v>2250.0891999208302</v>
      </c>
      <c r="E1243" s="30">
        <v>9</v>
      </c>
      <c r="F1243" s="30" t="s">
        <v>64</v>
      </c>
    </row>
    <row r="1244" spans="1:6" ht="14.25" customHeight="1" x14ac:dyDescent="0.2">
      <c r="A1244" s="27">
        <v>41895.5</v>
      </c>
      <c r="B1244" s="28">
        <v>2573.5470409049899</v>
      </c>
      <c r="C1244" s="29">
        <v>93.259999999999906</v>
      </c>
      <c r="D1244" s="28">
        <v>2573.5470409049899</v>
      </c>
      <c r="E1244" s="30">
        <v>9</v>
      </c>
      <c r="F1244" s="30" t="s">
        <v>64</v>
      </c>
    </row>
    <row r="1245" spans="1:6" ht="14.25" customHeight="1" x14ac:dyDescent="0.2">
      <c r="A1245" s="27">
        <v>41896</v>
      </c>
      <c r="B1245" s="28">
        <v>1949.9912697541599</v>
      </c>
      <c r="C1245" s="29">
        <v>92.435833333333306</v>
      </c>
      <c r="D1245" s="28">
        <v>1949.9912697541599</v>
      </c>
      <c r="E1245" s="30">
        <v>9</v>
      </c>
      <c r="F1245" s="30" t="s">
        <v>64</v>
      </c>
    </row>
    <row r="1246" spans="1:6" ht="14.25" customHeight="1" x14ac:dyDescent="0.2">
      <c r="A1246" s="27">
        <v>41896.5</v>
      </c>
      <c r="B1246" s="28">
        <v>2521.4858069583302</v>
      </c>
      <c r="C1246" s="29">
        <v>91.976666666666603</v>
      </c>
      <c r="D1246" s="28">
        <v>2521.4858069583302</v>
      </c>
      <c r="E1246" s="30">
        <v>9</v>
      </c>
      <c r="F1246" s="30" t="s">
        <v>64</v>
      </c>
    </row>
    <row r="1247" spans="1:6" ht="14.25" customHeight="1" x14ac:dyDescent="0.2">
      <c r="A1247" s="27">
        <v>41897</v>
      </c>
      <c r="B1247" s="28">
        <v>2023.5993877916601</v>
      </c>
      <c r="C1247" s="29">
        <v>92.086666666666602</v>
      </c>
      <c r="D1247" s="28">
        <v>2023.5993877916601</v>
      </c>
      <c r="E1247" s="30">
        <v>9</v>
      </c>
      <c r="F1247" s="30" t="s">
        <v>64</v>
      </c>
    </row>
    <row r="1248" spans="1:6" ht="14.25" customHeight="1" x14ac:dyDescent="0.2">
      <c r="A1248" s="27">
        <v>41897.5</v>
      </c>
      <c r="B1248" s="28">
        <v>2372.4070769416599</v>
      </c>
      <c r="C1248" s="29">
        <v>92.968333333333305</v>
      </c>
      <c r="D1248" s="28">
        <v>2372.4070769416599</v>
      </c>
      <c r="E1248" s="30">
        <v>9</v>
      </c>
      <c r="F1248" s="30" t="s">
        <v>64</v>
      </c>
    </row>
    <row r="1249" spans="1:6" ht="14.25" customHeight="1" x14ac:dyDescent="0.2">
      <c r="A1249" s="27">
        <v>41898</v>
      </c>
      <c r="B1249" s="28">
        <v>2288.5283720166599</v>
      </c>
      <c r="C1249" s="29">
        <v>96.536666666666605</v>
      </c>
      <c r="D1249" s="28">
        <v>2288.5283720166599</v>
      </c>
      <c r="E1249" s="30">
        <v>9</v>
      </c>
      <c r="F1249" s="30" t="s">
        <v>64</v>
      </c>
    </row>
    <row r="1250" spans="1:6" ht="14.25" customHeight="1" x14ac:dyDescent="0.2">
      <c r="A1250" s="27">
        <v>41898.5</v>
      </c>
      <c r="B1250" s="28">
        <v>2750.9170458041599</v>
      </c>
      <c r="C1250" s="29">
        <v>94.171666666666596</v>
      </c>
      <c r="D1250" s="28">
        <v>2750.9170458041599</v>
      </c>
      <c r="E1250" s="30">
        <v>9</v>
      </c>
      <c r="F1250" s="30" t="s">
        <v>64</v>
      </c>
    </row>
    <row r="1251" spans="1:6" ht="14.25" customHeight="1" x14ac:dyDescent="0.2">
      <c r="A1251" s="27">
        <v>41899</v>
      </c>
      <c r="B1251" s="28">
        <v>2395.3668768041598</v>
      </c>
      <c r="C1251" s="29">
        <v>94.457499999999996</v>
      </c>
      <c r="D1251" s="28">
        <v>2395.3668768041598</v>
      </c>
      <c r="E1251" s="30">
        <v>9</v>
      </c>
      <c r="F1251" s="30" t="s">
        <v>64</v>
      </c>
    </row>
    <row r="1252" spans="1:6" ht="14.25" customHeight="1" x14ac:dyDescent="0.2">
      <c r="A1252" s="27">
        <v>41899.5</v>
      </c>
      <c r="B1252" s="28">
        <v>2506.8038927499902</v>
      </c>
      <c r="C1252" s="29">
        <v>93.327499999999901</v>
      </c>
      <c r="D1252" s="28">
        <v>2506.8038927499902</v>
      </c>
      <c r="E1252" s="30">
        <v>9</v>
      </c>
      <c r="F1252" s="30" t="s">
        <v>64</v>
      </c>
    </row>
    <row r="1253" spans="1:6" ht="14.25" customHeight="1" x14ac:dyDescent="0.2">
      <c r="A1253" s="27">
        <v>41900</v>
      </c>
      <c r="B1253" s="28">
        <v>2280.4726940291598</v>
      </c>
      <c r="C1253" s="29">
        <v>96.022499999999994</v>
      </c>
      <c r="D1253" s="28">
        <v>2280.4726940291598</v>
      </c>
      <c r="E1253" s="30">
        <v>9</v>
      </c>
      <c r="F1253" s="30" t="s">
        <v>64</v>
      </c>
    </row>
    <row r="1254" spans="1:6" ht="14.25" customHeight="1" x14ac:dyDescent="0.2">
      <c r="A1254" s="27">
        <v>41900.5</v>
      </c>
      <c r="B1254" s="28">
        <v>2566.9448365708299</v>
      </c>
      <c r="C1254" s="29">
        <v>94.177499999999995</v>
      </c>
      <c r="D1254" s="28">
        <v>2566.9448365708299</v>
      </c>
      <c r="E1254" s="30">
        <v>9</v>
      </c>
      <c r="F1254" s="30" t="s">
        <v>64</v>
      </c>
    </row>
    <row r="1255" spans="1:6" ht="14.25" customHeight="1" x14ac:dyDescent="0.2">
      <c r="A1255" s="27">
        <v>41901</v>
      </c>
      <c r="B1255" s="28">
        <v>2116.5523292124899</v>
      </c>
      <c r="C1255" s="29">
        <v>93.3125</v>
      </c>
      <c r="D1255" s="28">
        <v>2116.5523292124899</v>
      </c>
      <c r="E1255" s="30">
        <v>9</v>
      </c>
      <c r="F1255" s="30" t="s">
        <v>64</v>
      </c>
    </row>
    <row r="1256" spans="1:6" ht="14.25" customHeight="1" x14ac:dyDescent="0.2">
      <c r="A1256" s="27">
        <v>41901.5</v>
      </c>
      <c r="B1256" s="28">
        <v>2461.1738193708302</v>
      </c>
      <c r="C1256" s="29">
        <v>92.627499999999998</v>
      </c>
      <c r="D1256" s="28">
        <v>2461.1738193708302</v>
      </c>
      <c r="E1256" s="30">
        <v>9</v>
      </c>
      <c r="F1256" s="30" t="s">
        <v>64</v>
      </c>
    </row>
    <row r="1257" spans="1:6" ht="14.25" customHeight="1" x14ac:dyDescent="0.2">
      <c r="A1257" s="27">
        <v>41902</v>
      </c>
      <c r="B1257" s="28">
        <v>2288.29357438332</v>
      </c>
      <c r="C1257" s="29">
        <v>93.024166666666602</v>
      </c>
      <c r="D1257" s="28">
        <v>2288.29357438332</v>
      </c>
      <c r="E1257" s="30">
        <v>9</v>
      </c>
      <c r="F1257" s="30" t="s">
        <v>64</v>
      </c>
    </row>
    <row r="1258" spans="1:6" ht="14.25" customHeight="1" x14ac:dyDescent="0.2">
      <c r="A1258" s="27">
        <v>41902.5</v>
      </c>
      <c r="B1258" s="28">
        <v>2493.1580491749901</v>
      </c>
      <c r="C1258" s="29">
        <v>92.092500000000001</v>
      </c>
      <c r="D1258" s="28">
        <v>2493.1580491749901</v>
      </c>
      <c r="E1258" s="30">
        <v>9</v>
      </c>
      <c r="F1258" s="30" t="s">
        <v>64</v>
      </c>
    </row>
    <row r="1259" spans="1:6" ht="14.25" customHeight="1" x14ac:dyDescent="0.2">
      <c r="A1259" s="27">
        <v>41903</v>
      </c>
      <c r="B1259" s="28">
        <v>1997.42899145416</v>
      </c>
      <c r="C1259" s="29">
        <v>92.263333333333307</v>
      </c>
      <c r="D1259" s="28">
        <v>1997.42899145416</v>
      </c>
      <c r="E1259" s="30">
        <v>9</v>
      </c>
      <c r="F1259" s="30" t="s">
        <v>64</v>
      </c>
    </row>
    <row r="1260" spans="1:6" ht="14.25" customHeight="1" x14ac:dyDescent="0.2">
      <c r="A1260" s="27">
        <v>41903.5</v>
      </c>
      <c r="B1260" s="28">
        <v>2123.2153123916601</v>
      </c>
      <c r="C1260" s="29">
        <v>93.793333333333294</v>
      </c>
      <c r="D1260" s="28">
        <v>2123.2153123916601</v>
      </c>
      <c r="E1260" s="30">
        <v>9</v>
      </c>
      <c r="F1260" s="30" t="s">
        <v>64</v>
      </c>
    </row>
    <row r="1261" spans="1:6" ht="14.25" customHeight="1" x14ac:dyDescent="0.2">
      <c r="A1261" s="27">
        <v>41904</v>
      </c>
      <c r="B1261" s="28">
        <v>1959.9531131199999</v>
      </c>
      <c r="C1261" s="29">
        <v>92.381999999999906</v>
      </c>
      <c r="D1261" s="28">
        <v>1959.9531131199999</v>
      </c>
      <c r="E1261" s="30">
        <v>9</v>
      </c>
      <c r="F1261" s="30" t="s">
        <v>64</v>
      </c>
    </row>
    <row r="1262" spans="1:6" ht="14.25" customHeight="1" x14ac:dyDescent="0.2">
      <c r="A1262" s="27">
        <v>41904.5</v>
      </c>
      <c r="B1262" s="28">
        <v>2364.44915055416</v>
      </c>
      <c r="C1262" s="29">
        <v>92.907499999999999</v>
      </c>
      <c r="D1262" s="28">
        <v>2364.44915055416</v>
      </c>
      <c r="E1262" s="30">
        <v>9</v>
      </c>
      <c r="F1262" s="30" t="s">
        <v>64</v>
      </c>
    </row>
    <row r="1263" spans="1:6" ht="14.25" customHeight="1" x14ac:dyDescent="0.2">
      <c r="A1263" s="27">
        <v>41905</v>
      </c>
      <c r="B1263" s="28">
        <v>2248.0190105124898</v>
      </c>
      <c r="C1263" s="29">
        <v>93.206249999999997</v>
      </c>
      <c r="D1263" s="28">
        <v>2248.0190105124898</v>
      </c>
      <c r="E1263" s="30">
        <v>9</v>
      </c>
      <c r="F1263" s="30" t="s">
        <v>64</v>
      </c>
    </row>
    <row r="1264" spans="1:6" ht="14.25" customHeight="1" x14ac:dyDescent="0.2">
      <c r="A1264" s="27">
        <v>41905.5</v>
      </c>
      <c r="B1264" s="28">
        <v>2449.8866331333302</v>
      </c>
      <c r="C1264" s="29">
        <v>97.012499999999903</v>
      </c>
      <c r="D1264" s="28">
        <v>2449.8866331333302</v>
      </c>
      <c r="E1264" s="30">
        <v>9</v>
      </c>
      <c r="F1264" s="30" t="s">
        <v>64</v>
      </c>
    </row>
    <row r="1265" spans="1:6" ht="14.25" customHeight="1" x14ac:dyDescent="0.2">
      <c r="A1265" s="27">
        <v>41906</v>
      </c>
      <c r="B1265" s="28">
        <v>2096.2388598541602</v>
      </c>
      <c r="C1265" s="29">
        <v>89.178333333333299</v>
      </c>
      <c r="D1265" s="28">
        <v>2096.2388598541602</v>
      </c>
      <c r="E1265" s="30">
        <v>9</v>
      </c>
      <c r="F1265" s="30" t="s">
        <v>64</v>
      </c>
    </row>
    <row r="1266" spans="1:6" ht="14.25" customHeight="1" x14ac:dyDescent="0.2">
      <c r="A1266" s="27">
        <v>41906.5</v>
      </c>
      <c r="B1266" s="28">
        <v>2440.3553028374899</v>
      </c>
      <c r="C1266" s="29">
        <v>90.419166666666598</v>
      </c>
      <c r="D1266" s="28">
        <v>2440.3553028374899</v>
      </c>
      <c r="E1266" s="30">
        <v>9</v>
      </c>
      <c r="F1266" s="30" t="s">
        <v>64</v>
      </c>
    </row>
    <row r="1267" spans="1:6" ht="14.25" customHeight="1" x14ac:dyDescent="0.2">
      <c r="A1267" s="27">
        <v>41907</v>
      </c>
      <c r="B1267" s="28">
        <v>2174.9172505541601</v>
      </c>
      <c r="C1267" s="29">
        <v>95.5891666666666</v>
      </c>
      <c r="D1267" s="28">
        <v>2174.9172505541601</v>
      </c>
      <c r="E1267" s="30">
        <v>9</v>
      </c>
      <c r="F1267" s="30" t="s">
        <v>64</v>
      </c>
    </row>
    <row r="1268" spans="1:6" ht="14.25" customHeight="1" x14ac:dyDescent="0.2">
      <c r="A1268" s="27">
        <v>41907.5</v>
      </c>
      <c r="B1268" s="28">
        <v>2413.5105322916602</v>
      </c>
      <c r="C1268" s="29">
        <v>97.796666666666596</v>
      </c>
      <c r="D1268" s="28">
        <v>2413.5105322916602</v>
      </c>
      <c r="E1268" s="30">
        <v>9</v>
      </c>
      <c r="F1268" s="30" t="s">
        <v>64</v>
      </c>
    </row>
    <row r="1269" spans="1:6" ht="14.25" customHeight="1" x14ac:dyDescent="0.2">
      <c r="A1269" s="27">
        <v>41908</v>
      </c>
      <c r="B1269" s="28">
        <v>2185.6362948291599</v>
      </c>
      <c r="C1269" s="29">
        <v>93.211666666666602</v>
      </c>
      <c r="D1269" s="28">
        <v>2185.6362948291599</v>
      </c>
      <c r="E1269" s="30">
        <v>9</v>
      </c>
      <c r="F1269" s="30" t="s">
        <v>64</v>
      </c>
    </row>
    <row r="1270" spans="1:6" ht="14.25" customHeight="1" x14ac:dyDescent="0.2">
      <c r="A1270" s="27">
        <v>41908.5</v>
      </c>
      <c r="B1270" s="28">
        <v>2488.2033734500001</v>
      </c>
      <c r="C1270" s="29">
        <v>92.63</v>
      </c>
      <c r="D1270" s="28">
        <v>2488.2033734500001</v>
      </c>
      <c r="E1270" s="30">
        <v>9</v>
      </c>
      <c r="F1270" s="30" t="s">
        <v>64</v>
      </c>
    </row>
    <row r="1271" spans="1:6" ht="14.25" customHeight="1" x14ac:dyDescent="0.2">
      <c r="A1271" s="27">
        <v>41909</v>
      </c>
      <c r="B1271" s="28">
        <v>2231.6066298124902</v>
      </c>
      <c r="C1271" s="29">
        <v>93.126666666666594</v>
      </c>
      <c r="D1271" s="28">
        <v>2231.6066298124902</v>
      </c>
      <c r="E1271" s="30">
        <v>9</v>
      </c>
      <c r="F1271" s="30" t="s">
        <v>64</v>
      </c>
    </row>
    <row r="1272" spans="1:6" ht="14.25" customHeight="1" x14ac:dyDescent="0.2">
      <c r="A1272" s="27">
        <v>41909.5</v>
      </c>
      <c r="B1272" s="28">
        <v>2409.3805057374898</v>
      </c>
      <c r="C1272" s="29">
        <v>94.182499999999905</v>
      </c>
      <c r="D1272" s="28">
        <v>2409.3805057374898</v>
      </c>
      <c r="E1272" s="30">
        <v>9</v>
      </c>
      <c r="F1272" s="30" t="s">
        <v>64</v>
      </c>
    </row>
    <row r="1273" spans="1:6" ht="14.25" customHeight="1" x14ac:dyDescent="0.2">
      <c r="A1273" s="27">
        <v>41910</v>
      </c>
      <c r="B1273" s="28">
        <v>1921.2692918958301</v>
      </c>
      <c r="C1273" s="29">
        <v>92.816666666666606</v>
      </c>
      <c r="D1273" s="28">
        <v>1921.2692918958301</v>
      </c>
      <c r="E1273" s="30">
        <v>9</v>
      </c>
      <c r="F1273" s="30" t="s">
        <v>64</v>
      </c>
    </row>
    <row r="1274" spans="1:6" ht="14.25" customHeight="1" x14ac:dyDescent="0.2">
      <c r="A1274" s="27">
        <v>41910.5</v>
      </c>
      <c r="B1274" s="28">
        <v>2087.1779811166598</v>
      </c>
      <c r="C1274" s="29">
        <v>89.649166666666602</v>
      </c>
      <c r="D1274" s="28">
        <v>2087.1779811166598</v>
      </c>
      <c r="E1274" s="30">
        <v>9</v>
      </c>
      <c r="F1274" s="30" t="s">
        <v>64</v>
      </c>
    </row>
    <row r="1275" spans="1:6" ht="14.25" customHeight="1" x14ac:dyDescent="0.2">
      <c r="A1275" s="27">
        <v>41911</v>
      </c>
      <c r="B1275" s="28">
        <v>1892.1575970958299</v>
      </c>
      <c r="C1275" s="29">
        <v>89.694999999999993</v>
      </c>
      <c r="D1275" s="28">
        <v>1892.1575970958299</v>
      </c>
      <c r="E1275" s="30">
        <v>9</v>
      </c>
      <c r="F1275" s="30" t="s">
        <v>64</v>
      </c>
    </row>
    <row r="1276" spans="1:6" ht="14.25" customHeight="1" x14ac:dyDescent="0.2">
      <c r="A1276" s="27">
        <v>41911.5</v>
      </c>
      <c r="B1276" s="28">
        <v>2173.0139887708301</v>
      </c>
      <c r="C1276" s="29">
        <v>90.165000000000006</v>
      </c>
      <c r="D1276" s="28">
        <v>2173.0139887708301</v>
      </c>
      <c r="E1276" s="30">
        <v>9</v>
      </c>
      <c r="F1276" s="30" t="s">
        <v>64</v>
      </c>
    </row>
    <row r="1277" spans="1:6" ht="14.25" customHeight="1" x14ac:dyDescent="0.2">
      <c r="A1277" s="27">
        <v>41912</v>
      </c>
      <c r="B1277" s="28">
        <v>1895.0546239416601</v>
      </c>
      <c r="C1277" s="29">
        <v>92.224999999999994</v>
      </c>
      <c r="D1277" s="28">
        <v>1895.0546239416601</v>
      </c>
      <c r="E1277" s="30">
        <v>9</v>
      </c>
      <c r="F1277" s="30" t="s">
        <v>64</v>
      </c>
    </row>
    <row r="1278" spans="1:6" ht="14.25" customHeight="1" x14ac:dyDescent="0.2">
      <c r="A1278" s="27">
        <v>41912.5</v>
      </c>
      <c r="B1278" s="28">
        <v>2193.5688543291599</v>
      </c>
      <c r="C1278" s="29">
        <v>91.504999999999995</v>
      </c>
      <c r="D1278" s="28">
        <v>2193.5688543291599</v>
      </c>
      <c r="E1278" s="30">
        <v>9</v>
      </c>
      <c r="F1278" s="30" t="s">
        <v>64</v>
      </c>
    </row>
    <row r="1279" spans="1:6" ht="14.25" customHeight="1" x14ac:dyDescent="0.2">
      <c r="A1279" s="27">
        <v>41913</v>
      </c>
      <c r="B1279" s="28">
        <v>2045.4487360916601</v>
      </c>
      <c r="C1279" s="29">
        <v>95.185833333333306</v>
      </c>
      <c r="D1279" s="28">
        <v>2045.4487360916601</v>
      </c>
      <c r="E1279" s="30">
        <v>10</v>
      </c>
      <c r="F1279" s="30" t="s">
        <v>64</v>
      </c>
    </row>
    <row r="1280" spans="1:6" ht="14.25" customHeight="1" x14ac:dyDescent="0.2">
      <c r="A1280" s="27">
        <v>41913.5</v>
      </c>
      <c r="B1280" s="28">
        <v>2551.9848045416602</v>
      </c>
      <c r="C1280" s="29">
        <v>92.634166666666601</v>
      </c>
      <c r="D1280" s="28">
        <v>2551.9848045416602</v>
      </c>
      <c r="E1280" s="30">
        <v>10</v>
      </c>
      <c r="F1280" s="30" t="s">
        <v>64</v>
      </c>
    </row>
    <row r="1281" spans="1:6" ht="14.25" customHeight="1" x14ac:dyDescent="0.2">
      <c r="A1281" s="27">
        <v>41914</v>
      </c>
      <c r="B1281" s="28">
        <v>2031.1868413249899</v>
      </c>
      <c r="C1281" s="29">
        <v>91.8541666666666</v>
      </c>
      <c r="D1281" s="28">
        <v>2031.1868413249899</v>
      </c>
      <c r="E1281" s="30">
        <v>10</v>
      </c>
      <c r="F1281" s="30" t="s">
        <v>64</v>
      </c>
    </row>
    <row r="1282" spans="1:6" ht="14.25" customHeight="1" x14ac:dyDescent="0.2">
      <c r="A1282" s="27">
        <v>41914.5</v>
      </c>
      <c r="B1282" s="28">
        <v>2302.8370136041599</v>
      </c>
      <c r="C1282" s="29">
        <v>88.734166666666596</v>
      </c>
      <c r="D1282" s="28">
        <v>2302.8370136041599</v>
      </c>
      <c r="E1282" s="30">
        <v>10</v>
      </c>
      <c r="F1282" s="30" t="s">
        <v>64</v>
      </c>
    </row>
    <row r="1283" spans="1:6" ht="14.25" customHeight="1" x14ac:dyDescent="0.2">
      <c r="A1283" s="27">
        <v>41915</v>
      </c>
      <c r="B1283" s="28">
        <v>2265.20051680714</v>
      </c>
      <c r="C1283" s="29">
        <v>97.854285714285695</v>
      </c>
      <c r="D1283" s="28">
        <v>2265.20051680714</v>
      </c>
      <c r="E1283" s="30">
        <v>10</v>
      </c>
      <c r="F1283" s="30" t="s">
        <v>64</v>
      </c>
    </row>
    <row r="1284" spans="1:6" ht="14.25" customHeight="1" x14ac:dyDescent="0.2">
      <c r="A1284" s="27">
        <v>41915.5</v>
      </c>
      <c r="B1284" s="28">
        <v>2274.5985309624898</v>
      </c>
      <c r="C1284" s="29">
        <v>90.266666666666595</v>
      </c>
      <c r="D1284" s="28">
        <v>2274.5985309624898</v>
      </c>
      <c r="E1284" s="30">
        <v>10</v>
      </c>
      <c r="F1284" s="30" t="s">
        <v>64</v>
      </c>
    </row>
    <row r="1285" spans="1:6" ht="14.25" customHeight="1" x14ac:dyDescent="0.2">
      <c r="A1285" s="27">
        <v>41916</v>
      </c>
      <c r="B1285" s="28">
        <v>2135.9982475583301</v>
      </c>
      <c r="C1285" s="29">
        <v>93.316666666666606</v>
      </c>
      <c r="D1285" s="28">
        <v>2135.9982475583301</v>
      </c>
      <c r="E1285" s="30">
        <v>10</v>
      </c>
      <c r="F1285" s="30" t="s">
        <v>64</v>
      </c>
    </row>
    <row r="1286" spans="1:6" ht="14.25" customHeight="1" x14ac:dyDescent="0.2">
      <c r="A1286" s="27">
        <v>41916.5</v>
      </c>
      <c r="B1286" s="28">
        <v>2375.1063702249899</v>
      </c>
      <c r="C1286" s="29">
        <v>91.059166666666599</v>
      </c>
      <c r="D1286" s="28">
        <v>2375.1063702249899</v>
      </c>
      <c r="E1286" s="30">
        <v>10</v>
      </c>
      <c r="F1286" s="30" t="s">
        <v>64</v>
      </c>
    </row>
    <row r="1287" spans="1:6" ht="14.25" customHeight="1" x14ac:dyDescent="0.2">
      <c r="A1287" s="27">
        <v>41917</v>
      </c>
      <c r="B1287" s="28">
        <v>2001.9841070999901</v>
      </c>
      <c r="C1287" s="29">
        <v>96.3808333333333</v>
      </c>
      <c r="D1287" s="28">
        <v>2001.9841070999901</v>
      </c>
      <c r="E1287" s="30">
        <v>10</v>
      </c>
      <c r="F1287" s="30" t="s">
        <v>64</v>
      </c>
    </row>
    <row r="1288" spans="1:6" ht="14.25" customHeight="1" x14ac:dyDescent="0.2">
      <c r="A1288" s="27">
        <v>41917.5</v>
      </c>
      <c r="B1288" s="28">
        <v>2222.6508015458298</v>
      </c>
      <c r="C1288" s="29">
        <v>94.445833333333297</v>
      </c>
      <c r="D1288" s="28">
        <v>2222.6508015458298</v>
      </c>
      <c r="E1288" s="30">
        <v>10</v>
      </c>
      <c r="F1288" s="30" t="s">
        <v>64</v>
      </c>
    </row>
    <row r="1289" spans="1:6" ht="14.25" customHeight="1" x14ac:dyDescent="0.2">
      <c r="A1289" s="27">
        <v>41918</v>
      </c>
      <c r="B1289" s="28">
        <v>1869.44751362083</v>
      </c>
      <c r="C1289" s="29">
        <v>89.991666666666603</v>
      </c>
      <c r="D1289" s="28">
        <v>1869.44751362083</v>
      </c>
      <c r="E1289" s="30">
        <v>10</v>
      </c>
      <c r="F1289" s="30" t="s">
        <v>64</v>
      </c>
    </row>
    <row r="1290" spans="1:6" ht="14.25" customHeight="1" x14ac:dyDescent="0.2">
      <c r="A1290" s="27">
        <v>41918.5</v>
      </c>
      <c r="B1290" s="28">
        <v>2031.8905010416599</v>
      </c>
      <c r="C1290" s="29">
        <v>93.043333333333294</v>
      </c>
      <c r="D1290" s="28">
        <v>2031.8905010416599</v>
      </c>
      <c r="E1290" s="30">
        <v>10</v>
      </c>
      <c r="F1290" s="30" t="s">
        <v>64</v>
      </c>
    </row>
    <row r="1291" spans="1:6" ht="14.25" customHeight="1" x14ac:dyDescent="0.2">
      <c r="A1291" s="27">
        <v>41919</v>
      </c>
      <c r="B1291" s="28">
        <v>2070.8754603000002</v>
      </c>
      <c r="C1291" s="29">
        <v>92.8</v>
      </c>
      <c r="D1291" s="28">
        <v>2070.8754603000002</v>
      </c>
      <c r="E1291" s="30">
        <v>10</v>
      </c>
      <c r="F1291" s="30" t="s">
        <v>64</v>
      </c>
    </row>
    <row r="1292" spans="1:6" ht="14.25" customHeight="1" x14ac:dyDescent="0.2">
      <c r="A1292" s="27">
        <v>41919.5</v>
      </c>
      <c r="B1292" s="28">
        <v>2413.41911486249</v>
      </c>
      <c r="C1292" s="29">
        <v>92.62</v>
      </c>
      <c r="D1292" s="28">
        <v>2413.41911486249</v>
      </c>
      <c r="E1292" s="30">
        <v>10</v>
      </c>
      <c r="F1292" s="30" t="s">
        <v>64</v>
      </c>
    </row>
    <row r="1293" spans="1:6" ht="14.25" customHeight="1" x14ac:dyDescent="0.2">
      <c r="A1293" s="27">
        <v>41920</v>
      </c>
      <c r="B1293" s="28">
        <v>2139.0103975458301</v>
      </c>
      <c r="C1293" s="29">
        <v>89.626666666666594</v>
      </c>
      <c r="D1293" s="28">
        <v>2139.0103975458301</v>
      </c>
      <c r="E1293" s="30">
        <v>10</v>
      </c>
      <c r="F1293" s="30" t="s">
        <v>64</v>
      </c>
    </row>
    <row r="1294" spans="1:6" ht="14.25" customHeight="1" x14ac:dyDescent="0.2">
      <c r="A1294" s="27">
        <v>41920.5</v>
      </c>
      <c r="B1294" s="28">
        <v>2448.6224742749901</v>
      </c>
      <c r="C1294" s="29">
        <v>96.4433333333333</v>
      </c>
      <c r="D1294" s="28">
        <v>2448.6224742749901</v>
      </c>
      <c r="E1294" s="30">
        <v>10</v>
      </c>
      <c r="F1294" s="30" t="s">
        <v>64</v>
      </c>
    </row>
    <row r="1295" spans="1:6" ht="14.25" customHeight="1" x14ac:dyDescent="0.2">
      <c r="A1295" s="27">
        <v>41921</v>
      </c>
      <c r="B1295" s="28">
        <v>2178.94914845416</v>
      </c>
      <c r="C1295" s="29">
        <v>95.782499999999999</v>
      </c>
      <c r="D1295" s="28">
        <v>2178.94914845416</v>
      </c>
      <c r="E1295" s="30">
        <v>10</v>
      </c>
      <c r="F1295" s="30" t="s">
        <v>64</v>
      </c>
    </row>
    <row r="1296" spans="1:6" ht="14.25" customHeight="1" x14ac:dyDescent="0.2">
      <c r="A1296" s="27">
        <v>41921.5</v>
      </c>
      <c r="B1296" s="28">
        <v>2403.7327108333302</v>
      </c>
      <c r="C1296" s="29">
        <v>91.242500000000007</v>
      </c>
      <c r="D1296" s="28">
        <v>2403.7327108333302</v>
      </c>
      <c r="E1296" s="30">
        <v>10</v>
      </c>
      <c r="F1296" s="30" t="s">
        <v>64</v>
      </c>
    </row>
    <row r="1297" spans="1:6" ht="14.25" customHeight="1" x14ac:dyDescent="0.2">
      <c r="A1297" s="27">
        <v>41922</v>
      </c>
      <c r="B1297" s="28">
        <v>2120.5494546333298</v>
      </c>
      <c r="C1297" s="29">
        <v>94.824999999999903</v>
      </c>
      <c r="D1297" s="28">
        <v>2120.5494546333298</v>
      </c>
      <c r="E1297" s="30">
        <v>10</v>
      </c>
      <c r="F1297" s="30" t="s">
        <v>64</v>
      </c>
    </row>
    <row r="1298" spans="1:6" ht="14.25" customHeight="1" x14ac:dyDescent="0.2">
      <c r="A1298" s="27">
        <v>41922.5</v>
      </c>
      <c r="B1298" s="28">
        <v>2471.67496623749</v>
      </c>
      <c r="C1298" s="29">
        <v>97.902499999999904</v>
      </c>
      <c r="D1298" s="28">
        <v>2471.67496623749</v>
      </c>
      <c r="E1298" s="30">
        <v>10</v>
      </c>
      <c r="F1298" s="30" t="s">
        <v>64</v>
      </c>
    </row>
    <row r="1299" spans="1:6" ht="14.25" customHeight="1" x14ac:dyDescent="0.2">
      <c r="A1299" s="27">
        <v>41923</v>
      </c>
      <c r="B1299" s="28">
        <v>2086.25206199583</v>
      </c>
      <c r="C1299" s="29">
        <v>88.783333333333303</v>
      </c>
      <c r="D1299" s="28">
        <v>2086.25206199583</v>
      </c>
      <c r="E1299" s="30">
        <v>10</v>
      </c>
      <c r="F1299" s="30" t="s">
        <v>64</v>
      </c>
    </row>
    <row r="1300" spans="1:6" ht="14.25" customHeight="1" x14ac:dyDescent="0.2">
      <c r="A1300" s="27">
        <v>41923.5</v>
      </c>
      <c r="B1300" s="28">
        <v>2442.8866810416598</v>
      </c>
      <c r="C1300" s="29">
        <v>93.279999999999902</v>
      </c>
      <c r="D1300" s="28">
        <v>2442.8866810416598</v>
      </c>
      <c r="E1300" s="30">
        <v>10</v>
      </c>
      <c r="F1300" s="30" t="s">
        <v>64</v>
      </c>
    </row>
    <row r="1301" spans="1:6" ht="14.25" customHeight="1" x14ac:dyDescent="0.2">
      <c r="A1301" s="27">
        <v>41924</v>
      </c>
      <c r="B1301" s="28">
        <v>1963.9878850208299</v>
      </c>
      <c r="C1301" s="29">
        <v>89.876666666666594</v>
      </c>
      <c r="D1301" s="28">
        <v>1963.9878850208299</v>
      </c>
      <c r="E1301" s="30">
        <v>10</v>
      </c>
      <c r="F1301" s="30" t="s">
        <v>64</v>
      </c>
    </row>
    <row r="1302" spans="1:6" ht="14.25" customHeight="1" x14ac:dyDescent="0.2">
      <c r="A1302" s="27">
        <v>41924.5</v>
      </c>
      <c r="B1302" s="28">
        <v>2139.9399515208302</v>
      </c>
      <c r="C1302" s="29">
        <v>93.448333333333295</v>
      </c>
      <c r="D1302" s="28">
        <v>2139.9399515208302</v>
      </c>
      <c r="E1302" s="30">
        <v>10</v>
      </c>
      <c r="F1302" s="30" t="s">
        <v>64</v>
      </c>
    </row>
    <row r="1303" spans="1:6" ht="14.25" customHeight="1" x14ac:dyDescent="0.2">
      <c r="A1303" s="27">
        <v>41925</v>
      </c>
      <c r="B1303" s="28">
        <v>1766.14336092083</v>
      </c>
      <c r="C1303" s="29">
        <v>89.710833333333298</v>
      </c>
      <c r="D1303" s="28">
        <v>1766.14336092083</v>
      </c>
      <c r="E1303" s="30">
        <v>10</v>
      </c>
      <c r="F1303" s="30" t="s">
        <v>64</v>
      </c>
    </row>
    <row r="1304" spans="1:6" ht="14.25" customHeight="1" x14ac:dyDescent="0.2">
      <c r="A1304" s="27">
        <v>41925.5</v>
      </c>
      <c r="B1304" s="28">
        <v>2132.2404888999999</v>
      </c>
      <c r="C1304" s="29">
        <v>93.548333333333304</v>
      </c>
      <c r="D1304" s="28">
        <v>2132.2404888999999</v>
      </c>
      <c r="E1304" s="30">
        <v>10</v>
      </c>
      <c r="F1304" s="30" t="s">
        <v>64</v>
      </c>
    </row>
    <row r="1305" spans="1:6" ht="14.25" customHeight="1" x14ac:dyDescent="0.2">
      <c r="A1305" s="27">
        <v>41926</v>
      </c>
      <c r="B1305" s="28">
        <v>2083.7589468916599</v>
      </c>
      <c r="C1305" s="29">
        <v>97.102500000000006</v>
      </c>
      <c r="D1305" s="28">
        <v>2083.7589468916599</v>
      </c>
      <c r="E1305" s="30">
        <v>10</v>
      </c>
      <c r="F1305" s="30" t="s">
        <v>64</v>
      </c>
    </row>
    <row r="1306" spans="1:6" ht="14.25" customHeight="1" x14ac:dyDescent="0.2">
      <c r="A1306" s="27">
        <v>41926.5</v>
      </c>
      <c r="B1306" s="28">
        <v>2341.1671416499998</v>
      </c>
      <c r="C1306" s="29">
        <v>93.54</v>
      </c>
      <c r="D1306" s="28">
        <v>2341.1671416499998</v>
      </c>
      <c r="E1306" s="30">
        <v>10</v>
      </c>
      <c r="F1306" s="30" t="s">
        <v>64</v>
      </c>
    </row>
    <row r="1307" spans="1:6" ht="14.25" customHeight="1" x14ac:dyDescent="0.2">
      <c r="A1307" s="27">
        <v>41927</v>
      </c>
      <c r="B1307" s="28">
        <v>2093.52091827916</v>
      </c>
      <c r="C1307" s="29">
        <v>96.017499999999899</v>
      </c>
      <c r="D1307" s="28">
        <v>2093.52091827916</v>
      </c>
      <c r="E1307" s="30">
        <v>10</v>
      </c>
      <c r="F1307" s="30" t="s">
        <v>64</v>
      </c>
    </row>
    <row r="1308" spans="1:6" ht="14.25" customHeight="1" x14ac:dyDescent="0.2">
      <c r="A1308" s="27">
        <v>41927.5</v>
      </c>
      <c r="B1308" s="28">
        <v>2386.4904451791599</v>
      </c>
      <c r="C1308" s="29">
        <v>95.88</v>
      </c>
      <c r="D1308" s="28">
        <v>2386.4904451791599</v>
      </c>
      <c r="E1308" s="30">
        <v>10</v>
      </c>
      <c r="F1308" s="30" t="s">
        <v>64</v>
      </c>
    </row>
    <row r="1309" spans="1:6" ht="14.25" customHeight="1" x14ac:dyDescent="0.2">
      <c r="A1309" s="27">
        <v>41928</v>
      </c>
      <c r="B1309" s="28">
        <v>2032.8935772208299</v>
      </c>
      <c r="C1309" s="29">
        <v>97.279166666666598</v>
      </c>
      <c r="D1309" s="28">
        <v>2032.8935772208299</v>
      </c>
      <c r="E1309" s="30">
        <v>10</v>
      </c>
      <c r="F1309" s="30" t="s">
        <v>64</v>
      </c>
    </row>
    <row r="1310" spans="1:6" ht="14.25" customHeight="1" x14ac:dyDescent="0.2">
      <c r="A1310" s="27">
        <v>41928.5</v>
      </c>
      <c r="B1310" s="28">
        <v>2301.3289821916601</v>
      </c>
      <c r="C1310" s="29">
        <v>92.186666666666596</v>
      </c>
      <c r="D1310" s="28">
        <v>2301.3289821916601</v>
      </c>
      <c r="E1310" s="30">
        <v>10</v>
      </c>
      <c r="F1310" s="30" t="s">
        <v>64</v>
      </c>
    </row>
    <row r="1311" spans="1:6" ht="14.25" customHeight="1" x14ac:dyDescent="0.2">
      <c r="A1311" s="27">
        <v>41929</v>
      </c>
      <c r="B1311" s="28">
        <v>2119.0852012249902</v>
      </c>
      <c r="C1311" s="29">
        <v>92.573333333333295</v>
      </c>
      <c r="D1311" s="28">
        <v>2119.0852012249902</v>
      </c>
      <c r="E1311" s="30">
        <v>10</v>
      </c>
      <c r="F1311" s="30" t="s">
        <v>64</v>
      </c>
    </row>
    <row r="1312" spans="1:6" ht="14.25" customHeight="1" x14ac:dyDescent="0.2">
      <c r="A1312" s="27">
        <v>41929.5</v>
      </c>
      <c r="B1312" s="28">
        <v>2325.9137709333299</v>
      </c>
      <c r="C1312" s="29">
        <v>92.292499999999905</v>
      </c>
      <c r="D1312" s="28">
        <v>2325.9137709333299</v>
      </c>
      <c r="E1312" s="30">
        <v>10</v>
      </c>
      <c r="F1312" s="30" t="s">
        <v>64</v>
      </c>
    </row>
    <row r="1313" spans="1:6" ht="14.25" customHeight="1" x14ac:dyDescent="0.2">
      <c r="A1313" s="27">
        <v>41930</v>
      </c>
      <c r="B1313" s="28">
        <v>2009.09985255833</v>
      </c>
      <c r="C1313" s="29">
        <v>89.856666666666598</v>
      </c>
      <c r="D1313" s="28">
        <v>2009.09985255833</v>
      </c>
      <c r="E1313" s="30">
        <v>10</v>
      </c>
      <c r="F1313" s="30" t="s">
        <v>64</v>
      </c>
    </row>
    <row r="1314" spans="1:6" ht="14.25" customHeight="1" x14ac:dyDescent="0.2">
      <c r="A1314" s="27">
        <v>41930.5</v>
      </c>
      <c r="B1314" s="28">
        <v>2283.4003024624899</v>
      </c>
      <c r="C1314" s="29">
        <v>95.3958333333333</v>
      </c>
      <c r="D1314" s="28">
        <v>2283.4003024624899</v>
      </c>
      <c r="E1314" s="30">
        <v>10</v>
      </c>
      <c r="F1314" s="30" t="s">
        <v>64</v>
      </c>
    </row>
    <row r="1315" spans="1:6" ht="14.25" customHeight="1" x14ac:dyDescent="0.2">
      <c r="A1315" s="27">
        <v>41931</v>
      </c>
      <c r="B1315" s="28">
        <v>1919.3676576749899</v>
      </c>
      <c r="C1315" s="29">
        <v>90.515833333333305</v>
      </c>
      <c r="D1315" s="28">
        <v>1919.3676576749899</v>
      </c>
      <c r="E1315" s="30">
        <v>10</v>
      </c>
      <c r="F1315" s="30" t="s">
        <v>64</v>
      </c>
    </row>
    <row r="1316" spans="1:6" ht="14.25" customHeight="1" x14ac:dyDescent="0.2">
      <c r="A1316" s="27">
        <v>41931.5</v>
      </c>
      <c r="B1316" s="28">
        <v>2286.60910756249</v>
      </c>
      <c r="C1316" s="29">
        <v>91.726666666666603</v>
      </c>
      <c r="D1316" s="28">
        <v>2286.60910756249</v>
      </c>
      <c r="E1316" s="30">
        <v>10</v>
      </c>
      <c r="F1316" s="30" t="s">
        <v>64</v>
      </c>
    </row>
    <row r="1317" spans="1:6" ht="14.25" customHeight="1" x14ac:dyDescent="0.2">
      <c r="A1317" s="27">
        <v>41932</v>
      </c>
      <c r="B1317" s="28">
        <v>1848.7247567541599</v>
      </c>
      <c r="C1317" s="29">
        <v>93.337499999999906</v>
      </c>
      <c r="D1317" s="28">
        <v>1848.7247567541599</v>
      </c>
      <c r="E1317" s="30">
        <v>10</v>
      </c>
      <c r="F1317" s="30" t="s">
        <v>64</v>
      </c>
    </row>
    <row r="1318" spans="1:6" ht="14.25" customHeight="1" x14ac:dyDescent="0.2">
      <c r="A1318" s="27">
        <v>41932.5</v>
      </c>
      <c r="B1318" s="28">
        <v>2055.5258291749901</v>
      </c>
      <c r="C1318" s="29">
        <v>94.040833333333296</v>
      </c>
      <c r="D1318" s="28">
        <v>2055.5258291749901</v>
      </c>
      <c r="E1318" s="30">
        <v>10</v>
      </c>
      <c r="F1318" s="30" t="s">
        <v>64</v>
      </c>
    </row>
    <row r="1319" spans="1:6" ht="14.25" customHeight="1" x14ac:dyDescent="0.2">
      <c r="A1319" s="27">
        <v>41933</v>
      </c>
      <c r="B1319" s="28">
        <v>2065.4158662874902</v>
      </c>
      <c r="C1319" s="29">
        <v>91.495833333333294</v>
      </c>
      <c r="D1319" s="28">
        <v>2065.4158662874902</v>
      </c>
      <c r="E1319" s="30">
        <v>10</v>
      </c>
      <c r="F1319" s="30" t="s">
        <v>64</v>
      </c>
    </row>
    <row r="1320" spans="1:6" ht="14.25" customHeight="1" x14ac:dyDescent="0.2">
      <c r="A1320" s="27">
        <v>41933.5</v>
      </c>
      <c r="B1320" s="28">
        <v>2347.5712044791599</v>
      </c>
      <c r="C1320" s="29">
        <v>91.925833333333301</v>
      </c>
      <c r="D1320" s="28">
        <v>2347.5712044791599</v>
      </c>
      <c r="E1320" s="30">
        <v>10</v>
      </c>
      <c r="F1320" s="30" t="s">
        <v>64</v>
      </c>
    </row>
    <row r="1321" spans="1:6" ht="14.25" customHeight="1" x14ac:dyDescent="0.2">
      <c r="A1321" s="27">
        <v>41934</v>
      </c>
      <c r="B1321" s="28">
        <v>1953.4718825083301</v>
      </c>
      <c r="C1321" s="29">
        <v>95.820833333333297</v>
      </c>
      <c r="D1321" s="28">
        <v>1953.4718825083301</v>
      </c>
      <c r="E1321" s="30">
        <v>10</v>
      </c>
      <c r="F1321" s="30" t="s">
        <v>64</v>
      </c>
    </row>
    <row r="1322" spans="1:6" ht="14.25" customHeight="1" x14ac:dyDescent="0.2">
      <c r="A1322" s="27">
        <v>41934.5</v>
      </c>
      <c r="B1322" s="28">
        <v>2347.2038133833298</v>
      </c>
      <c r="C1322" s="29">
        <v>96.074166666666599</v>
      </c>
      <c r="D1322" s="28">
        <v>2347.2038133833298</v>
      </c>
      <c r="E1322" s="30">
        <v>10</v>
      </c>
      <c r="F1322" s="30" t="s">
        <v>64</v>
      </c>
    </row>
    <row r="1323" spans="1:6" ht="14.25" customHeight="1" x14ac:dyDescent="0.2">
      <c r="A1323" s="27">
        <v>41935</v>
      </c>
      <c r="B1323" s="28">
        <v>2089.9674572541599</v>
      </c>
      <c r="C1323" s="29">
        <v>89.605000000000004</v>
      </c>
      <c r="D1323" s="28">
        <v>2089.9674572541599</v>
      </c>
      <c r="E1323" s="30">
        <v>10</v>
      </c>
      <c r="F1323" s="30" t="s">
        <v>64</v>
      </c>
    </row>
    <row r="1324" spans="1:6" ht="14.25" customHeight="1" x14ac:dyDescent="0.2">
      <c r="A1324" s="27">
        <v>41935.5</v>
      </c>
      <c r="B1324" s="28">
        <v>2308.8326177374902</v>
      </c>
      <c r="C1324" s="29">
        <v>94.202500000000001</v>
      </c>
      <c r="D1324" s="28">
        <v>2308.8326177374902</v>
      </c>
      <c r="E1324" s="30">
        <v>10</v>
      </c>
      <c r="F1324" s="30" t="s">
        <v>64</v>
      </c>
    </row>
    <row r="1325" spans="1:6" ht="14.25" customHeight="1" x14ac:dyDescent="0.2">
      <c r="A1325" s="27">
        <v>41936</v>
      </c>
      <c r="B1325" s="28">
        <v>2021.69496208333</v>
      </c>
      <c r="C1325" s="29">
        <v>94.43</v>
      </c>
      <c r="D1325" s="28">
        <v>2021.69496208333</v>
      </c>
      <c r="E1325" s="30">
        <v>10</v>
      </c>
      <c r="F1325" s="30" t="s">
        <v>64</v>
      </c>
    </row>
    <row r="1326" spans="1:6" ht="14.25" customHeight="1" x14ac:dyDescent="0.2">
      <c r="A1326" s="27">
        <v>41936.5</v>
      </c>
      <c r="B1326" s="28">
        <v>2344.4569725874899</v>
      </c>
      <c r="C1326" s="29">
        <v>92.056666666666601</v>
      </c>
      <c r="D1326" s="28">
        <v>2344.4569725874899</v>
      </c>
      <c r="E1326" s="30">
        <v>10</v>
      </c>
      <c r="F1326" s="30" t="s">
        <v>64</v>
      </c>
    </row>
    <row r="1327" spans="1:6" ht="14.25" customHeight="1" x14ac:dyDescent="0.2">
      <c r="A1327" s="27">
        <v>41937</v>
      </c>
      <c r="B1327" s="28">
        <v>1995.2366470833299</v>
      </c>
      <c r="C1327" s="29">
        <v>93.225833333333298</v>
      </c>
      <c r="D1327" s="28">
        <v>1995.2366470833299</v>
      </c>
      <c r="E1327" s="30">
        <v>10</v>
      </c>
      <c r="F1327" s="30" t="s">
        <v>64</v>
      </c>
    </row>
    <row r="1328" spans="1:6" ht="14.25" customHeight="1" x14ac:dyDescent="0.2">
      <c r="A1328" s="27">
        <v>41937.5</v>
      </c>
      <c r="B1328" s="28">
        <v>2290.1569567916599</v>
      </c>
      <c r="C1328" s="29">
        <v>89.435000000000002</v>
      </c>
      <c r="D1328" s="28">
        <v>2290.1569567916599</v>
      </c>
      <c r="E1328" s="30">
        <v>10</v>
      </c>
      <c r="F1328" s="30" t="s">
        <v>64</v>
      </c>
    </row>
    <row r="1329" spans="1:6" ht="14.25" customHeight="1" x14ac:dyDescent="0.2">
      <c r="A1329" s="27">
        <v>41938</v>
      </c>
      <c r="B1329" s="28">
        <v>1905.2592441166601</v>
      </c>
      <c r="C1329" s="29">
        <v>89.132499999999993</v>
      </c>
      <c r="D1329" s="28">
        <v>1905.2592441166601</v>
      </c>
      <c r="E1329" s="30">
        <v>10</v>
      </c>
      <c r="F1329" s="30" t="s">
        <v>64</v>
      </c>
    </row>
    <row r="1330" spans="1:6" ht="14.25" customHeight="1" x14ac:dyDescent="0.2">
      <c r="A1330" s="27">
        <v>41938.5</v>
      </c>
      <c r="B1330" s="28">
        <v>2075.94736607916</v>
      </c>
      <c r="C1330" s="29">
        <v>92.077499999999901</v>
      </c>
      <c r="D1330" s="28">
        <v>2075.94736607916</v>
      </c>
      <c r="E1330" s="30">
        <v>10</v>
      </c>
      <c r="F1330" s="30" t="s">
        <v>64</v>
      </c>
    </row>
    <row r="1331" spans="1:6" ht="14.25" customHeight="1" x14ac:dyDescent="0.2">
      <c r="A1331" s="27">
        <v>41939</v>
      </c>
      <c r="B1331" s="28">
        <v>1785.0475021541599</v>
      </c>
      <c r="C1331" s="29">
        <v>89.795833333333306</v>
      </c>
      <c r="D1331" s="28">
        <v>1785.0475021541599</v>
      </c>
      <c r="E1331" s="30">
        <v>10</v>
      </c>
      <c r="F1331" s="30" t="s">
        <v>64</v>
      </c>
    </row>
    <row r="1332" spans="1:6" ht="14.25" customHeight="1" x14ac:dyDescent="0.2">
      <c r="A1332" s="27">
        <v>41939.5</v>
      </c>
      <c r="B1332" s="28">
        <v>2224.8661248083299</v>
      </c>
      <c r="C1332" s="29">
        <v>91.334999999999994</v>
      </c>
      <c r="D1332" s="28">
        <v>2224.8661248083299</v>
      </c>
      <c r="E1332" s="30">
        <v>10</v>
      </c>
      <c r="F1332" s="30" t="s">
        <v>64</v>
      </c>
    </row>
    <row r="1333" spans="1:6" ht="14.25" customHeight="1" x14ac:dyDescent="0.2">
      <c r="A1333" s="27">
        <v>41940</v>
      </c>
      <c r="B1333" s="28">
        <v>2128.69922132499</v>
      </c>
      <c r="C1333" s="29">
        <v>91.149166666666602</v>
      </c>
      <c r="D1333" s="28">
        <v>2128.69922132499</v>
      </c>
      <c r="E1333" s="30">
        <v>10</v>
      </c>
      <c r="F1333" s="30" t="s">
        <v>64</v>
      </c>
    </row>
    <row r="1334" spans="1:6" ht="14.25" customHeight="1" x14ac:dyDescent="0.2">
      <c r="A1334" s="27">
        <v>41940.5</v>
      </c>
      <c r="B1334" s="28">
        <v>2480.6346454208301</v>
      </c>
      <c r="C1334" s="29">
        <v>91.080833333333302</v>
      </c>
      <c r="D1334" s="28">
        <v>2480.6346454208301</v>
      </c>
      <c r="E1334" s="30">
        <v>10</v>
      </c>
      <c r="F1334" s="30" t="s">
        <v>64</v>
      </c>
    </row>
    <row r="1335" spans="1:6" ht="14.25" customHeight="1" x14ac:dyDescent="0.2">
      <c r="A1335" s="27">
        <v>41941</v>
      </c>
      <c r="B1335" s="28">
        <v>2124.5476204874999</v>
      </c>
      <c r="C1335" s="29">
        <v>93.509166666666601</v>
      </c>
      <c r="D1335" s="28">
        <v>2124.5476204874999</v>
      </c>
      <c r="E1335" s="30">
        <v>10</v>
      </c>
      <c r="F1335" s="30" t="s">
        <v>64</v>
      </c>
    </row>
    <row r="1336" spans="1:6" ht="14.25" customHeight="1" x14ac:dyDescent="0.2">
      <c r="A1336" s="27">
        <v>41941.5</v>
      </c>
      <c r="B1336" s="28">
        <v>2571.44064713749</v>
      </c>
      <c r="C1336" s="29">
        <v>92.410833333333301</v>
      </c>
      <c r="D1336" s="28">
        <v>2571.44064713749</v>
      </c>
      <c r="E1336" s="30">
        <v>10</v>
      </c>
      <c r="F1336" s="30" t="s">
        <v>64</v>
      </c>
    </row>
    <row r="1337" spans="1:6" ht="14.25" customHeight="1" x14ac:dyDescent="0.2">
      <c r="A1337" s="27">
        <v>41942</v>
      </c>
      <c r="B1337" s="28">
        <v>2217.5268075249901</v>
      </c>
      <c r="C1337" s="29">
        <v>91.293333333333294</v>
      </c>
      <c r="D1337" s="28">
        <v>2217.5268075249901</v>
      </c>
      <c r="E1337" s="30">
        <v>10</v>
      </c>
      <c r="F1337" s="30" t="s">
        <v>64</v>
      </c>
    </row>
    <row r="1338" spans="1:6" ht="14.25" customHeight="1" x14ac:dyDescent="0.2">
      <c r="A1338" s="27">
        <v>41942.5</v>
      </c>
      <c r="B1338" s="28">
        <v>2683.7011060749901</v>
      </c>
      <c r="C1338" s="29">
        <v>90.894166666666607</v>
      </c>
      <c r="D1338" s="28">
        <v>2683.7011060749901</v>
      </c>
      <c r="E1338" s="30">
        <v>10</v>
      </c>
      <c r="F1338" s="30" t="s">
        <v>64</v>
      </c>
    </row>
    <row r="1339" spans="1:6" ht="14.25" customHeight="1" x14ac:dyDescent="0.2">
      <c r="A1339" s="27">
        <v>41943</v>
      </c>
      <c r="B1339" s="28">
        <v>2215.4528255416599</v>
      </c>
      <c r="C1339" s="29">
        <v>92.777499999999904</v>
      </c>
      <c r="D1339" s="28">
        <v>2215.4528255416599</v>
      </c>
      <c r="E1339" s="30">
        <v>10</v>
      </c>
      <c r="F1339" s="30" t="s">
        <v>64</v>
      </c>
    </row>
    <row r="1340" spans="1:6" ht="14.25" customHeight="1" x14ac:dyDescent="0.2">
      <c r="A1340" s="27">
        <v>41943.5</v>
      </c>
      <c r="B1340" s="28">
        <v>2554.6916965374899</v>
      </c>
      <c r="C1340" s="29">
        <v>94.932500000000005</v>
      </c>
      <c r="D1340" s="28">
        <v>2554.6916965374899</v>
      </c>
      <c r="E1340" s="30">
        <v>10</v>
      </c>
      <c r="F1340" s="30" t="s">
        <v>64</v>
      </c>
    </row>
    <row r="1341" spans="1:6" ht="14.25" customHeight="1" x14ac:dyDescent="0.2">
      <c r="A1341" s="27">
        <v>41944</v>
      </c>
      <c r="B1341" s="28">
        <v>2151.4010383208301</v>
      </c>
      <c r="C1341" s="29">
        <v>92.434166666666599</v>
      </c>
      <c r="D1341" s="28">
        <v>2151.4010383208301</v>
      </c>
      <c r="E1341" s="30">
        <v>11</v>
      </c>
      <c r="F1341" s="30" t="s">
        <v>64</v>
      </c>
    </row>
    <row r="1342" spans="1:6" ht="14.25" customHeight="1" x14ac:dyDescent="0.2">
      <c r="A1342" s="27">
        <v>41944.5</v>
      </c>
      <c r="B1342" s="28">
        <v>2318.9251723624898</v>
      </c>
      <c r="C1342" s="29">
        <v>93.046666666666596</v>
      </c>
      <c r="D1342" s="28">
        <v>2318.9251723624898</v>
      </c>
      <c r="E1342" s="30">
        <v>11</v>
      </c>
      <c r="F1342" s="30" t="s">
        <v>64</v>
      </c>
    </row>
    <row r="1343" spans="1:6" ht="14.25" customHeight="1" x14ac:dyDescent="0.2">
      <c r="A1343" s="27">
        <v>41945</v>
      </c>
      <c r="B1343" s="28">
        <v>1916.7523576624901</v>
      </c>
      <c r="C1343" s="29">
        <v>93.422499999999999</v>
      </c>
      <c r="D1343" s="28">
        <v>1916.7523576624901</v>
      </c>
      <c r="E1343" s="30">
        <v>11</v>
      </c>
      <c r="F1343" s="30" t="s">
        <v>64</v>
      </c>
    </row>
    <row r="1344" spans="1:6" ht="14.25" customHeight="1" x14ac:dyDescent="0.2">
      <c r="A1344" s="27">
        <v>41945.5</v>
      </c>
      <c r="B1344" s="28">
        <v>2233.5855653583299</v>
      </c>
      <c r="C1344" s="29">
        <v>97.349166666666605</v>
      </c>
      <c r="D1344" s="28">
        <v>2233.5855653583299</v>
      </c>
      <c r="E1344" s="30">
        <v>11</v>
      </c>
      <c r="F1344" s="30" t="s">
        <v>64</v>
      </c>
    </row>
    <row r="1345" spans="1:6" ht="14.25" customHeight="1" x14ac:dyDescent="0.2">
      <c r="A1345" s="27">
        <v>41946</v>
      </c>
      <c r="B1345" s="28">
        <v>1842.9941724181799</v>
      </c>
      <c r="C1345" s="29">
        <v>96.465454545454506</v>
      </c>
      <c r="D1345" s="28">
        <v>1842.9941724181799</v>
      </c>
      <c r="E1345" s="30">
        <v>11</v>
      </c>
      <c r="F1345" s="30" t="s">
        <v>64</v>
      </c>
    </row>
    <row r="1346" spans="1:6" ht="14.25" customHeight="1" x14ac:dyDescent="0.2">
      <c r="A1346" s="27">
        <v>41946.5</v>
      </c>
      <c r="B1346" s="28">
        <v>2396.8332543874999</v>
      </c>
      <c r="C1346" s="29">
        <v>92.75</v>
      </c>
      <c r="D1346" s="28">
        <v>2396.8332543874999</v>
      </c>
      <c r="E1346" s="30">
        <v>11</v>
      </c>
      <c r="F1346" s="30" t="s">
        <v>64</v>
      </c>
    </row>
    <row r="1347" spans="1:6" ht="14.25" customHeight="1" x14ac:dyDescent="0.2">
      <c r="A1347" s="27">
        <v>41947</v>
      </c>
      <c r="B1347" s="28">
        <v>2408.6852115666602</v>
      </c>
      <c r="C1347" s="29">
        <v>92.273333333333298</v>
      </c>
      <c r="D1347" s="28">
        <v>2408.6852115666602</v>
      </c>
      <c r="E1347" s="30">
        <v>11</v>
      </c>
      <c r="F1347" s="30" t="s">
        <v>64</v>
      </c>
    </row>
    <row r="1348" spans="1:6" ht="14.25" customHeight="1" x14ac:dyDescent="0.2">
      <c r="A1348" s="27">
        <v>41947.5</v>
      </c>
      <c r="B1348" s="28">
        <v>2942.7936255916602</v>
      </c>
      <c r="C1348" s="29">
        <v>88.793333333333294</v>
      </c>
      <c r="D1348" s="28">
        <v>2942.7936255916602</v>
      </c>
      <c r="E1348" s="30">
        <v>11</v>
      </c>
      <c r="F1348" s="30" t="s">
        <v>64</v>
      </c>
    </row>
    <row r="1349" spans="1:6" ht="14.25" customHeight="1" x14ac:dyDescent="0.2">
      <c r="A1349" s="27">
        <v>41948</v>
      </c>
      <c r="B1349" s="28">
        <v>2237.4565533958298</v>
      </c>
      <c r="C1349" s="29">
        <v>87.631666666666604</v>
      </c>
      <c r="D1349" s="28">
        <v>2237.4565533958298</v>
      </c>
      <c r="E1349" s="30">
        <v>11</v>
      </c>
      <c r="F1349" s="30" t="s">
        <v>64</v>
      </c>
    </row>
    <row r="1350" spans="1:6" ht="14.25" customHeight="1" x14ac:dyDescent="0.2">
      <c r="A1350" s="27">
        <v>41948.5</v>
      </c>
      <c r="B1350" s="28">
        <v>2495.2396494291602</v>
      </c>
      <c r="C1350" s="29">
        <v>90.684166666666599</v>
      </c>
      <c r="D1350" s="28">
        <v>2495.2396494291602</v>
      </c>
      <c r="E1350" s="30">
        <v>11</v>
      </c>
      <c r="F1350" s="30" t="s">
        <v>64</v>
      </c>
    </row>
    <row r="1351" spans="1:6" ht="14.25" customHeight="1" x14ac:dyDescent="0.2">
      <c r="A1351" s="27">
        <v>41949</v>
      </c>
      <c r="B1351" s="28">
        <v>2130.4837477833298</v>
      </c>
      <c r="C1351" s="29">
        <v>90.214999999999904</v>
      </c>
      <c r="D1351" s="28">
        <v>2130.4837477833298</v>
      </c>
      <c r="E1351" s="30">
        <v>11</v>
      </c>
      <c r="F1351" s="30" t="s">
        <v>64</v>
      </c>
    </row>
    <row r="1352" spans="1:6" ht="14.25" customHeight="1" x14ac:dyDescent="0.2">
      <c r="A1352" s="27">
        <v>41949.5</v>
      </c>
      <c r="B1352" s="28">
        <v>2358.7742951124901</v>
      </c>
      <c r="C1352" s="29">
        <v>93.018333333333302</v>
      </c>
      <c r="D1352" s="28">
        <v>2358.7742951124901</v>
      </c>
      <c r="E1352" s="30">
        <v>11</v>
      </c>
      <c r="F1352" s="30" t="s">
        <v>64</v>
      </c>
    </row>
    <row r="1353" spans="1:6" ht="14.25" customHeight="1" x14ac:dyDescent="0.2">
      <c r="A1353" s="27">
        <v>41950</v>
      </c>
      <c r="B1353" s="28">
        <v>2085.4095028833299</v>
      </c>
      <c r="C1353" s="29">
        <v>94.704999999999998</v>
      </c>
      <c r="D1353" s="28">
        <v>2085.4095028833299</v>
      </c>
      <c r="E1353" s="30">
        <v>11</v>
      </c>
      <c r="F1353" s="30" t="s">
        <v>64</v>
      </c>
    </row>
    <row r="1354" spans="1:6" ht="14.25" customHeight="1" x14ac:dyDescent="0.2">
      <c r="A1354" s="27">
        <v>41950.5</v>
      </c>
      <c r="B1354" s="28">
        <v>2406.06192685</v>
      </c>
      <c r="C1354" s="29">
        <v>94.664166666666603</v>
      </c>
      <c r="D1354" s="28">
        <v>2406.06192685</v>
      </c>
      <c r="E1354" s="30">
        <v>11</v>
      </c>
      <c r="F1354" s="30" t="s">
        <v>64</v>
      </c>
    </row>
    <row r="1355" spans="1:6" ht="14.25" customHeight="1" x14ac:dyDescent="0.2">
      <c r="A1355" s="27">
        <v>41951</v>
      </c>
      <c r="B1355" s="28">
        <v>2127.6195419083301</v>
      </c>
      <c r="C1355" s="29">
        <v>92.75</v>
      </c>
      <c r="D1355" s="28">
        <v>2127.6195419083301</v>
      </c>
      <c r="E1355" s="30">
        <v>11</v>
      </c>
      <c r="F1355" s="30" t="s">
        <v>64</v>
      </c>
    </row>
    <row r="1356" spans="1:6" ht="14.25" customHeight="1" x14ac:dyDescent="0.2">
      <c r="A1356" s="27">
        <v>41951.5</v>
      </c>
      <c r="B1356" s="28">
        <v>2560.4690787166601</v>
      </c>
      <c r="C1356" s="29">
        <v>91.389999999999901</v>
      </c>
      <c r="D1356" s="28">
        <v>2560.4690787166601</v>
      </c>
      <c r="E1356" s="30">
        <v>11</v>
      </c>
      <c r="F1356" s="30" t="s">
        <v>64</v>
      </c>
    </row>
    <row r="1357" spans="1:6" ht="14.25" customHeight="1" x14ac:dyDescent="0.2">
      <c r="A1357" s="27">
        <v>41952</v>
      </c>
      <c r="B1357" s="28">
        <v>1850.07687563749</v>
      </c>
      <c r="C1357" s="29">
        <v>93.83</v>
      </c>
      <c r="D1357" s="28">
        <v>1850.07687563749</v>
      </c>
      <c r="E1357" s="30">
        <v>11</v>
      </c>
      <c r="F1357" s="30" t="s">
        <v>64</v>
      </c>
    </row>
    <row r="1358" spans="1:6" ht="14.25" customHeight="1" x14ac:dyDescent="0.2">
      <c r="A1358" s="27">
        <v>41952.5</v>
      </c>
      <c r="B1358" s="28">
        <v>2426.7125137999901</v>
      </c>
      <c r="C1358" s="29">
        <v>92.7083333333333</v>
      </c>
      <c r="D1358" s="28">
        <v>2426.7125137999901</v>
      </c>
      <c r="E1358" s="30">
        <v>11</v>
      </c>
      <c r="F1358" s="30" t="s">
        <v>64</v>
      </c>
    </row>
    <row r="1359" spans="1:6" ht="14.25" customHeight="1" x14ac:dyDescent="0.2">
      <c r="A1359" s="27">
        <v>41953</v>
      </c>
      <c r="B1359" s="28">
        <v>1944.93938328749</v>
      </c>
      <c r="C1359" s="29">
        <v>91.600833333333298</v>
      </c>
      <c r="D1359" s="28">
        <v>1944.93938328749</v>
      </c>
      <c r="E1359" s="30">
        <v>11</v>
      </c>
      <c r="F1359" s="30" t="s">
        <v>64</v>
      </c>
    </row>
    <row r="1360" spans="1:6" ht="14.25" customHeight="1" x14ac:dyDescent="0.2">
      <c r="A1360" s="27">
        <v>41953.5</v>
      </c>
      <c r="B1360" s="28">
        <v>2505.62112916666</v>
      </c>
      <c r="C1360" s="29">
        <v>89.942499999999995</v>
      </c>
      <c r="D1360" s="28">
        <v>2505.62112916666</v>
      </c>
      <c r="E1360" s="30">
        <v>11</v>
      </c>
      <c r="F1360" s="30" t="s">
        <v>64</v>
      </c>
    </row>
    <row r="1361" spans="1:6" ht="14.25" customHeight="1" x14ac:dyDescent="0.2">
      <c r="A1361" s="27">
        <v>41954</v>
      </c>
      <c r="B1361" s="28">
        <v>2269.7310178791599</v>
      </c>
      <c r="C1361" s="29">
        <v>96.827500000000001</v>
      </c>
      <c r="D1361" s="28">
        <v>2269.7310178791599</v>
      </c>
      <c r="E1361" s="30">
        <v>11</v>
      </c>
      <c r="F1361" s="30" t="s">
        <v>64</v>
      </c>
    </row>
    <row r="1362" spans="1:6" ht="14.25" customHeight="1" x14ac:dyDescent="0.2">
      <c r="A1362" s="27">
        <v>41954.5</v>
      </c>
      <c r="B1362" s="28">
        <v>2653.8419085916598</v>
      </c>
      <c r="C1362" s="29">
        <v>95.646666666666604</v>
      </c>
      <c r="D1362" s="28">
        <v>2653.8419085916598</v>
      </c>
      <c r="E1362" s="30">
        <v>11</v>
      </c>
      <c r="F1362" s="30" t="s">
        <v>64</v>
      </c>
    </row>
    <row r="1363" spans="1:6" ht="14.25" customHeight="1" x14ac:dyDescent="0.2">
      <c r="A1363" s="27">
        <v>41955</v>
      </c>
      <c r="B1363" s="28">
        <v>2142.6655492416598</v>
      </c>
      <c r="C1363" s="29">
        <v>91.236666666666594</v>
      </c>
      <c r="D1363" s="28">
        <v>2142.6655492416598</v>
      </c>
      <c r="E1363" s="30">
        <v>11</v>
      </c>
      <c r="F1363" s="30" t="s">
        <v>64</v>
      </c>
    </row>
    <row r="1364" spans="1:6" ht="14.25" customHeight="1" x14ac:dyDescent="0.2">
      <c r="A1364" s="27">
        <v>41955.5</v>
      </c>
      <c r="B1364" s="28">
        <v>2586.2336037499899</v>
      </c>
      <c r="C1364" s="29">
        <v>91.305833333333297</v>
      </c>
      <c r="D1364" s="28">
        <v>2586.2336037499899</v>
      </c>
      <c r="E1364" s="30">
        <v>11</v>
      </c>
      <c r="F1364" s="30" t="s">
        <v>64</v>
      </c>
    </row>
    <row r="1365" spans="1:6" ht="14.25" customHeight="1" x14ac:dyDescent="0.2">
      <c r="A1365" s="27">
        <v>41956</v>
      </c>
      <c r="B1365" s="28">
        <v>2057.5499015749901</v>
      </c>
      <c r="C1365" s="29">
        <v>90.596666666666593</v>
      </c>
      <c r="D1365" s="28">
        <v>2057.5499015749901</v>
      </c>
      <c r="E1365" s="30">
        <v>11</v>
      </c>
      <c r="F1365" s="30" t="s">
        <v>64</v>
      </c>
    </row>
    <row r="1366" spans="1:6" ht="14.25" customHeight="1" x14ac:dyDescent="0.2">
      <c r="A1366" s="27">
        <v>41956.5</v>
      </c>
      <c r="B1366" s="28">
        <v>2420.3933309416602</v>
      </c>
      <c r="C1366" s="29">
        <v>95.46</v>
      </c>
      <c r="D1366" s="28">
        <v>2420.3933309416602</v>
      </c>
      <c r="E1366" s="30">
        <v>11</v>
      </c>
      <c r="F1366" s="30" t="s">
        <v>64</v>
      </c>
    </row>
    <row r="1367" spans="1:6" ht="14.25" customHeight="1" x14ac:dyDescent="0.2">
      <c r="A1367" s="27">
        <v>41957</v>
      </c>
      <c r="B1367" s="28">
        <v>2060.3646132583299</v>
      </c>
      <c r="C1367" s="29">
        <v>95.662499999999895</v>
      </c>
      <c r="D1367" s="28">
        <v>2060.3646132583299</v>
      </c>
      <c r="E1367" s="30">
        <v>11</v>
      </c>
      <c r="F1367" s="30" t="s">
        <v>64</v>
      </c>
    </row>
    <row r="1368" spans="1:6" ht="14.25" customHeight="1" x14ac:dyDescent="0.2">
      <c r="A1368" s="27">
        <v>41957.5</v>
      </c>
      <c r="B1368" s="28">
        <v>2679.9089147124901</v>
      </c>
      <c r="C1368" s="29">
        <v>97.945833333333297</v>
      </c>
      <c r="D1368" s="28">
        <v>2679.9089147124901</v>
      </c>
      <c r="E1368" s="30">
        <v>11</v>
      </c>
      <c r="F1368" s="30" t="s">
        <v>64</v>
      </c>
    </row>
    <row r="1369" spans="1:6" ht="14.25" customHeight="1" x14ac:dyDescent="0.2">
      <c r="A1369" s="27">
        <v>41958</v>
      </c>
      <c r="B1369" s="28">
        <v>2216.1711631458302</v>
      </c>
      <c r="C1369" s="29">
        <v>92.997500000000002</v>
      </c>
      <c r="D1369" s="28">
        <v>2216.1711631458302</v>
      </c>
      <c r="E1369" s="30">
        <v>11</v>
      </c>
      <c r="F1369" s="30" t="s">
        <v>64</v>
      </c>
    </row>
    <row r="1370" spans="1:6" ht="14.25" customHeight="1" x14ac:dyDescent="0.2">
      <c r="A1370" s="27">
        <v>41958.5</v>
      </c>
      <c r="B1370" s="28">
        <v>2859.29657275416</v>
      </c>
      <c r="C1370" s="29">
        <v>95.619166666666601</v>
      </c>
      <c r="D1370" s="28">
        <v>2859.29657275416</v>
      </c>
      <c r="E1370" s="30">
        <v>11</v>
      </c>
      <c r="F1370" s="30" t="s">
        <v>64</v>
      </c>
    </row>
    <row r="1371" spans="1:6" ht="14.25" customHeight="1" x14ac:dyDescent="0.2">
      <c r="A1371" s="27">
        <v>41959</v>
      </c>
      <c r="B1371" s="28">
        <v>2109.5862018166599</v>
      </c>
      <c r="C1371" s="29">
        <v>94.369166666666601</v>
      </c>
      <c r="D1371" s="28">
        <v>2109.5862018166599</v>
      </c>
      <c r="E1371" s="30">
        <v>11</v>
      </c>
      <c r="F1371" s="30" t="s">
        <v>64</v>
      </c>
    </row>
    <row r="1372" spans="1:6" ht="14.25" customHeight="1" x14ac:dyDescent="0.2">
      <c r="A1372" s="27">
        <v>41959.5</v>
      </c>
      <c r="B1372" s="28">
        <v>2827.9392348166598</v>
      </c>
      <c r="C1372" s="29">
        <v>88.018333333333302</v>
      </c>
      <c r="D1372" s="28">
        <v>2827.9392348166598</v>
      </c>
      <c r="E1372" s="30">
        <v>11</v>
      </c>
      <c r="F1372" s="30" t="s">
        <v>64</v>
      </c>
    </row>
    <row r="1373" spans="1:6" ht="14.25" customHeight="1" x14ac:dyDescent="0.2">
      <c r="A1373" s="27">
        <v>41960</v>
      </c>
      <c r="B1373" s="28">
        <v>2155.9553043333199</v>
      </c>
      <c r="C1373" s="29">
        <v>90.931666666666601</v>
      </c>
      <c r="D1373" s="28">
        <v>2155.9553043333199</v>
      </c>
      <c r="E1373" s="30">
        <v>11</v>
      </c>
      <c r="F1373" s="30" t="s">
        <v>64</v>
      </c>
    </row>
    <row r="1374" spans="1:6" ht="14.25" customHeight="1" x14ac:dyDescent="0.2">
      <c r="A1374" s="27">
        <v>41960.5</v>
      </c>
      <c r="B1374" s="28">
        <v>2406.6276335666598</v>
      </c>
      <c r="C1374" s="29">
        <v>94.170833333333306</v>
      </c>
      <c r="D1374" s="28">
        <v>2406.6276335666598</v>
      </c>
      <c r="E1374" s="30">
        <v>11</v>
      </c>
      <c r="F1374" s="30" t="s">
        <v>64</v>
      </c>
    </row>
    <row r="1375" spans="1:6" ht="14.25" customHeight="1" x14ac:dyDescent="0.2">
      <c r="A1375" s="27">
        <v>41961</v>
      </c>
      <c r="B1375" s="28">
        <v>2279.2814025999901</v>
      </c>
      <c r="C1375" s="29">
        <v>96.814166666666594</v>
      </c>
      <c r="D1375" s="28">
        <v>2279.2814025999901</v>
      </c>
      <c r="E1375" s="30">
        <v>11</v>
      </c>
      <c r="F1375" s="30" t="s">
        <v>64</v>
      </c>
    </row>
    <row r="1376" spans="1:6" ht="14.25" customHeight="1" x14ac:dyDescent="0.2">
      <c r="A1376" s="27">
        <v>41961.5</v>
      </c>
      <c r="B1376" s="28">
        <v>2478.70375900416</v>
      </c>
      <c r="C1376" s="29">
        <v>92.745000000000005</v>
      </c>
      <c r="D1376" s="28">
        <v>2478.70375900416</v>
      </c>
      <c r="E1376" s="30">
        <v>11</v>
      </c>
      <c r="F1376" s="30" t="s">
        <v>64</v>
      </c>
    </row>
    <row r="1377" spans="1:6" ht="14.25" customHeight="1" x14ac:dyDescent="0.2">
      <c r="A1377" s="27">
        <v>41962</v>
      </c>
      <c r="B1377" s="28">
        <v>2198.4836424888799</v>
      </c>
      <c r="C1377" s="29">
        <v>89.886666666666599</v>
      </c>
      <c r="D1377" s="28">
        <v>2198.4836424888799</v>
      </c>
      <c r="E1377" s="30">
        <v>11</v>
      </c>
      <c r="F1377" s="30" t="s">
        <v>64</v>
      </c>
    </row>
    <row r="1378" spans="1:6" ht="14.25" customHeight="1" x14ac:dyDescent="0.2">
      <c r="A1378" s="27">
        <v>41962.5</v>
      </c>
      <c r="B1378" s="28">
        <v>2294.2215229999902</v>
      </c>
      <c r="C1378" s="29">
        <v>91.894545454545394</v>
      </c>
      <c r="D1378" s="28">
        <v>2294.2215229999902</v>
      </c>
      <c r="E1378" s="30">
        <v>11</v>
      </c>
      <c r="F1378" s="30" t="s">
        <v>64</v>
      </c>
    </row>
    <row r="1379" spans="1:6" ht="14.25" customHeight="1" x14ac:dyDescent="0.2">
      <c r="A1379" s="27">
        <v>41963</v>
      </c>
      <c r="B1379" s="28">
        <v>2159.42412805714</v>
      </c>
      <c r="C1379" s="29">
        <v>90.055714285714203</v>
      </c>
      <c r="D1379" s="28">
        <v>2159.42412805714</v>
      </c>
      <c r="E1379" s="30">
        <v>11</v>
      </c>
      <c r="F1379" s="30" t="s">
        <v>64</v>
      </c>
    </row>
    <row r="1380" spans="1:6" ht="14.25" customHeight="1" x14ac:dyDescent="0.2">
      <c r="A1380" s="27">
        <v>41963.5</v>
      </c>
      <c r="B1380" s="28">
        <v>2379.47266078749</v>
      </c>
      <c r="C1380" s="29">
        <v>92.525833333333296</v>
      </c>
      <c r="D1380" s="28">
        <v>2379.47266078749</v>
      </c>
      <c r="E1380" s="30">
        <v>11</v>
      </c>
      <c r="F1380" s="30" t="s">
        <v>64</v>
      </c>
    </row>
    <row r="1381" spans="1:6" ht="14.25" customHeight="1" x14ac:dyDescent="0.2">
      <c r="A1381" s="27">
        <v>41964</v>
      </c>
      <c r="B1381" s="28">
        <v>2352.6478747687402</v>
      </c>
      <c r="C1381" s="29">
        <v>93.71875</v>
      </c>
      <c r="D1381" s="28">
        <v>2352.6478747687402</v>
      </c>
      <c r="E1381" s="30">
        <v>11</v>
      </c>
      <c r="F1381" s="30" t="s">
        <v>64</v>
      </c>
    </row>
    <row r="1382" spans="1:6" ht="14.25" customHeight="1" x14ac:dyDescent="0.2">
      <c r="A1382" s="27">
        <v>41964.5</v>
      </c>
      <c r="B1382" s="28">
        <v>2646.2014103333299</v>
      </c>
      <c r="C1382" s="29">
        <v>94.435833333333306</v>
      </c>
      <c r="D1382" s="28">
        <v>2646.2014103333299</v>
      </c>
      <c r="E1382" s="30">
        <v>11</v>
      </c>
      <c r="F1382" s="30" t="s">
        <v>64</v>
      </c>
    </row>
    <row r="1383" spans="1:6" ht="14.25" customHeight="1" x14ac:dyDescent="0.2">
      <c r="A1383" s="27">
        <v>41965</v>
      </c>
      <c r="B1383" s="28">
        <v>2272.50585269166</v>
      </c>
      <c r="C1383" s="29">
        <v>95.419166666666598</v>
      </c>
      <c r="D1383" s="28">
        <v>2272.50585269166</v>
      </c>
      <c r="E1383" s="30">
        <v>11</v>
      </c>
      <c r="F1383" s="30" t="s">
        <v>64</v>
      </c>
    </row>
    <row r="1384" spans="1:6" ht="14.25" customHeight="1" x14ac:dyDescent="0.2">
      <c r="A1384" s="27">
        <v>41965.5</v>
      </c>
      <c r="B1384" s="28">
        <v>2652.7158889541602</v>
      </c>
      <c r="C1384" s="29">
        <v>94.839999999999904</v>
      </c>
      <c r="D1384" s="28">
        <v>2652.7158889541602</v>
      </c>
      <c r="E1384" s="30">
        <v>11</v>
      </c>
      <c r="F1384" s="30" t="s">
        <v>64</v>
      </c>
    </row>
    <row r="1385" spans="1:6" ht="14.25" customHeight="1" x14ac:dyDescent="0.2">
      <c r="A1385" s="27">
        <v>41966</v>
      </c>
      <c r="B1385" s="28">
        <v>2005.0910042666601</v>
      </c>
      <c r="C1385" s="29">
        <v>90.721666666666593</v>
      </c>
      <c r="D1385" s="28">
        <v>2005.0910042666601</v>
      </c>
      <c r="E1385" s="30">
        <v>11</v>
      </c>
      <c r="F1385" s="30" t="s">
        <v>64</v>
      </c>
    </row>
    <row r="1386" spans="1:6" ht="14.25" customHeight="1" x14ac:dyDescent="0.2">
      <c r="A1386" s="27">
        <v>41966.5</v>
      </c>
      <c r="B1386" s="28">
        <v>2234.64248065416</v>
      </c>
      <c r="C1386" s="29">
        <v>97.636666666666599</v>
      </c>
      <c r="D1386" s="28">
        <v>2234.64248065416</v>
      </c>
      <c r="E1386" s="30">
        <v>11</v>
      </c>
      <c r="F1386" s="30" t="s">
        <v>64</v>
      </c>
    </row>
    <row r="1387" spans="1:6" ht="14.25" customHeight="1" x14ac:dyDescent="0.2">
      <c r="A1387" s="27">
        <v>41967</v>
      </c>
      <c r="B1387" s="28">
        <v>1864.3924599833299</v>
      </c>
      <c r="C1387" s="29">
        <v>90.548333333333304</v>
      </c>
      <c r="D1387" s="28">
        <v>1864.3924599833299</v>
      </c>
      <c r="E1387" s="30">
        <v>11</v>
      </c>
      <c r="F1387" s="30" t="s">
        <v>64</v>
      </c>
    </row>
    <row r="1388" spans="1:6" ht="14.25" customHeight="1" x14ac:dyDescent="0.2">
      <c r="A1388" s="27">
        <v>41967.5</v>
      </c>
      <c r="B1388" s="28">
        <v>2024.61291038333</v>
      </c>
      <c r="C1388" s="29">
        <v>91.250833333333304</v>
      </c>
      <c r="D1388" s="28">
        <v>2024.61291038333</v>
      </c>
      <c r="E1388" s="30">
        <v>11</v>
      </c>
      <c r="F1388" s="30" t="s">
        <v>64</v>
      </c>
    </row>
    <row r="1389" spans="1:6" ht="14.25" customHeight="1" x14ac:dyDescent="0.2">
      <c r="A1389" s="27">
        <v>41968</v>
      </c>
      <c r="B1389" s="28">
        <v>2005.26518903749</v>
      </c>
      <c r="C1389" s="29">
        <v>92.099166666666605</v>
      </c>
      <c r="D1389" s="28">
        <v>2005.26518903749</v>
      </c>
      <c r="E1389" s="30">
        <v>11</v>
      </c>
      <c r="F1389" s="30" t="s">
        <v>64</v>
      </c>
    </row>
    <row r="1390" spans="1:6" ht="14.25" customHeight="1" x14ac:dyDescent="0.2">
      <c r="A1390" s="27">
        <v>41968.5</v>
      </c>
      <c r="B1390" s="28">
        <v>2374.9275914636301</v>
      </c>
      <c r="C1390" s="29">
        <v>92.097272727272696</v>
      </c>
      <c r="D1390" s="28">
        <v>2374.9275914636301</v>
      </c>
      <c r="E1390" s="30">
        <v>11</v>
      </c>
      <c r="F1390" s="30" t="s">
        <v>64</v>
      </c>
    </row>
    <row r="1391" spans="1:6" ht="14.25" customHeight="1" x14ac:dyDescent="0.2">
      <c r="A1391" s="27">
        <v>41969</v>
      </c>
      <c r="B1391" s="28">
        <v>2211.1820126428502</v>
      </c>
      <c r="C1391" s="29">
        <v>97.952857142857098</v>
      </c>
      <c r="D1391" s="28">
        <v>2211.1820126428502</v>
      </c>
      <c r="E1391" s="30">
        <v>11</v>
      </c>
      <c r="F1391" s="30" t="s">
        <v>64</v>
      </c>
    </row>
    <row r="1392" spans="1:6" ht="14.25" customHeight="1" x14ac:dyDescent="0.2">
      <c r="A1392" s="27">
        <v>41969.5</v>
      </c>
      <c r="B1392" s="28">
        <v>2294.1619328166598</v>
      </c>
      <c r="C1392" s="29">
        <v>92.206666666666607</v>
      </c>
      <c r="D1392" s="28">
        <v>2294.1619328166598</v>
      </c>
      <c r="E1392" s="30">
        <v>11</v>
      </c>
      <c r="F1392" s="30" t="s">
        <v>64</v>
      </c>
    </row>
    <row r="1393" spans="1:6" ht="14.25" customHeight="1" x14ac:dyDescent="0.2">
      <c r="A1393" s="27">
        <v>41970</v>
      </c>
      <c r="B1393" s="28">
        <v>2257.7592412888798</v>
      </c>
      <c r="C1393" s="29">
        <v>96.4433333333333</v>
      </c>
      <c r="D1393" s="28">
        <v>2257.7592412888798</v>
      </c>
      <c r="E1393" s="30">
        <v>11</v>
      </c>
      <c r="F1393" s="30" t="s">
        <v>64</v>
      </c>
    </row>
    <row r="1394" spans="1:6" ht="14.25" customHeight="1" x14ac:dyDescent="0.2">
      <c r="A1394" s="27">
        <v>41970.5</v>
      </c>
      <c r="B1394" s="28">
        <v>2585.15837254999</v>
      </c>
      <c r="C1394" s="29">
        <v>94.2766666666666</v>
      </c>
      <c r="D1394" s="28">
        <v>2585.15837254999</v>
      </c>
      <c r="E1394" s="30">
        <v>11</v>
      </c>
      <c r="F1394" s="30" t="s">
        <v>64</v>
      </c>
    </row>
    <row r="1395" spans="1:6" ht="14.25" customHeight="1" x14ac:dyDescent="0.2">
      <c r="A1395" s="27">
        <v>41971</v>
      </c>
      <c r="B1395" s="28">
        <v>2375.3230907249999</v>
      </c>
      <c r="C1395" s="29">
        <v>90.676666666666605</v>
      </c>
      <c r="D1395" s="28">
        <v>2375.3230907249999</v>
      </c>
      <c r="E1395" s="30">
        <v>11</v>
      </c>
      <c r="F1395" s="30" t="s">
        <v>64</v>
      </c>
    </row>
    <row r="1396" spans="1:6" ht="14.25" customHeight="1" x14ac:dyDescent="0.2">
      <c r="A1396" s="27">
        <v>41971.5</v>
      </c>
      <c r="B1396" s="28">
        <v>2790.3557368124998</v>
      </c>
      <c r="C1396" s="29">
        <v>92.789166666666603</v>
      </c>
      <c r="D1396" s="28">
        <v>2790.3557368124998</v>
      </c>
      <c r="E1396" s="30">
        <v>11</v>
      </c>
      <c r="F1396" s="30" t="s">
        <v>64</v>
      </c>
    </row>
    <row r="1397" spans="1:6" ht="14.25" customHeight="1" x14ac:dyDescent="0.2">
      <c r="A1397" s="27">
        <v>41972</v>
      </c>
      <c r="B1397" s="28">
        <v>2180.8448973541599</v>
      </c>
      <c r="C1397" s="29">
        <v>87.263333333333307</v>
      </c>
      <c r="D1397" s="28">
        <v>2180.8448973541599</v>
      </c>
      <c r="E1397" s="30">
        <v>11</v>
      </c>
      <c r="F1397" s="30" t="s">
        <v>64</v>
      </c>
    </row>
    <row r="1398" spans="1:6" ht="14.25" customHeight="1" x14ac:dyDescent="0.2">
      <c r="A1398" s="27">
        <v>41972.5</v>
      </c>
      <c r="B1398" s="28">
        <v>2363.5114587958301</v>
      </c>
      <c r="C1398" s="29">
        <v>91.471666666666593</v>
      </c>
      <c r="D1398" s="28">
        <v>2363.5114587958301</v>
      </c>
      <c r="E1398" s="30">
        <v>11</v>
      </c>
      <c r="F1398" s="30" t="s">
        <v>64</v>
      </c>
    </row>
    <row r="1399" spans="1:6" ht="14.25" customHeight="1" x14ac:dyDescent="0.2">
      <c r="A1399" s="27">
        <v>41973</v>
      </c>
      <c r="B1399" s="28">
        <v>1955.8362672041601</v>
      </c>
      <c r="C1399" s="29">
        <v>96.064166666666594</v>
      </c>
      <c r="D1399" s="28">
        <v>1955.8362672041601</v>
      </c>
      <c r="E1399" s="30">
        <v>11</v>
      </c>
      <c r="F1399" s="30" t="s">
        <v>64</v>
      </c>
    </row>
    <row r="1400" spans="1:6" ht="14.25" customHeight="1" x14ac:dyDescent="0.2">
      <c r="A1400" s="27">
        <v>41973.5</v>
      </c>
      <c r="B1400" s="28">
        <v>2182.4259742499898</v>
      </c>
      <c r="C1400" s="29">
        <v>95.494166666666601</v>
      </c>
      <c r="D1400" s="28">
        <v>2182.4259742499898</v>
      </c>
      <c r="E1400" s="30">
        <v>11</v>
      </c>
      <c r="F1400" s="30" t="s">
        <v>64</v>
      </c>
    </row>
    <row r="1401" spans="1:6" ht="14.25" customHeight="1" x14ac:dyDescent="0.2">
      <c r="A1401" s="27">
        <v>41974</v>
      </c>
      <c r="B1401" s="28">
        <v>1895.8564256833299</v>
      </c>
      <c r="C1401" s="29">
        <v>94.431666666666601</v>
      </c>
      <c r="D1401" s="28">
        <v>1895.8564256833299</v>
      </c>
      <c r="E1401" s="30">
        <v>12</v>
      </c>
      <c r="F1401" s="30" t="s">
        <v>64</v>
      </c>
    </row>
    <row r="1402" spans="1:6" ht="14.25" customHeight="1" x14ac:dyDescent="0.2">
      <c r="A1402" s="27">
        <v>41974.5</v>
      </c>
      <c r="B1402" s="28">
        <v>2189.5764108874901</v>
      </c>
      <c r="C1402" s="29">
        <v>92.842499999999902</v>
      </c>
      <c r="D1402" s="28">
        <v>2189.5764108874901</v>
      </c>
      <c r="E1402" s="30">
        <v>12</v>
      </c>
      <c r="F1402" s="30" t="s">
        <v>64</v>
      </c>
    </row>
    <row r="1403" spans="1:6" ht="14.25" customHeight="1" x14ac:dyDescent="0.2">
      <c r="A1403" s="27">
        <v>41975</v>
      </c>
      <c r="B1403" s="28">
        <v>2183.9110040708301</v>
      </c>
      <c r="C1403" s="29">
        <v>97.060833333333306</v>
      </c>
      <c r="D1403" s="28">
        <v>2183.9110040708301</v>
      </c>
      <c r="E1403" s="30">
        <v>12</v>
      </c>
      <c r="F1403" s="30" t="s">
        <v>64</v>
      </c>
    </row>
    <row r="1404" spans="1:6" ht="14.25" customHeight="1" x14ac:dyDescent="0.2">
      <c r="A1404" s="27">
        <v>41975.5</v>
      </c>
      <c r="B1404" s="28">
        <v>2385.10862179999</v>
      </c>
      <c r="C1404" s="29">
        <v>92.796666666666596</v>
      </c>
      <c r="D1404" s="28">
        <v>2385.10862179999</v>
      </c>
      <c r="E1404" s="30">
        <v>12</v>
      </c>
      <c r="F1404" s="30" t="s">
        <v>64</v>
      </c>
    </row>
    <row r="1405" spans="1:6" ht="14.25" customHeight="1" x14ac:dyDescent="0.2">
      <c r="A1405" s="27">
        <v>41976</v>
      </c>
      <c r="B1405" s="28">
        <v>2154.4983601099898</v>
      </c>
      <c r="C1405" s="29">
        <v>92.504999999999995</v>
      </c>
      <c r="D1405" s="28">
        <v>2154.4983601099898</v>
      </c>
      <c r="E1405" s="30">
        <v>12</v>
      </c>
      <c r="F1405" s="30" t="s">
        <v>64</v>
      </c>
    </row>
    <row r="1406" spans="1:6" ht="14.25" customHeight="1" x14ac:dyDescent="0.2">
      <c r="A1406" s="27">
        <v>41976.5</v>
      </c>
      <c r="B1406" s="28">
        <v>2305.9135916333298</v>
      </c>
      <c r="C1406" s="29">
        <v>92.484166666666596</v>
      </c>
      <c r="D1406" s="28">
        <v>2305.9135916333298</v>
      </c>
      <c r="E1406" s="30">
        <v>12</v>
      </c>
      <c r="F1406" s="30" t="s">
        <v>64</v>
      </c>
    </row>
    <row r="1407" spans="1:6" ht="14.25" customHeight="1" x14ac:dyDescent="0.2">
      <c r="A1407" s="27">
        <v>41977</v>
      </c>
      <c r="B1407" s="28">
        <v>2196.01977080999</v>
      </c>
      <c r="C1407" s="29">
        <v>91.757000000000005</v>
      </c>
      <c r="D1407" s="28">
        <v>2196.01977080999</v>
      </c>
      <c r="E1407" s="30">
        <v>12</v>
      </c>
      <c r="F1407" s="30" t="s">
        <v>64</v>
      </c>
    </row>
    <row r="1408" spans="1:6" ht="14.25" customHeight="1" x14ac:dyDescent="0.2">
      <c r="A1408" s="27">
        <v>41977.5</v>
      </c>
      <c r="B1408" s="28">
        <v>2522.4646424208299</v>
      </c>
      <c r="C1408" s="29">
        <v>93.080833333333302</v>
      </c>
      <c r="D1408" s="28">
        <v>2522.4646424208299</v>
      </c>
      <c r="E1408" s="30">
        <v>12</v>
      </c>
      <c r="F1408" s="30" t="s">
        <v>64</v>
      </c>
    </row>
    <row r="1409" spans="1:6" ht="14.25" customHeight="1" x14ac:dyDescent="0.2">
      <c r="A1409" s="27">
        <v>41978</v>
      </c>
      <c r="B1409" s="28">
        <v>2208.3186528055498</v>
      </c>
      <c r="C1409" s="29">
        <v>92.68</v>
      </c>
      <c r="D1409" s="28">
        <v>2208.3186528055498</v>
      </c>
      <c r="E1409" s="30">
        <v>12</v>
      </c>
      <c r="F1409" s="30" t="s">
        <v>64</v>
      </c>
    </row>
    <row r="1410" spans="1:6" ht="14.25" customHeight="1" x14ac:dyDescent="0.2">
      <c r="A1410" s="27">
        <v>41978.5</v>
      </c>
      <c r="B1410" s="28">
        <v>2698.2957979499902</v>
      </c>
      <c r="C1410" s="29">
        <v>91.634166666666601</v>
      </c>
      <c r="D1410" s="28">
        <v>2698.2957979499902</v>
      </c>
      <c r="E1410" s="30">
        <v>12</v>
      </c>
      <c r="F1410" s="30" t="s">
        <v>64</v>
      </c>
    </row>
    <row r="1411" spans="1:6" ht="14.25" customHeight="1" x14ac:dyDescent="0.2">
      <c r="A1411" s="27">
        <v>41979</v>
      </c>
      <c r="B1411" s="28">
        <v>2409.15837637083</v>
      </c>
      <c r="C1411" s="29">
        <v>95.111666666666594</v>
      </c>
      <c r="D1411" s="28">
        <v>2409.15837637083</v>
      </c>
      <c r="E1411" s="30">
        <v>12</v>
      </c>
      <c r="F1411" s="30" t="s">
        <v>64</v>
      </c>
    </row>
    <row r="1412" spans="1:6" ht="14.25" customHeight="1" x14ac:dyDescent="0.2">
      <c r="A1412" s="27">
        <v>41979.5</v>
      </c>
      <c r="B1412" s="28">
        <v>2971.8434390499901</v>
      </c>
      <c r="C1412" s="29">
        <v>93.984999999999999</v>
      </c>
      <c r="D1412" s="28">
        <v>2971.8434390499901</v>
      </c>
      <c r="E1412" s="30">
        <v>12</v>
      </c>
      <c r="F1412" s="30" t="s">
        <v>64</v>
      </c>
    </row>
    <row r="1413" spans="1:6" ht="14.25" customHeight="1" x14ac:dyDescent="0.2">
      <c r="A1413" s="27">
        <v>41980</v>
      </c>
      <c r="B1413" s="28">
        <v>2197.7155545416599</v>
      </c>
      <c r="C1413" s="29">
        <v>94.454999999999998</v>
      </c>
      <c r="D1413" s="28">
        <v>2197.7155545416599</v>
      </c>
      <c r="E1413" s="30">
        <v>12</v>
      </c>
      <c r="F1413" s="30" t="s">
        <v>64</v>
      </c>
    </row>
    <row r="1414" spans="1:6" ht="14.25" customHeight="1" x14ac:dyDescent="0.2">
      <c r="A1414" s="27">
        <v>41980.5</v>
      </c>
      <c r="B1414" s="28">
        <v>2426.7325211499901</v>
      </c>
      <c r="C1414" s="29">
        <v>92.797499999999999</v>
      </c>
      <c r="D1414" s="28">
        <v>2426.7325211499901</v>
      </c>
      <c r="E1414" s="30">
        <v>12</v>
      </c>
      <c r="F1414" s="30" t="s">
        <v>64</v>
      </c>
    </row>
    <row r="1415" spans="1:6" ht="14.25" customHeight="1" x14ac:dyDescent="0.2">
      <c r="A1415" s="27">
        <v>41981</v>
      </c>
      <c r="B1415" s="28">
        <v>1917.03239828749</v>
      </c>
      <c r="C1415" s="29">
        <v>93.024166666666602</v>
      </c>
      <c r="D1415" s="28">
        <v>1917.03239828749</v>
      </c>
      <c r="E1415" s="30">
        <v>12</v>
      </c>
      <c r="F1415" s="30" t="s">
        <v>64</v>
      </c>
    </row>
    <row r="1416" spans="1:6" ht="14.25" customHeight="1" x14ac:dyDescent="0.2">
      <c r="A1416" s="27">
        <v>41981.5</v>
      </c>
      <c r="B1416" s="28">
        <v>2237.1392458958298</v>
      </c>
      <c r="C1416" s="29">
        <v>92.905000000000001</v>
      </c>
      <c r="D1416" s="28">
        <v>2237.1392458958298</v>
      </c>
      <c r="E1416" s="30">
        <v>12</v>
      </c>
      <c r="F1416" s="30" t="s">
        <v>64</v>
      </c>
    </row>
    <row r="1417" spans="1:6" ht="14.25" customHeight="1" x14ac:dyDescent="0.2">
      <c r="A1417" s="27">
        <v>41982</v>
      </c>
      <c r="B1417" s="28">
        <v>2091.6083745166602</v>
      </c>
      <c r="C1417" s="29">
        <v>92.018333333333302</v>
      </c>
      <c r="D1417" s="28">
        <v>2091.6083745166602</v>
      </c>
      <c r="E1417" s="30">
        <v>12</v>
      </c>
      <c r="F1417" s="30" t="s">
        <v>64</v>
      </c>
    </row>
    <row r="1418" spans="1:6" ht="14.25" customHeight="1" x14ac:dyDescent="0.2">
      <c r="A1418" s="27">
        <v>41982.5</v>
      </c>
      <c r="B1418" s="28">
        <v>2455.1946747249899</v>
      </c>
      <c r="C1418" s="29">
        <v>94.912499999999994</v>
      </c>
      <c r="D1418" s="28">
        <v>2455.1946747249899</v>
      </c>
      <c r="E1418" s="30">
        <v>12</v>
      </c>
      <c r="F1418" s="30" t="s">
        <v>64</v>
      </c>
    </row>
    <row r="1419" spans="1:6" ht="14.25" customHeight="1" x14ac:dyDescent="0.2">
      <c r="A1419" s="27">
        <v>41983</v>
      </c>
      <c r="B1419" s="28">
        <v>2079.37890237083</v>
      </c>
      <c r="C1419" s="29">
        <v>93.859166666666596</v>
      </c>
      <c r="D1419" s="28">
        <v>2079.37890237083</v>
      </c>
      <c r="E1419" s="30">
        <v>12</v>
      </c>
      <c r="F1419" s="30" t="s">
        <v>64</v>
      </c>
    </row>
    <row r="1420" spans="1:6" ht="14.25" customHeight="1" x14ac:dyDescent="0.2">
      <c r="A1420" s="27">
        <v>41983.5</v>
      </c>
      <c r="B1420" s="28">
        <v>2727.84421164166</v>
      </c>
      <c r="C1420" s="29">
        <v>91.686666666666596</v>
      </c>
      <c r="D1420" s="28">
        <v>2727.84421164166</v>
      </c>
      <c r="E1420" s="30">
        <v>12</v>
      </c>
      <c r="F1420" s="30" t="s">
        <v>64</v>
      </c>
    </row>
    <row r="1421" spans="1:6" ht="14.25" customHeight="1" x14ac:dyDescent="0.2">
      <c r="A1421" s="27">
        <v>41984</v>
      </c>
      <c r="B1421" s="28">
        <v>2275.3221316999902</v>
      </c>
      <c r="C1421" s="29">
        <v>93.885833333333295</v>
      </c>
      <c r="D1421" s="28">
        <v>2275.3221316999902</v>
      </c>
      <c r="E1421" s="30">
        <v>12</v>
      </c>
      <c r="F1421" s="30" t="s">
        <v>64</v>
      </c>
    </row>
    <row r="1422" spans="1:6" ht="14.25" customHeight="1" x14ac:dyDescent="0.2">
      <c r="A1422" s="27">
        <v>41984.5</v>
      </c>
      <c r="B1422" s="28">
        <v>2934.10397338333</v>
      </c>
      <c r="C1422" s="29">
        <v>93.326666666666597</v>
      </c>
      <c r="D1422" s="28">
        <v>2934.10397338333</v>
      </c>
      <c r="E1422" s="30">
        <v>12</v>
      </c>
      <c r="F1422" s="30" t="s">
        <v>64</v>
      </c>
    </row>
    <row r="1423" spans="1:6" ht="14.25" customHeight="1" x14ac:dyDescent="0.2">
      <c r="A1423" s="27">
        <v>41985</v>
      </c>
      <c r="B1423" s="28">
        <v>2528.1358425708299</v>
      </c>
      <c r="C1423" s="29">
        <v>94.9375</v>
      </c>
      <c r="D1423" s="28">
        <v>2528.1358425708299</v>
      </c>
      <c r="E1423" s="30">
        <v>12</v>
      </c>
      <c r="F1423" s="30" t="s">
        <v>64</v>
      </c>
    </row>
    <row r="1424" spans="1:6" ht="14.25" customHeight="1" x14ac:dyDescent="0.2">
      <c r="A1424" s="27">
        <v>41985.5</v>
      </c>
      <c r="B1424" s="28">
        <v>3237.7991635416602</v>
      </c>
      <c r="C1424" s="29">
        <v>94.245833333333294</v>
      </c>
      <c r="D1424" s="28">
        <v>3237.7991635416602</v>
      </c>
      <c r="E1424" s="30">
        <v>12</v>
      </c>
      <c r="F1424" s="30" t="s">
        <v>64</v>
      </c>
    </row>
    <row r="1425" spans="1:6" ht="14.25" customHeight="1" x14ac:dyDescent="0.2">
      <c r="A1425" s="27">
        <v>41986</v>
      </c>
      <c r="B1425" s="28">
        <v>2579.88358816249</v>
      </c>
      <c r="C1425" s="29">
        <v>89.978333333333296</v>
      </c>
      <c r="D1425" s="28">
        <v>2579.88358816249</v>
      </c>
      <c r="E1425" s="30">
        <v>12</v>
      </c>
      <c r="F1425" s="30" t="s">
        <v>64</v>
      </c>
    </row>
    <row r="1426" spans="1:6" ht="14.25" customHeight="1" x14ac:dyDescent="0.2">
      <c r="A1426" s="27">
        <v>41986.5</v>
      </c>
      <c r="B1426" s="28">
        <v>3354.06702878333</v>
      </c>
      <c r="C1426" s="29">
        <v>93.031666666666595</v>
      </c>
      <c r="D1426" s="28">
        <v>3354.06702878333</v>
      </c>
      <c r="E1426" s="30">
        <v>12</v>
      </c>
      <c r="F1426" s="30" t="s">
        <v>64</v>
      </c>
    </row>
    <row r="1427" spans="1:6" ht="14.25" customHeight="1" x14ac:dyDescent="0.2">
      <c r="A1427" s="27">
        <v>41987</v>
      </c>
      <c r="B1427" s="28">
        <v>2559.6294510166599</v>
      </c>
      <c r="C1427" s="29">
        <v>92.2708333333333</v>
      </c>
      <c r="D1427" s="28">
        <v>2559.6294510166599</v>
      </c>
      <c r="E1427" s="30">
        <v>12</v>
      </c>
      <c r="F1427" s="30" t="s">
        <v>64</v>
      </c>
    </row>
    <row r="1428" spans="1:6" ht="14.25" customHeight="1" x14ac:dyDescent="0.2">
      <c r="A1428" s="27">
        <v>41987.5</v>
      </c>
      <c r="B1428" s="28">
        <v>3264.2371815874999</v>
      </c>
      <c r="C1428" s="29">
        <v>93.975833333333298</v>
      </c>
      <c r="D1428" s="28">
        <v>3264.2371815874999</v>
      </c>
      <c r="E1428" s="30">
        <v>12</v>
      </c>
      <c r="F1428" s="30" t="s">
        <v>64</v>
      </c>
    </row>
    <row r="1429" spans="1:6" ht="14.25" customHeight="1" x14ac:dyDescent="0.2">
      <c r="A1429" s="27">
        <v>41988</v>
      </c>
      <c r="B1429" s="28">
        <v>2490.9887963749902</v>
      </c>
      <c r="C1429" s="29">
        <v>91.39</v>
      </c>
      <c r="D1429" s="28">
        <v>2490.9887963749902</v>
      </c>
      <c r="E1429" s="30">
        <v>12</v>
      </c>
      <c r="F1429" s="30" t="s">
        <v>64</v>
      </c>
    </row>
    <row r="1430" spans="1:6" ht="14.25" customHeight="1" x14ac:dyDescent="0.2">
      <c r="A1430" s="27">
        <v>41988.5</v>
      </c>
      <c r="B1430" s="28">
        <v>3251.3771467833299</v>
      </c>
      <c r="C1430" s="29">
        <v>89.696666666666601</v>
      </c>
      <c r="D1430" s="28">
        <v>3251.3771467833299</v>
      </c>
      <c r="E1430" s="30">
        <v>12</v>
      </c>
      <c r="F1430" s="30" t="s">
        <v>64</v>
      </c>
    </row>
    <row r="1431" spans="1:6" ht="14.25" customHeight="1" x14ac:dyDescent="0.2">
      <c r="A1431" s="27">
        <v>41989</v>
      </c>
      <c r="B1431" s="28">
        <v>2665.4244438291598</v>
      </c>
      <c r="C1431" s="29">
        <v>94.949166666666599</v>
      </c>
      <c r="D1431" s="28">
        <v>2665.4244438291598</v>
      </c>
      <c r="E1431" s="30">
        <v>12</v>
      </c>
      <c r="F1431" s="30" t="s">
        <v>64</v>
      </c>
    </row>
    <row r="1432" spans="1:6" ht="14.25" customHeight="1" x14ac:dyDescent="0.2">
      <c r="A1432" s="27">
        <v>41989.5</v>
      </c>
      <c r="B1432" s="28">
        <v>3741.0290686124899</v>
      </c>
      <c r="C1432" s="29">
        <v>93.538333333333298</v>
      </c>
      <c r="D1432" s="28">
        <v>3741.0290686124899</v>
      </c>
      <c r="E1432" s="30">
        <v>12</v>
      </c>
      <c r="F1432" s="30" t="s">
        <v>64</v>
      </c>
    </row>
    <row r="1433" spans="1:6" ht="14.25" customHeight="1" x14ac:dyDescent="0.2">
      <c r="A1433" s="27">
        <v>41990</v>
      </c>
      <c r="B1433" s="28">
        <v>2649.4351034708302</v>
      </c>
      <c r="C1433" s="29">
        <v>93.586666666666602</v>
      </c>
      <c r="D1433" s="28">
        <v>2649.4351034708302</v>
      </c>
      <c r="E1433" s="30">
        <v>12</v>
      </c>
      <c r="F1433" s="30" t="s">
        <v>64</v>
      </c>
    </row>
    <row r="1434" spans="1:6" ht="14.25" customHeight="1" x14ac:dyDescent="0.2">
      <c r="A1434" s="27">
        <v>41990.5</v>
      </c>
      <c r="B1434" s="28">
        <v>2959.3260986374898</v>
      </c>
      <c r="C1434" s="29">
        <v>91.453333333333305</v>
      </c>
      <c r="D1434" s="28">
        <v>2959.3260986374898</v>
      </c>
      <c r="E1434" s="30">
        <v>12</v>
      </c>
      <c r="F1434" s="30" t="s">
        <v>64</v>
      </c>
    </row>
    <row r="1435" spans="1:6" ht="14.25" customHeight="1" x14ac:dyDescent="0.2">
      <c r="A1435" s="27">
        <v>41991</v>
      </c>
      <c r="B1435" s="28">
        <v>2373.5209118875</v>
      </c>
      <c r="C1435" s="29">
        <v>92.62</v>
      </c>
      <c r="D1435" s="28">
        <v>2373.5209118875</v>
      </c>
      <c r="E1435" s="30">
        <v>12</v>
      </c>
      <c r="F1435" s="30" t="s">
        <v>64</v>
      </c>
    </row>
    <row r="1436" spans="1:6" ht="14.25" customHeight="1" x14ac:dyDescent="0.2">
      <c r="A1436" s="27">
        <v>41991.5</v>
      </c>
      <c r="B1436" s="28">
        <v>2643.75417673333</v>
      </c>
      <c r="C1436" s="29">
        <v>95.298333333333304</v>
      </c>
      <c r="D1436" s="28">
        <v>2643.75417673333</v>
      </c>
      <c r="E1436" s="30">
        <v>12</v>
      </c>
      <c r="F1436" s="30" t="s">
        <v>64</v>
      </c>
    </row>
    <row r="1437" spans="1:6" ht="14.25" customHeight="1" x14ac:dyDescent="0.2">
      <c r="A1437" s="27">
        <v>41992</v>
      </c>
      <c r="B1437" s="28">
        <v>2349.5559309416599</v>
      </c>
      <c r="C1437" s="29">
        <v>92.412499999999994</v>
      </c>
      <c r="D1437" s="28">
        <v>2349.5559309416599</v>
      </c>
      <c r="E1437" s="30">
        <v>12</v>
      </c>
      <c r="F1437" s="30" t="s">
        <v>64</v>
      </c>
    </row>
    <row r="1438" spans="1:6" ht="14.25" customHeight="1" x14ac:dyDescent="0.2">
      <c r="A1438" s="27">
        <v>41992.5</v>
      </c>
      <c r="B1438" s="28">
        <v>2650.2210921333299</v>
      </c>
      <c r="C1438" s="29">
        <v>90.366666666666603</v>
      </c>
      <c r="D1438" s="28">
        <v>2650.2210921333299</v>
      </c>
      <c r="E1438" s="30">
        <v>12</v>
      </c>
      <c r="F1438" s="30" t="s">
        <v>64</v>
      </c>
    </row>
    <row r="1439" spans="1:6" ht="14.25" customHeight="1" x14ac:dyDescent="0.2">
      <c r="A1439" s="27">
        <v>41993</v>
      </c>
      <c r="B1439" s="28">
        <v>2229.1072341291601</v>
      </c>
      <c r="C1439" s="29">
        <v>92.250833333333304</v>
      </c>
      <c r="D1439" s="28">
        <v>2229.1072341291601</v>
      </c>
      <c r="E1439" s="30">
        <v>12</v>
      </c>
      <c r="F1439" s="30" t="s">
        <v>64</v>
      </c>
    </row>
    <row r="1440" spans="1:6" ht="14.25" customHeight="1" x14ac:dyDescent="0.2">
      <c r="A1440" s="27">
        <v>41993.5</v>
      </c>
      <c r="B1440" s="28">
        <v>2575.2386780583302</v>
      </c>
      <c r="C1440" s="29">
        <v>91.97</v>
      </c>
      <c r="D1440" s="28">
        <v>2575.2386780583302</v>
      </c>
      <c r="E1440" s="30">
        <v>12</v>
      </c>
      <c r="F1440" s="30" t="s">
        <v>64</v>
      </c>
    </row>
    <row r="1441" spans="1:6" ht="14.25" customHeight="1" x14ac:dyDescent="0.2">
      <c r="A1441" s="27">
        <v>41994</v>
      </c>
      <c r="B1441" s="28">
        <v>2011.6750117916599</v>
      </c>
      <c r="C1441" s="29">
        <v>93.757499999999993</v>
      </c>
      <c r="D1441" s="28">
        <v>2011.6750117916599</v>
      </c>
      <c r="E1441" s="30">
        <v>12</v>
      </c>
      <c r="F1441" s="30" t="s">
        <v>64</v>
      </c>
    </row>
    <row r="1442" spans="1:6" ht="14.25" customHeight="1" x14ac:dyDescent="0.2">
      <c r="A1442" s="27">
        <v>41994.5</v>
      </c>
      <c r="B1442" s="28">
        <v>2307.4126483291602</v>
      </c>
      <c r="C1442" s="29">
        <v>95.6458333333333</v>
      </c>
      <c r="D1442" s="28">
        <v>2307.4126483291602</v>
      </c>
      <c r="E1442" s="30">
        <v>12</v>
      </c>
      <c r="F1442" s="30" t="s">
        <v>64</v>
      </c>
    </row>
    <row r="1443" spans="1:6" ht="14.25" customHeight="1" x14ac:dyDescent="0.2">
      <c r="A1443" s="27">
        <v>41995</v>
      </c>
      <c r="B1443" s="28">
        <v>1953.2140380416599</v>
      </c>
      <c r="C1443" s="29">
        <v>92.878333333333302</v>
      </c>
      <c r="D1443" s="28">
        <v>1953.2140380416599</v>
      </c>
      <c r="E1443" s="30">
        <v>12</v>
      </c>
      <c r="F1443" s="30" t="s">
        <v>64</v>
      </c>
    </row>
    <row r="1444" spans="1:6" ht="14.25" customHeight="1" x14ac:dyDescent="0.2">
      <c r="A1444" s="27">
        <v>41995.5</v>
      </c>
      <c r="B1444" s="28">
        <v>2361.0739734083299</v>
      </c>
      <c r="C1444" s="29">
        <v>92.855833333333294</v>
      </c>
      <c r="D1444" s="28">
        <v>2361.0739734083299</v>
      </c>
      <c r="E1444" s="30">
        <v>12</v>
      </c>
      <c r="F1444" s="30" t="s">
        <v>64</v>
      </c>
    </row>
    <row r="1445" spans="1:6" ht="14.25" customHeight="1" x14ac:dyDescent="0.2">
      <c r="A1445" s="27">
        <v>41996</v>
      </c>
      <c r="B1445" s="28">
        <v>2209.59354426666</v>
      </c>
      <c r="C1445" s="29">
        <v>93.114999999999995</v>
      </c>
      <c r="D1445" s="28">
        <v>2209.59354426666</v>
      </c>
      <c r="E1445" s="30">
        <v>12</v>
      </c>
      <c r="F1445" s="30" t="s">
        <v>64</v>
      </c>
    </row>
    <row r="1446" spans="1:6" ht="14.25" customHeight="1" x14ac:dyDescent="0.2">
      <c r="A1446" s="27">
        <v>41996.5</v>
      </c>
      <c r="B1446" s="28">
        <v>2695.2328788791601</v>
      </c>
      <c r="C1446" s="29">
        <v>92.212499999999906</v>
      </c>
      <c r="D1446" s="28">
        <v>2695.2328788791601</v>
      </c>
      <c r="E1446" s="30">
        <v>12</v>
      </c>
      <c r="F1446" s="30" t="s">
        <v>64</v>
      </c>
    </row>
    <row r="1447" spans="1:6" ht="14.25" customHeight="1" x14ac:dyDescent="0.2">
      <c r="A1447" s="27">
        <v>41997</v>
      </c>
      <c r="B1447" s="28">
        <v>2273.2429503499998</v>
      </c>
      <c r="C1447" s="29">
        <v>93.219166666666595</v>
      </c>
      <c r="D1447" s="28">
        <v>2273.2429503499998</v>
      </c>
      <c r="E1447" s="30">
        <v>12</v>
      </c>
      <c r="F1447" s="30" t="s">
        <v>64</v>
      </c>
    </row>
    <row r="1448" spans="1:6" ht="14.25" customHeight="1" x14ac:dyDescent="0.2">
      <c r="A1448" s="27">
        <v>41997.5</v>
      </c>
      <c r="B1448" s="28">
        <v>2567.2627502791602</v>
      </c>
      <c r="C1448" s="29">
        <v>93.787499999999895</v>
      </c>
      <c r="D1448" s="28">
        <v>2567.2627502791602</v>
      </c>
      <c r="E1448" s="30">
        <v>12</v>
      </c>
      <c r="F1448" s="30" t="s">
        <v>64</v>
      </c>
    </row>
    <row r="1449" spans="1:6" ht="14.25" customHeight="1" x14ac:dyDescent="0.2">
      <c r="A1449" s="27">
        <v>41998</v>
      </c>
      <c r="B1449" s="28">
        <v>2067.9224790958301</v>
      </c>
      <c r="C1449" s="29">
        <v>94.329999999999899</v>
      </c>
      <c r="D1449" s="28">
        <v>2067.9224790958301</v>
      </c>
      <c r="E1449" s="30">
        <v>12</v>
      </c>
      <c r="F1449" s="30" t="s">
        <v>64</v>
      </c>
    </row>
    <row r="1450" spans="1:6" ht="14.25" customHeight="1" x14ac:dyDescent="0.2">
      <c r="A1450" s="27">
        <v>41998.5</v>
      </c>
      <c r="B1450" s="28">
        <v>2223.43608991666</v>
      </c>
      <c r="C1450" s="29">
        <v>95.224166666666605</v>
      </c>
      <c r="D1450" s="28">
        <v>2223.43608991666</v>
      </c>
      <c r="E1450" s="30">
        <v>12</v>
      </c>
      <c r="F1450" s="30" t="s">
        <v>64</v>
      </c>
    </row>
    <row r="1451" spans="1:6" ht="14.25" customHeight="1" x14ac:dyDescent="0.2">
      <c r="A1451" s="27">
        <v>41999</v>
      </c>
      <c r="B1451" s="28">
        <v>1903.0920479833301</v>
      </c>
      <c r="C1451" s="29">
        <v>92.940833333333302</v>
      </c>
      <c r="D1451" s="28">
        <v>1903.0920479833301</v>
      </c>
      <c r="E1451" s="30">
        <v>12</v>
      </c>
      <c r="F1451" s="30" t="s">
        <v>64</v>
      </c>
    </row>
    <row r="1452" spans="1:6" ht="14.25" customHeight="1" x14ac:dyDescent="0.2">
      <c r="A1452" s="27">
        <v>41999.5</v>
      </c>
      <c r="B1452" s="28">
        <v>2306.4151266624899</v>
      </c>
      <c r="C1452" s="29">
        <v>90.131666666666604</v>
      </c>
      <c r="D1452" s="28">
        <v>2306.4151266624899</v>
      </c>
      <c r="E1452" s="30">
        <v>12</v>
      </c>
      <c r="F1452" s="30" t="s">
        <v>64</v>
      </c>
    </row>
    <row r="1453" spans="1:6" ht="14.25" customHeight="1" x14ac:dyDescent="0.2">
      <c r="A1453" s="27">
        <v>42000</v>
      </c>
      <c r="B1453" s="28">
        <v>2159.7068845916601</v>
      </c>
      <c r="C1453" s="29">
        <v>90.2141666666666</v>
      </c>
      <c r="D1453" s="28">
        <v>2159.7068845916601</v>
      </c>
      <c r="E1453" s="30">
        <v>12</v>
      </c>
      <c r="F1453" s="30" t="s">
        <v>64</v>
      </c>
    </row>
    <row r="1454" spans="1:6" ht="14.25" customHeight="1" x14ac:dyDescent="0.2">
      <c r="A1454" s="27">
        <v>42000.5</v>
      </c>
      <c r="B1454" s="28">
        <v>2454.2576683458301</v>
      </c>
      <c r="C1454" s="29">
        <v>91.858333333333306</v>
      </c>
      <c r="D1454" s="28">
        <v>2454.2576683458301</v>
      </c>
      <c r="E1454" s="30">
        <v>12</v>
      </c>
      <c r="F1454" s="30" t="s">
        <v>64</v>
      </c>
    </row>
    <row r="1455" spans="1:6" ht="14.25" customHeight="1" x14ac:dyDescent="0.2">
      <c r="A1455" s="27">
        <v>42001</v>
      </c>
      <c r="B1455" s="28">
        <v>2020.5694791727201</v>
      </c>
      <c r="C1455" s="29">
        <v>96.48</v>
      </c>
      <c r="D1455" s="28">
        <v>2020.5694791727201</v>
      </c>
      <c r="E1455" s="30">
        <v>12</v>
      </c>
      <c r="F1455" s="30" t="s">
        <v>64</v>
      </c>
    </row>
    <row r="1456" spans="1:6" ht="14.25" customHeight="1" x14ac:dyDescent="0.2">
      <c r="A1456" s="27">
        <v>42001.5</v>
      </c>
      <c r="B1456" s="28">
        <v>2363.03645631666</v>
      </c>
      <c r="C1456" s="29">
        <v>96.315833333333302</v>
      </c>
      <c r="D1456" s="28">
        <v>2363.03645631666</v>
      </c>
      <c r="E1456" s="30">
        <v>12</v>
      </c>
      <c r="F1456" s="30" t="s">
        <v>64</v>
      </c>
    </row>
    <row r="1457" spans="1:6" ht="14.25" customHeight="1" x14ac:dyDescent="0.2">
      <c r="A1457" s="27">
        <v>42002</v>
      </c>
      <c r="B1457" s="28">
        <v>1970.46141897499</v>
      </c>
      <c r="C1457" s="29">
        <v>95.259166666666601</v>
      </c>
      <c r="D1457" s="28">
        <v>1970.46141897499</v>
      </c>
      <c r="E1457" s="30">
        <v>12</v>
      </c>
      <c r="F1457" s="30" t="s">
        <v>64</v>
      </c>
    </row>
    <row r="1458" spans="1:6" ht="14.25" customHeight="1" x14ac:dyDescent="0.2">
      <c r="A1458" s="27">
        <v>42002.5</v>
      </c>
      <c r="B1458" s="28">
        <v>2549.5566624166599</v>
      </c>
      <c r="C1458" s="29">
        <v>95.25</v>
      </c>
      <c r="D1458" s="28">
        <v>2549.5566624166599</v>
      </c>
      <c r="E1458" s="30">
        <v>12</v>
      </c>
      <c r="F1458" s="30" t="s">
        <v>64</v>
      </c>
    </row>
    <row r="1459" spans="1:6" ht="14.25" customHeight="1" x14ac:dyDescent="0.2">
      <c r="A1459" s="27">
        <v>42003</v>
      </c>
      <c r="B1459" s="28">
        <v>2301.8357706833299</v>
      </c>
      <c r="C1459" s="29">
        <v>94.122500000000002</v>
      </c>
      <c r="D1459" s="28">
        <v>2301.8357706833299</v>
      </c>
      <c r="E1459" s="30">
        <v>12</v>
      </c>
      <c r="F1459" s="30" t="s">
        <v>64</v>
      </c>
    </row>
    <row r="1460" spans="1:6" ht="14.25" customHeight="1" x14ac:dyDescent="0.2">
      <c r="A1460" s="27">
        <v>42003.5</v>
      </c>
      <c r="B1460" s="28">
        <v>2660.8662708624902</v>
      </c>
      <c r="C1460" s="29">
        <v>92.79</v>
      </c>
      <c r="D1460" s="28">
        <v>2660.8662708624902</v>
      </c>
      <c r="E1460" s="30">
        <v>12</v>
      </c>
      <c r="F1460" s="30" t="s">
        <v>64</v>
      </c>
    </row>
    <row r="1461" spans="1:6" ht="14.25" customHeight="1" x14ac:dyDescent="0.2">
      <c r="A1461" s="27">
        <v>42004</v>
      </c>
      <c r="B1461" s="28">
        <v>2197.6303354583301</v>
      </c>
      <c r="C1461" s="29">
        <v>90.688333333333304</v>
      </c>
      <c r="D1461" s="28">
        <v>2197.6303354583301</v>
      </c>
      <c r="E1461" s="30">
        <v>12</v>
      </c>
      <c r="F1461" s="30" t="s">
        <v>64</v>
      </c>
    </row>
    <row r="1462" spans="1:6" ht="14.25" customHeight="1" x14ac:dyDescent="0.2">
      <c r="A1462" s="27">
        <v>42004.5</v>
      </c>
      <c r="B1462" s="28">
        <v>2379.96887625416</v>
      </c>
      <c r="C1462" s="29">
        <v>96.152500000000003</v>
      </c>
      <c r="D1462" s="28">
        <v>2379.96887625416</v>
      </c>
      <c r="E1462" s="30">
        <v>12</v>
      </c>
      <c r="F1462" s="30" t="s">
        <v>64</v>
      </c>
    </row>
  </sheetData>
  <conditionalFormatting sqref="J6:U6">
    <cfRule type="colorScale" priority="5">
      <colorScale>
        <cfvo type="min"/>
        <cfvo type="percentile" val="50"/>
        <cfvo type="max"/>
        <color rgb="FFF8696B"/>
        <color rgb="FFFCFCFF"/>
        <color rgb="FF5A8AC6"/>
      </colorScale>
    </cfRule>
  </conditionalFormatting>
  <conditionalFormatting sqref="K5:U5">
    <cfRule type="colorScale" priority="6">
      <colorScale>
        <cfvo type="min"/>
        <cfvo type="percentile" val="50"/>
        <cfvo type="max"/>
        <color rgb="FFF8696B"/>
        <color rgb="FFFCFCFF"/>
        <color rgb="FF5A8AC6"/>
      </colorScale>
    </cfRule>
  </conditionalFormatting>
  <conditionalFormatting sqref="J13:U13">
    <cfRule type="colorScale" priority="3">
      <colorScale>
        <cfvo type="min"/>
        <cfvo type="percentile" val="50"/>
        <cfvo type="max"/>
        <color rgb="FFF8696B"/>
        <color rgb="FFFCFCFF"/>
        <color rgb="FF5A8AC6"/>
      </colorScale>
    </cfRule>
  </conditionalFormatting>
  <conditionalFormatting sqref="L12:U12">
    <cfRule type="colorScale" priority="4">
      <colorScale>
        <cfvo type="min"/>
        <cfvo type="percentile" val="50"/>
        <cfvo type="max"/>
        <color rgb="FFF8696B"/>
        <color rgb="FFFCFCFF"/>
        <color rgb="FF5A8AC6"/>
      </colorScale>
    </cfRule>
  </conditionalFormatting>
  <conditionalFormatting sqref="J23:U23">
    <cfRule type="colorScale" priority="1">
      <colorScale>
        <cfvo type="min"/>
        <cfvo type="percentile" val="50"/>
        <cfvo type="max"/>
        <color rgb="FFF8696B"/>
        <color rgb="FFFCFCFF"/>
        <color rgb="FF5A8AC6"/>
      </colorScale>
    </cfRule>
  </conditionalFormatting>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BM1000"/>
  <sheetViews>
    <sheetView showGridLines="0" topLeftCell="C1" workbookViewId="0">
      <selection activeCell="C16" sqref="C16:H16"/>
    </sheetView>
  </sheetViews>
  <sheetFormatPr baseColWidth="10" defaultColWidth="14.5" defaultRowHeight="15" customHeight="1" x14ac:dyDescent="0.2"/>
  <cols>
    <col min="1" max="1" width="11" customWidth="1"/>
    <col min="2" max="2" width="35.5" customWidth="1"/>
    <col min="3" max="3" width="17.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26.83203125" customWidth="1"/>
    <col min="19" max="26" width="8.6640625" customWidth="1"/>
  </cols>
  <sheetData>
    <row r="1" spans="1:29" ht="27.75" customHeight="1" x14ac:dyDescent="0.2">
      <c r="A1" s="32" t="s">
        <v>65</v>
      </c>
      <c r="B1" s="33"/>
      <c r="C1" s="33"/>
      <c r="D1" s="33"/>
      <c r="E1" s="33"/>
      <c r="F1" s="33"/>
      <c r="G1" s="33"/>
      <c r="H1" s="33"/>
      <c r="I1" s="33"/>
      <c r="J1" s="33"/>
      <c r="K1" s="33"/>
      <c r="L1" s="33"/>
      <c r="M1" s="33"/>
      <c r="N1" s="33"/>
      <c r="O1" s="33"/>
      <c r="P1" s="33"/>
      <c r="Q1" s="33"/>
      <c r="R1" s="33"/>
      <c r="S1" s="33"/>
      <c r="T1" s="33"/>
      <c r="U1" s="33"/>
      <c r="V1" s="33"/>
      <c r="W1" s="33"/>
      <c r="X1" s="33"/>
      <c r="Y1" s="33"/>
      <c r="Z1" s="33"/>
    </row>
    <row r="2" spans="1:29" ht="27.75" customHeight="1" x14ac:dyDescent="0.2">
      <c r="A2" s="7" t="s">
        <v>66</v>
      </c>
      <c r="B2" s="7"/>
      <c r="C2" s="7"/>
      <c r="D2" s="7"/>
      <c r="E2" s="7"/>
      <c r="F2" s="7"/>
      <c r="G2" s="7"/>
      <c r="H2" s="7"/>
      <c r="I2" s="7"/>
      <c r="J2" s="7"/>
      <c r="K2" s="7"/>
      <c r="L2" s="7"/>
      <c r="M2" s="7"/>
      <c r="N2" s="7"/>
      <c r="O2" s="7"/>
      <c r="P2" s="7"/>
      <c r="Q2" s="7"/>
      <c r="R2" s="7"/>
      <c r="S2" s="7"/>
      <c r="T2" s="7"/>
      <c r="U2" s="7"/>
      <c r="V2" s="7"/>
      <c r="W2" s="7"/>
      <c r="X2" s="7"/>
      <c r="Y2" s="7"/>
      <c r="Z2" s="7"/>
    </row>
    <row r="3" spans="1:29" ht="27.75" customHeight="1" x14ac:dyDescent="0.2">
      <c r="A3" s="7" t="s">
        <v>67</v>
      </c>
      <c r="B3" s="7"/>
      <c r="C3" s="7"/>
      <c r="D3" s="7"/>
      <c r="E3" s="7"/>
      <c r="F3" s="7"/>
      <c r="G3" s="7"/>
      <c r="H3" s="7"/>
      <c r="I3" s="7"/>
      <c r="J3" s="7"/>
      <c r="K3" s="7"/>
      <c r="L3" s="7"/>
      <c r="M3" s="7"/>
      <c r="N3" s="7"/>
      <c r="O3" s="7"/>
      <c r="P3" s="7"/>
      <c r="Q3" s="7"/>
      <c r="R3" s="7"/>
      <c r="S3" s="7"/>
      <c r="T3" s="7"/>
      <c r="U3" s="7"/>
      <c r="V3" s="7"/>
      <c r="W3" s="7"/>
      <c r="X3" s="7"/>
      <c r="Y3" s="7"/>
      <c r="Z3" s="7"/>
    </row>
    <row r="4" spans="1:29" ht="27.75" customHeight="1" x14ac:dyDescent="0.2">
      <c r="A4" s="7" t="s">
        <v>68</v>
      </c>
      <c r="B4" s="7"/>
      <c r="C4" s="7"/>
      <c r="D4" s="7"/>
      <c r="E4" s="7"/>
      <c r="F4" s="7"/>
      <c r="G4" s="7"/>
      <c r="H4" s="7"/>
      <c r="I4" s="7"/>
      <c r="J4" s="7"/>
      <c r="K4" s="7"/>
      <c r="L4" s="7"/>
      <c r="M4" s="7"/>
      <c r="N4" s="7"/>
      <c r="O4" s="7"/>
      <c r="P4" s="7"/>
      <c r="Q4" s="7"/>
      <c r="R4" s="7"/>
      <c r="S4" s="7"/>
      <c r="T4" s="7"/>
      <c r="U4" s="7"/>
      <c r="V4" s="7"/>
      <c r="W4" s="7"/>
      <c r="X4" s="7"/>
      <c r="Y4" s="7"/>
      <c r="Z4" s="7"/>
    </row>
    <row r="5" spans="1:29" ht="27.75" customHeight="1" x14ac:dyDescent="0.2">
      <c r="A5" s="7" t="s">
        <v>69</v>
      </c>
      <c r="B5" s="7"/>
      <c r="C5" s="7"/>
      <c r="D5" s="7"/>
      <c r="E5" s="7"/>
      <c r="F5" s="7"/>
      <c r="G5" s="7"/>
      <c r="H5" s="7"/>
      <c r="I5" s="7"/>
      <c r="J5" s="7"/>
      <c r="K5" s="7"/>
      <c r="L5" s="7"/>
      <c r="M5" s="7"/>
      <c r="N5" s="7"/>
      <c r="O5" s="7"/>
      <c r="P5" s="7"/>
      <c r="Q5" s="7"/>
      <c r="R5" s="7"/>
      <c r="S5" s="7"/>
      <c r="T5" s="7"/>
      <c r="U5" s="7"/>
      <c r="V5" s="7"/>
      <c r="W5" s="7"/>
      <c r="X5" s="7"/>
      <c r="Y5" s="7"/>
      <c r="Z5" s="7"/>
    </row>
    <row r="6" spans="1:29" ht="27.75" customHeight="1" x14ac:dyDescent="0.2">
      <c r="A6" s="183" t="s">
        <v>70</v>
      </c>
      <c r="B6" s="184"/>
      <c r="C6" s="184"/>
      <c r="D6" s="184"/>
      <c r="E6" s="184"/>
      <c r="F6" s="184"/>
      <c r="G6" s="184"/>
      <c r="H6" s="184"/>
      <c r="I6" s="184"/>
      <c r="J6" s="184"/>
      <c r="K6" s="184"/>
      <c r="L6" s="184"/>
      <c r="M6" s="184"/>
      <c r="N6" s="184"/>
      <c r="O6" s="184"/>
      <c r="P6" s="7"/>
      <c r="Q6" s="7"/>
      <c r="R6" s="7"/>
      <c r="S6" s="7"/>
      <c r="T6" s="7"/>
      <c r="U6" s="7"/>
      <c r="V6" s="7"/>
      <c r="W6" s="7"/>
      <c r="X6" s="7"/>
      <c r="Y6" s="7"/>
      <c r="Z6" s="7"/>
    </row>
    <row r="7" spans="1:29" ht="18.75" customHeight="1" x14ac:dyDescent="0.2">
      <c r="A7" s="183" t="s">
        <v>71</v>
      </c>
      <c r="B7" s="184"/>
      <c r="C7" s="184"/>
      <c r="D7" s="184"/>
      <c r="E7" s="184"/>
      <c r="F7" s="184"/>
      <c r="G7" s="184"/>
      <c r="H7" s="184"/>
      <c r="I7" s="184"/>
      <c r="J7" s="184"/>
      <c r="K7" s="184"/>
      <c r="L7" s="184"/>
      <c r="M7" s="184"/>
      <c r="N7" s="184"/>
      <c r="O7" s="184"/>
      <c r="P7" s="7"/>
      <c r="Q7" s="7"/>
      <c r="R7" s="7"/>
      <c r="S7" s="7"/>
      <c r="T7" s="7"/>
      <c r="U7" s="7"/>
      <c r="V7" s="7"/>
      <c r="W7" s="7"/>
      <c r="X7" s="7"/>
      <c r="Y7" s="7"/>
      <c r="Z7" s="7"/>
    </row>
    <row r="8" spans="1:29" ht="27.75" customHeight="1" x14ac:dyDescent="0.2">
      <c r="A8" s="34" t="s">
        <v>72</v>
      </c>
      <c r="B8" s="7"/>
      <c r="C8" s="7"/>
      <c r="D8" s="7"/>
      <c r="E8" s="7"/>
      <c r="F8" s="7"/>
      <c r="G8" s="7"/>
      <c r="H8" s="7"/>
      <c r="I8" s="7"/>
      <c r="J8" s="7"/>
      <c r="K8" s="7"/>
      <c r="L8" s="7"/>
      <c r="M8" s="7"/>
      <c r="N8" s="7"/>
      <c r="O8" s="7"/>
      <c r="P8" s="7"/>
      <c r="Q8" s="7"/>
      <c r="R8" s="7"/>
      <c r="S8" s="7"/>
      <c r="T8" s="7"/>
      <c r="U8" s="7"/>
      <c r="V8" s="7"/>
      <c r="W8" s="7"/>
      <c r="X8" s="7"/>
      <c r="Y8" s="7"/>
      <c r="Z8" s="7"/>
    </row>
    <row r="9" spans="1:29" ht="27.75" customHeight="1" x14ac:dyDescent="0.2">
      <c r="A9" s="7" t="s">
        <v>73</v>
      </c>
      <c r="B9" s="7"/>
      <c r="C9" s="7"/>
      <c r="D9" s="7"/>
      <c r="E9" s="7"/>
      <c r="F9" s="7"/>
      <c r="G9" s="7"/>
      <c r="H9" s="7"/>
      <c r="I9" s="7"/>
      <c r="J9" s="7"/>
      <c r="K9" s="7"/>
      <c r="L9" s="7"/>
      <c r="M9" s="7"/>
      <c r="N9" s="7"/>
      <c r="O9" s="7"/>
      <c r="P9" s="7"/>
      <c r="Q9" s="7"/>
      <c r="R9" s="7"/>
      <c r="S9" s="7"/>
      <c r="T9" s="7"/>
      <c r="U9" s="7"/>
      <c r="V9" s="7"/>
      <c r="W9" s="7"/>
      <c r="X9" s="7"/>
      <c r="Y9" s="7"/>
      <c r="Z9" s="7"/>
    </row>
    <row r="10" spans="1:29" ht="27.75" customHeight="1" x14ac:dyDescent="0.2">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9" ht="40.5" customHeight="1" x14ac:dyDescent="0.2">
      <c r="A11" s="185" t="s">
        <v>75</v>
      </c>
      <c r="B11" s="186"/>
      <c r="C11" s="186"/>
      <c r="D11" s="186"/>
      <c r="E11" s="186"/>
      <c r="F11" s="186"/>
      <c r="G11" s="186"/>
      <c r="H11" s="186"/>
      <c r="I11" s="186"/>
      <c r="J11" s="186"/>
      <c r="K11" s="186"/>
      <c r="L11" s="186"/>
      <c r="M11" s="186"/>
      <c r="N11" s="186"/>
      <c r="O11" s="186"/>
      <c r="P11" s="186"/>
      <c r="Q11" s="186"/>
      <c r="R11" s="186"/>
      <c r="S11" s="186"/>
      <c r="T11" s="186"/>
      <c r="U11" s="186"/>
      <c r="V11" s="186"/>
      <c r="W11" s="187"/>
      <c r="X11" s="35"/>
      <c r="Y11" s="35"/>
      <c r="Z11" s="35"/>
    </row>
    <row r="12" spans="1:29" ht="23.25" customHeight="1" x14ac:dyDescent="0.2">
      <c r="A12" s="185" t="s">
        <v>76</v>
      </c>
      <c r="B12" s="186"/>
      <c r="C12" s="186"/>
      <c r="D12" s="186"/>
      <c r="E12" s="186"/>
      <c r="F12" s="186"/>
      <c r="G12" s="186"/>
      <c r="H12" s="186"/>
      <c r="I12" s="186"/>
      <c r="J12" s="186"/>
      <c r="K12" s="186"/>
      <c r="L12" s="186"/>
      <c r="M12" s="186"/>
      <c r="N12" s="186"/>
      <c r="O12" s="186"/>
      <c r="P12" s="186"/>
      <c r="Q12" s="186"/>
      <c r="R12" s="186"/>
      <c r="S12" s="186"/>
      <c r="T12" s="186"/>
      <c r="U12" s="186"/>
      <c r="V12" s="186"/>
      <c r="W12" s="187"/>
      <c r="X12" s="35"/>
      <c r="Y12" s="35"/>
      <c r="Z12" s="35"/>
    </row>
    <row r="13" spans="1:29" ht="27.75" customHeight="1" x14ac:dyDescent="0.2">
      <c r="A13" s="36" t="s">
        <v>77</v>
      </c>
      <c r="B13" s="37"/>
      <c r="C13" s="38">
        <v>41640</v>
      </c>
      <c r="D13" s="38">
        <v>41671</v>
      </c>
      <c r="E13" s="38">
        <v>41699</v>
      </c>
      <c r="F13" s="38">
        <v>41730</v>
      </c>
      <c r="G13" s="38">
        <v>41760</v>
      </c>
      <c r="H13" s="38">
        <v>41791</v>
      </c>
      <c r="I13" s="38">
        <v>41821</v>
      </c>
      <c r="J13" s="38">
        <v>41852</v>
      </c>
      <c r="K13" s="38">
        <v>41883</v>
      </c>
      <c r="L13" s="38">
        <v>41913</v>
      </c>
      <c r="M13" s="38">
        <v>41944</v>
      </c>
      <c r="N13" s="38">
        <v>41974</v>
      </c>
      <c r="O13" s="39"/>
      <c r="P13" s="39"/>
      <c r="Q13" s="39"/>
      <c r="R13" s="39"/>
      <c r="S13" s="39"/>
      <c r="T13" s="39"/>
      <c r="U13" s="39"/>
      <c r="V13" s="39"/>
      <c r="W13" s="39"/>
      <c r="X13" s="39"/>
      <c r="Y13" s="39"/>
      <c r="Z13" s="39"/>
    </row>
    <row r="14" spans="1:29" ht="27.75" customHeight="1" x14ac:dyDescent="0.2">
      <c r="A14" s="39"/>
      <c r="B14" s="37" t="s">
        <v>78</v>
      </c>
      <c r="C14" s="37">
        <v>1</v>
      </c>
      <c r="D14" s="37">
        <v>2</v>
      </c>
      <c r="E14" s="37">
        <v>3</v>
      </c>
      <c r="F14" s="37">
        <v>4</v>
      </c>
      <c r="G14" s="37">
        <v>5</v>
      </c>
      <c r="H14" s="37">
        <v>6</v>
      </c>
      <c r="I14" s="37">
        <v>7</v>
      </c>
      <c r="J14" s="37">
        <v>8</v>
      </c>
      <c r="K14" s="37">
        <v>9</v>
      </c>
      <c r="L14" s="37">
        <v>10</v>
      </c>
      <c r="M14" s="37">
        <v>11</v>
      </c>
      <c r="N14" s="37">
        <v>12</v>
      </c>
      <c r="O14" s="40"/>
      <c r="P14" s="40"/>
      <c r="Q14" s="40"/>
      <c r="R14" s="37"/>
      <c r="S14" s="39"/>
      <c r="T14" s="39"/>
      <c r="U14" s="39"/>
      <c r="V14" s="39"/>
      <c r="W14" s="39"/>
      <c r="X14" s="39"/>
      <c r="Y14" s="39"/>
      <c r="Z14" s="39"/>
    </row>
    <row r="15" spans="1:29" ht="27.75" customHeight="1" x14ac:dyDescent="0.2">
      <c r="A15" s="41"/>
      <c r="B15" s="42" t="s">
        <v>79</v>
      </c>
      <c r="C15">
        <v>86.391757235371969</v>
      </c>
      <c r="D15" s="43">
        <v>86.829490475868141</v>
      </c>
      <c r="E15" s="43">
        <v>81.49989122823844</v>
      </c>
      <c r="F15" s="43">
        <v>72.569232168710826</v>
      </c>
      <c r="G15" s="43">
        <v>71.259354341223244</v>
      </c>
      <c r="H15" s="43">
        <v>72.156510799663252</v>
      </c>
      <c r="I15" s="43">
        <v>76.602720430107496</v>
      </c>
      <c r="J15" s="43">
        <v>74.932540098566292</v>
      </c>
      <c r="K15" s="43">
        <v>74.066319823232305</v>
      </c>
      <c r="L15" s="43">
        <v>75.093148943932377</v>
      </c>
      <c r="M15" s="43">
        <v>73.700956254509322</v>
      </c>
      <c r="N15" s="43">
        <v>74.376656830400748</v>
      </c>
      <c r="O15" s="44"/>
      <c r="P15" s="44"/>
      <c r="Q15" s="44"/>
      <c r="R15">
        <v>86.391757235371969</v>
      </c>
      <c r="S15" s="43">
        <v>86.829490475868141</v>
      </c>
      <c r="T15" s="43">
        <v>81.49989122823844</v>
      </c>
      <c r="U15" s="43">
        <v>72.569232168710826</v>
      </c>
      <c r="V15" s="43">
        <v>71.259354341223244</v>
      </c>
      <c r="W15" s="43">
        <v>72.156510799663252</v>
      </c>
      <c r="X15" s="43">
        <v>76.602720430107496</v>
      </c>
      <c r="Y15" s="43">
        <v>74.932540098566292</v>
      </c>
      <c r="Z15" s="43">
        <v>74.066319823232305</v>
      </c>
      <c r="AA15" s="43">
        <v>75.093148943932377</v>
      </c>
      <c r="AB15" s="43">
        <v>73.700956254509322</v>
      </c>
      <c r="AC15" s="43">
        <v>74.376656830400748</v>
      </c>
    </row>
    <row r="16" spans="1:29" ht="27.75" customHeight="1" x14ac:dyDescent="0.2">
      <c r="A16" s="30"/>
      <c r="B16" s="42" t="s">
        <v>80</v>
      </c>
      <c r="C16" s="45">
        <v>2298.1901589653967</v>
      </c>
      <c r="D16" s="45">
        <v>2406.0918962111036</v>
      </c>
      <c r="E16" s="45">
        <v>2127.8145432709766</v>
      </c>
      <c r="F16" s="45">
        <v>2185.7997542263706</v>
      </c>
      <c r="G16" s="45">
        <v>2145.7837188661065</v>
      </c>
      <c r="H16" s="45">
        <v>2229.7496611442612</v>
      </c>
      <c r="I16" s="45">
        <v>2283.0502472527673</v>
      </c>
      <c r="J16" s="45">
        <v>2201.0592458815067</v>
      </c>
      <c r="K16" s="45">
        <v>2153.3431850899528</v>
      </c>
      <c r="L16" s="45">
        <v>2098.9913812617792</v>
      </c>
      <c r="M16" s="45">
        <v>2200.9293289926659</v>
      </c>
      <c r="N16" s="45">
        <v>2312.1995397611418</v>
      </c>
      <c r="O16" s="44"/>
      <c r="P16" s="44"/>
      <c r="Q16" s="44"/>
      <c r="R16" s="45">
        <v>2298.1901589653967</v>
      </c>
      <c r="S16" s="45">
        <v>2406.0918962111036</v>
      </c>
      <c r="T16" s="45">
        <v>2127.8145432709766</v>
      </c>
      <c r="U16" s="45">
        <v>2185.7997542263706</v>
      </c>
      <c r="V16" s="45">
        <v>2145.7837188661065</v>
      </c>
      <c r="W16" s="45">
        <v>2229.7496611442612</v>
      </c>
      <c r="X16" s="45">
        <v>2283.0502472527673</v>
      </c>
      <c r="Y16" s="45">
        <v>2201.0592458815067</v>
      </c>
      <c r="Z16" s="45">
        <v>2153.3431850899528</v>
      </c>
      <c r="AA16" s="45">
        <v>2098.9913812617792</v>
      </c>
      <c r="AB16" s="45">
        <v>2200.9293289926659</v>
      </c>
      <c r="AC16" s="45">
        <v>2312.1995397611418</v>
      </c>
    </row>
    <row r="17" spans="1:65" ht="27.75" customHeight="1" x14ac:dyDescent="0.2">
      <c r="A17" s="36" t="s">
        <v>81</v>
      </c>
      <c r="B17" s="37"/>
      <c r="C17" s="46"/>
      <c r="D17" s="46"/>
      <c r="E17" s="46"/>
      <c r="F17" s="46"/>
      <c r="G17" s="46"/>
      <c r="H17" s="46"/>
      <c r="I17" s="46"/>
      <c r="J17" s="46"/>
      <c r="K17" s="46"/>
      <c r="L17" s="46"/>
      <c r="M17" s="46"/>
      <c r="N17" s="46"/>
      <c r="O17" s="47"/>
      <c r="P17" s="47"/>
      <c r="Q17" s="47"/>
      <c r="R17" s="47"/>
      <c r="S17" s="48"/>
      <c r="T17" s="48"/>
      <c r="U17" s="48"/>
      <c r="V17" s="48"/>
      <c r="W17" s="48"/>
      <c r="X17" s="48"/>
      <c r="Y17" s="48"/>
      <c r="Z17" s="48"/>
    </row>
    <row r="18" spans="1:65" ht="27.75" customHeight="1" x14ac:dyDescent="0.2">
      <c r="A18" s="49" t="s">
        <v>64</v>
      </c>
      <c r="B18" s="42" t="s">
        <v>79</v>
      </c>
      <c r="C18">
        <v>62.299699046920772</v>
      </c>
      <c r="D18">
        <v>63.031776721938691</v>
      </c>
      <c r="E18" s="43">
        <v>52.441594389168138</v>
      </c>
      <c r="F18" s="43">
        <v>51.963278490860944</v>
      </c>
      <c r="G18" s="43">
        <v>49.10979825327</v>
      </c>
      <c r="H18" s="43">
        <v>51.461810151515095</v>
      </c>
      <c r="I18" s="43">
        <v>60.395873207885266</v>
      </c>
      <c r="J18" s="43">
        <v>56.719599991853968</v>
      </c>
      <c r="K18" s="43">
        <v>55.143418813131255</v>
      </c>
      <c r="L18" s="43">
        <v>57.362720698924704</v>
      </c>
      <c r="M18" s="43">
        <v>54.372058161976852</v>
      </c>
      <c r="N18" s="43">
        <v>55.520378176930556</v>
      </c>
      <c r="O18" s="44"/>
      <c r="P18" s="44"/>
      <c r="Q18" s="44"/>
      <c r="R18" s="44" t="e" cm="1" vm="1">
        <f t="array" aca="1" ref="R18" ca="1">TRANSPOSE(R15:AC16)</f>
        <v>#VALUE!</v>
      </c>
      <c r="S18" s="30"/>
      <c r="T18" s="30"/>
      <c r="U18" s="30"/>
      <c r="V18" s="30"/>
      <c r="W18" s="30"/>
      <c r="X18" s="30"/>
      <c r="Y18" s="30"/>
      <c r="Z18" s="30"/>
      <c r="AI18">
        <v>62.299699046920772</v>
      </c>
      <c r="AJ18">
        <v>63.031776721938691</v>
      </c>
      <c r="AK18" s="43">
        <v>52.441594389168138</v>
      </c>
      <c r="AL18" s="43">
        <v>51.963278490860944</v>
      </c>
      <c r="AM18" s="43">
        <v>49.10979825327</v>
      </c>
      <c r="AN18" s="43">
        <v>51.461810151515095</v>
      </c>
      <c r="AO18" s="43">
        <v>60.395873207885266</v>
      </c>
      <c r="AP18" s="43">
        <v>56.719599991853968</v>
      </c>
      <c r="AQ18" s="43">
        <v>55.143418813131255</v>
      </c>
      <c r="AR18" s="43">
        <v>57.362720698924704</v>
      </c>
      <c r="AS18" s="43">
        <v>54.372058161976852</v>
      </c>
      <c r="AT18" s="43">
        <v>55.520378176930556</v>
      </c>
    </row>
    <row r="19" spans="1:65" ht="27.75" customHeight="1" x14ac:dyDescent="0.2">
      <c r="A19" s="30"/>
      <c r="B19" s="42" t="s">
        <v>82</v>
      </c>
      <c r="C19" s="45">
        <v>2205.0044354480824</v>
      </c>
      <c r="D19" s="45">
        <v>2278.9148920918328</v>
      </c>
      <c r="E19" s="45">
        <v>2051.8848246648477</v>
      </c>
      <c r="F19" s="45">
        <v>2022.0853898845555</v>
      </c>
      <c r="G19" s="45">
        <v>2047.9829256126895</v>
      </c>
      <c r="H19" s="45">
        <v>2100.1843645292161</v>
      </c>
      <c r="I19" s="45">
        <v>2122.8352936827923</v>
      </c>
      <c r="J19" s="45">
        <v>2101.2698990655363</v>
      </c>
      <c r="K19" s="45">
        <v>2045.3439327209553</v>
      </c>
      <c r="L19" s="45">
        <v>2009.1871525537595</v>
      </c>
      <c r="M19" s="45">
        <v>2098.4211861697281</v>
      </c>
      <c r="N19" s="45">
        <v>2180.7985733748733</v>
      </c>
      <c r="O19" s="44"/>
      <c r="P19" s="44"/>
      <c r="Q19" s="44"/>
      <c r="R19" s="44"/>
      <c r="S19" s="30"/>
      <c r="T19" s="30"/>
      <c r="U19" s="30"/>
      <c r="V19" s="30"/>
      <c r="W19" s="30"/>
      <c r="X19" s="30"/>
      <c r="Y19" s="30"/>
      <c r="Z19" s="30"/>
      <c r="AE19" cm="1">
        <f t="array" ref="AE19:AE30">TRANSPOSE(R15:AC15)</f>
        <v>86.391757235371969</v>
      </c>
      <c r="AF19" cm="1">
        <f t="array" ref="AF19:AF30">TRANSPOSE(R16:AC16)</f>
        <v>2298.1901589653967</v>
      </c>
      <c r="AI19" s="45">
        <v>2205.0044354480824</v>
      </c>
      <c r="AJ19" s="45">
        <v>2278.9148920918328</v>
      </c>
      <c r="AK19" s="45">
        <v>2051.8848246648477</v>
      </c>
      <c r="AL19" s="45">
        <v>2022.0853898845555</v>
      </c>
      <c r="AM19" s="45">
        <v>2047.9829256126895</v>
      </c>
      <c r="AN19" s="45">
        <v>2100.1843645292161</v>
      </c>
      <c r="AO19" s="45">
        <v>2122.8352936827923</v>
      </c>
      <c r="AP19" s="45">
        <v>2101.2698990655363</v>
      </c>
      <c r="AQ19" s="45">
        <v>2045.3439327209553</v>
      </c>
      <c r="AR19" s="45">
        <v>2009.1871525537595</v>
      </c>
      <c r="AS19" s="45">
        <v>2098.4211861697281</v>
      </c>
      <c r="AT19" s="45">
        <v>2180.7985733748733</v>
      </c>
    </row>
    <row r="20" spans="1:65" ht="27.75" customHeight="1" x14ac:dyDescent="0.2">
      <c r="A20" s="36" t="s">
        <v>83</v>
      </c>
      <c r="B20" s="39"/>
      <c r="C20" s="39"/>
      <c r="D20" s="39"/>
      <c r="E20" s="39"/>
      <c r="F20" s="47"/>
      <c r="G20" s="47"/>
      <c r="H20" s="47"/>
      <c r="I20" s="47"/>
      <c r="J20" s="47"/>
      <c r="K20" s="47"/>
      <c r="L20" s="47"/>
      <c r="M20" s="47"/>
      <c r="N20" s="47"/>
      <c r="O20" s="47"/>
      <c r="P20" s="47"/>
      <c r="Q20" s="47"/>
      <c r="R20" s="47"/>
      <c r="S20" s="48"/>
      <c r="T20" s="48"/>
      <c r="U20" s="48"/>
      <c r="V20" s="48"/>
      <c r="W20" s="48"/>
      <c r="X20" s="48"/>
      <c r="Y20" s="48"/>
      <c r="Z20" s="48"/>
      <c r="AE20">
        <v>86.829490475868141</v>
      </c>
      <c r="AF20">
        <v>2406.0918962111036</v>
      </c>
    </row>
    <row r="21" spans="1:65" ht="27.75" customHeight="1" x14ac:dyDescent="0.2">
      <c r="A21" s="49" t="s">
        <v>63</v>
      </c>
      <c r="B21" s="42" t="s">
        <v>79</v>
      </c>
      <c r="C21">
        <v>110.48381542382316</v>
      </c>
      <c r="D21">
        <v>110.6272042297976</v>
      </c>
      <c r="E21">
        <v>110.55818806730875</v>
      </c>
      <c r="F21">
        <v>93.175185846560709</v>
      </c>
      <c r="G21">
        <v>93.408910429176487</v>
      </c>
      <c r="H21">
        <v>92.851211447811409</v>
      </c>
      <c r="I21">
        <v>92.809567652329719</v>
      </c>
      <c r="J21">
        <v>93.145480205278616</v>
      </c>
      <c r="K21">
        <v>92.989220833333349</v>
      </c>
      <c r="L21">
        <v>92.82357718894005</v>
      </c>
      <c r="M21">
        <v>93.029854347041791</v>
      </c>
      <c r="N21">
        <v>93.232935483870932</v>
      </c>
      <c r="O21" s="44"/>
      <c r="P21" s="44"/>
      <c r="Q21" s="44"/>
      <c r="R21" s="44"/>
      <c r="S21" s="30"/>
      <c r="T21" s="30"/>
      <c r="U21" s="30"/>
      <c r="V21" s="30"/>
      <c r="W21" s="30"/>
      <c r="X21" s="30"/>
      <c r="Y21" s="30"/>
      <c r="Z21" s="30"/>
      <c r="AE21">
        <v>81.49989122823844</v>
      </c>
      <c r="AF21">
        <v>2127.8145432709766</v>
      </c>
      <c r="AZ21">
        <v>110.48381542382316</v>
      </c>
      <c r="BA21">
        <v>110.6272042297976</v>
      </c>
      <c r="BB21">
        <v>110.55818806730875</v>
      </c>
      <c r="BC21">
        <v>93.175185846560709</v>
      </c>
      <c r="BD21">
        <v>93.408910429176487</v>
      </c>
      <c r="BE21">
        <v>92.851211447811409</v>
      </c>
      <c r="BF21">
        <v>92.809567652329719</v>
      </c>
      <c r="BG21">
        <v>93.145480205278616</v>
      </c>
      <c r="BH21">
        <v>92.989220833333349</v>
      </c>
      <c r="BI21">
        <v>92.82357718894005</v>
      </c>
      <c r="BJ21">
        <v>93.029854347041791</v>
      </c>
      <c r="BK21">
        <v>93.232935483870932</v>
      </c>
    </row>
    <row r="22" spans="1:65" ht="27.75" customHeight="1" x14ac:dyDescent="0.2">
      <c r="A22" s="30"/>
      <c r="B22" s="42" t="s">
        <v>84</v>
      </c>
      <c r="C22" s="45">
        <v>2391.3758824827109</v>
      </c>
      <c r="D22" s="45">
        <v>2533.2689003303744</v>
      </c>
      <c r="E22" s="45">
        <v>2203.7442618771056</v>
      </c>
      <c r="F22" s="45">
        <v>2349.5141185681859</v>
      </c>
      <c r="G22" s="45">
        <v>2243.5845121195234</v>
      </c>
      <c r="H22" s="45">
        <v>2359.3149577593063</v>
      </c>
      <c r="I22" s="45">
        <v>2443.2652008227424</v>
      </c>
      <c r="J22" s="45">
        <v>2300.8485926974772</v>
      </c>
      <c r="K22" s="45">
        <v>2261.3424374589504</v>
      </c>
      <c r="L22" s="45">
        <v>2188.795609969799</v>
      </c>
      <c r="M22" s="45">
        <v>2303.4374718156037</v>
      </c>
      <c r="N22" s="45">
        <v>2443.6005061474102</v>
      </c>
      <c r="O22" s="44"/>
      <c r="P22" s="44"/>
      <c r="Q22" s="44"/>
      <c r="R22" s="44"/>
      <c r="S22" s="30"/>
      <c r="T22" s="30"/>
      <c r="U22" s="30"/>
      <c r="V22" s="30"/>
      <c r="W22" s="30"/>
      <c r="X22" s="30"/>
      <c r="Y22" s="30"/>
      <c r="Z22" s="30"/>
      <c r="AE22">
        <v>72.569232168710826</v>
      </c>
      <c r="AF22">
        <v>2185.7997542263706</v>
      </c>
      <c r="AZ22" s="45">
        <v>2391.3758824827109</v>
      </c>
      <c r="BA22" s="45">
        <v>2533.2689003303744</v>
      </c>
      <c r="BB22" s="45">
        <v>2203.7442618771056</v>
      </c>
      <c r="BC22" s="45">
        <v>2349.5141185681859</v>
      </c>
      <c r="BD22" s="45">
        <v>2243.5845121195234</v>
      </c>
      <c r="BE22" s="45">
        <v>2359.3149577593063</v>
      </c>
      <c r="BF22" s="45">
        <v>2443.2652008227424</v>
      </c>
      <c r="BG22" s="45">
        <v>2300.8485926974772</v>
      </c>
      <c r="BH22" s="45">
        <v>2261.3424374589504</v>
      </c>
      <c r="BI22" s="45">
        <v>2188.795609969799</v>
      </c>
      <c r="BJ22" s="45">
        <v>2303.4374718156037</v>
      </c>
      <c r="BK22" s="45">
        <v>2443.6005061474102</v>
      </c>
    </row>
    <row r="23" spans="1:65" ht="27.75" customHeight="1" x14ac:dyDescent="0.2">
      <c r="A23" s="48"/>
      <c r="B23" s="39"/>
      <c r="C23" s="39"/>
      <c r="D23" s="39"/>
      <c r="E23" s="39"/>
      <c r="F23" s="48"/>
      <c r="G23" s="48"/>
      <c r="H23" s="48"/>
      <c r="I23" s="48"/>
      <c r="J23" s="48"/>
      <c r="K23" s="48"/>
      <c r="L23" s="48"/>
      <c r="M23" s="48"/>
      <c r="N23" s="48"/>
      <c r="O23" s="48"/>
      <c r="P23" s="48"/>
      <c r="Q23" s="48"/>
      <c r="R23" s="48"/>
      <c r="S23" s="48"/>
      <c r="T23" s="48"/>
      <c r="U23" s="48"/>
      <c r="V23" s="48"/>
      <c r="W23" s="48"/>
      <c r="X23" s="48"/>
      <c r="Y23" s="48"/>
      <c r="Z23" s="48"/>
      <c r="AE23">
        <v>71.259354341223244</v>
      </c>
      <c r="AF23">
        <v>2145.7837188661065</v>
      </c>
      <c r="AV23" cm="1">
        <f t="array" ref="AV23:AV34">TRANSPOSE(AI18:AT18)</f>
        <v>62.299699046920772</v>
      </c>
      <c r="AW23" cm="1">
        <f t="array" ref="AW23:AW34">TRANSPOSE(AI19:AT19)</f>
        <v>2205.0044354480824</v>
      </c>
    </row>
    <row r="24" spans="1:65" ht="27.75" customHeight="1" x14ac:dyDescent="0.2">
      <c r="A24" s="50" t="s">
        <v>247</v>
      </c>
      <c r="B24" s="51"/>
      <c r="C24" s="51"/>
      <c r="D24" s="51"/>
      <c r="E24" s="51"/>
      <c r="F24" s="50"/>
      <c r="G24" s="50"/>
      <c r="H24" s="50"/>
      <c r="I24" s="50"/>
      <c r="J24" s="50"/>
      <c r="K24" s="50"/>
      <c r="L24" s="50"/>
      <c r="M24" s="50"/>
      <c r="N24" s="50"/>
      <c r="O24" s="50"/>
      <c r="P24" s="50"/>
      <c r="Q24" s="50"/>
      <c r="R24" s="50"/>
      <c r="S24" s="50"/>
      <c r="T24" s="50"/>
      <c r="U24" s="50"/>
      <c r="V24" s="50"/>
      <c r="W24" s="50"/>
      <c r="X24" s="50"/>
      <c r="Y24" s="50"/>
      <c r="Z24" s="50"/>
      <c r="AE24">
        <v>72.156510799663252</v>
      </c>
      <c r="AF24">
        <v>2229.7496611442612</v>
      </c>
      <c r="AV24">
        <v>63.031776721938691</v>
      </c>
      <c r="AW24">
        <v>2278.9148920918328</v>
      </c>
      <c r="BL24" cm="1">
        <f t="array" ref="BL24:BL35">TRANSPOSE(AZ21:BK21)</f>
        <v>110.48381542382316</v>
      </c>
      <c r="BM24" cm="1">
        <f t="array" ref="BM24:BM35">TRANSPOSE(AZ22:BK22)</f>
        <v>2391.3758824827109</v>
      </c>
    </row>
    <row r="25" spans="1:65" ht="27.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E25">
        <v>76.602720430107496</v>
      </c>
      <c r="AF25">
        <v>2283.0502472527673</v>
      </c>
      <c r="AV25">
        <v>52.441594389168138</v>
      </c>
      <c r="AW25">
        <v>2051.8848246648477</v>
      </c>
      <c r="BL25">
        <v>110.6272042297976</v>
      </c>
      <c r="BM25">
        <v>2533.2689003303744</v>
      </c>
    </row>
    <row r="26" spans="1:65" ht="102" customHeight="1" x14ac:dyDescent="0.2">
      <c r="A26" s="185" t="s">
        <v>86</v>
      </c>
      <c r="B26" s="186"/>
      <c r="C26" s="186"/>
      <c r="D26" s="186"/>
      <c r="E26" s="186"/>
      <c r="F26" s="186"/>
      <c r="G26" s="186"/>
      <c r="H26" s="186"/>
      <c r="I26" s="186"/>
      <c r="J26" s="186"/>
      <c r="K26" s="186"/>
      <c r="L26" s="186"/>
      <c r="M26" s="186"/>
      <c r="N26" s="186"/>
      <c r="O26" s="186"/>
      <c r="P26" s="186"/>
      <c r="Q26" s="186"/>
      <c r="R26" s="186"/>
      <c r="S26" s="186"/>
      <c r="T26" s="186"/>
      <c r="U26" s="186"/>
      <c r="V26" s="187"/>
      <c r="W26" s="52"/>
      <c r="X26" s="53"/>
      <c r="Y26" s="53"/>
      <c r="Z26" s="53"/>
      <c r="AE26">
        <v>74.932540098566292</v>
      </c>
      <c r="AF26">
        <v>2201.0592458815067</v>
      </c>
      <c r="AV26">
        <v>51.963278490860944</v>
      </c>
      <c r="AW26">
        <v>2022.0853898845555</v>
      </c>
      <c r="BL26">
        <v>110.55818806730875</v>
      </c>
      <c r="BM26">
        <v>2203.7442618771056</v>
      </c>
    </row>
    <row r="27" spans="1:65" ht="21" customHeight="1" x14ac:dyDescent="0.2">
      <c r="A27" s="185"/>
      <c r="B27" s="186"/>
      <c r="C27" s="186"/>
      <c r="D27" s="186"/>
      <c r="E27" s="186"/>
      <c r="F27" s="186"/>
      <c r="G27" s="186"/>
      <c r="H27" s="186"/>
      <c r="I27" s="186"/>
      <c r="J27" s="186"/>
      <c r="K27" s="186"/>
      <c r="L27" s="186"/>
      <c r="M27" s="186"/>
      <c r="N27" s="186"/>
      <c r="O27" s="186"/>
      <c r="P27" s="186"/>
      <c r="Q27" s="186"/>
      <c r="R27" s="186"/>
      <c r="S27" s="186"/>
      <c r="T27" s="186"/>
      <c r="U27" s="186"/>
      <c r="V27" s="186"/>
      <c r="W27" s="187"/>
      <c r="X27" s="53"/>
      <c r="Y27" s="53"/>
      <c r="Z27" s="53"/>
      <c r="AE27">
        <v>74.066319823232305</v>
      </c>
      <c r="AF27">
        <v>2153.3431850899528</v>
      </c>
      <c r="AV27">
        <v>49.10979825327</v>
      </c>
      <c r="AW27">
        <v>2047.9829256126895</v>
      </c>
      <c r="BL27">
        <v>93.175185846560709</v>
      </c>
      <c r="BM27">
        <v>2349.5141185681859</v>
      </c>
    </row>
    <row r="28" spans="1:65" ht="27.75" customHeight="1" x14ac:dyDescent="0.2">
      <c r="A28" s="36" t="s">
        <v>87</v>
      </c>
      <c r="B28" s="37"/>
      <c r="C28" s="37"/>
      <c r="D28" s="37"/>
      <c r="E28" s="48"/>
      <c r="F28" s="38"/>
      <c r="G28" s="38"/>
      <c r="H28" s="38"/>
      <c r="I28" s="38"/>
      <c r="J28" s="38"/>
      <c r="K28" s="38"/>
      <c r="L28" s="38"/>
      <c r="M28" s="38"/>
      <c r="N28" s="38"/>
      <c r="O28" s="38"/>
      <c r="P28" s="38"/>
      <c r="Q28" s="38"/>
      <c r="R28" s="48"/>
      <c r="S28" s="48"/>
      <c r="T28" s="48"/>
      <c r="U28" s="48"/>
      <c r="V28" s="48"/>
      <c r="W28" s="48"/>
      <c r="X28" s="48"/>
      <c r="Y28" s="48"/>
      <c r="Z28" s="48"/>
      <c r="AE28">
        <v>75.093148943932377</v>
      </c>
      <c r="AF28">
        <v>2098.9913812617792</v>
      </c>
      <c r="AV28">
        <v>51.461810151515095</v>
      </c>
      <c r="AW28">
        <v>2100.1843645292161</v>
      </c>
      <c r="BL28">
        <v>93.408910429176487</v>
      </c>
      <c r="BM28">
        <v>2243.5845121195234</v>
      </c>
    </row>
    <row r="29" spans="1:65" ht="27.75" customHeight="1" x14ac:dyDescent="0.2">
      <c r="A29" s="36" t="s">
        <v>88</v>
      </c>
      <c r="B29" s="37"/>
      <c r="C29" s="37"/>
      <c r="D29" s="37"/>
      <c r="E29" s="36" t="s">
        <v>249</v>
      </c>
      <c r="F29" s="48"/>
      <c r="G29" s="48"/>
      <c r="H29" s="48"/>
      <c r="I29" s="48"/>
      <c r="J29" s="48"/>
      <c r="K29" s="36" t="s">
        <v>250</v>
      </c>
      <c r="L29" s="48"/>
      <c r="M29" s="48"/>
      <c r="N29" s="48"/>
      <c r="O29" s="48"/>
      <c r="P29" s="48"/>
      <c r="Q29" s="48"/>
      <c r="R29" s="36"/>
      <c r="S29" s="48"/>
      <c r="T29" s="48"/>
      <c r="U29" s="48"/>
      <c r="V29" s="48"/>
      <c r="W29" s="48"/>
      <c r="X29" s="48"/>
      <c r="Y29" s="48"/>
      <c r="Z29" s="48"/>
      <c r="AE29">
        <v>73.700956254509322</v>
      </c>
      <c r="AF29">
        <v>2200.9293289926659</v>
      </c>
      <c r="AV29">
        <v>60.395873207885266</v>
      </c>
      <c r="AW29">
        <v>2122.8352936827923</v>
      </c>
      <c r="BL29">
        <v>92.851211447811409</v>
      </c>
      <c r="BM29">
        <v>2359.3149577593063</v>
      </c>
    </row>
    <row r="30" spans="1:65" ht="27.75" customHeight="1" x14ac:dyDescent="0.2">
      <c r="A30" s="30"/>
      <c r="B30" s="16"/>
      <c r="C30" s="16"/>
      <c r="D30" s="16"/>
      <c r="E30" s="30"/>
      <c r="F30" s="44"/>
      <c r="G30" s="44"/>
      <c r="H30" s="44"/>
      <c r="I30" s="44"/>
      <c r="J30" s="44"/>
      <c r="K30" s="44"/>
      <c r="L30" s="44"/>
      <c r="M30" s="44"/>
      <c r="N30" s="44"/>
      <c r="O30" s="44"/>
      <c r="P30" s="44"/>
      <c r="Q30" s="44"/>
      <c r="R30" s="44"/>
      <c r="S30" s="30"/>
      <c r="T30" s="30"/>
      <c r="U30" s="30"/>
      <c r="V30" s="30"/>
      <c r="W30" s="30"/>
      <c r="X30" s="30"/>
      <c r="Y30" s="30"/>
      <c r="Z30" s="30"/>
      <c r="AE30">
        <v>74.376656830400748</v>
      </c>
      <c r="AF30">
        <v>2312.1995397611418</v>
      </c>
      <c r="AV30">
        <v>56.719599991853968</v>
      </c>
      <c r="AW30">
        <v>2101.2698990655363</v>
      </c>
      <c r="BL30">
        <v>92.809567652329719</v>
      </c>
      <c r="BM30">
        <v>2443.2652008227424</v>
      </c>
    </row>
    <row r="31" spans="1:65" ht="27.75" customHeight="1" x14ac:dyDescent="0.2">
      <c r="A31" s="30"/>
      <c r="B31" s="16"/>
      <c r="C31" s="16"/>
      <c r="D31" s="16"/>
      <c r="E31" s="30"/>
      <c r="F31" s="44"/>
      <c r="G31" s="44"/>
      <c r="H31" s="44"/>
      <c r="I31" s="44"/>
      <c r="J31" s="44"/>
      <c r="K31" s="44"/>
      <c r="L31" s="44"/>
      <c r="M31" s="44"/>
      <c r="N31" s="44"/>
      <c r="O31" s="44"/>
      <c r="P31" s="44"/>
      <c r="Q31" s="44"/>
      <c r="R31" s="44"/>
      <c r="S31" s="30"/>
      <c r="T31" s="30"/>
      <c r="U31" s="30"/>
      <c r="V31" s="30"/>
      <c r="W31" s="30"/>
      <c r="X31" s="30"/>
      <c r="Y31" s="30"/>
      <c r="Z31" s="30"/>
      <c r="AV31">
        <v>55.143418813131255</v>
      </c>
      <c r="AW31">
        <v>2045.3439327209553</v>
      </c>
      <c r="BL31">
        <v>93.145480205278616</v>
      </c>
      <c r="BM31">
        <v>2300.8485926974772</v>
      </c>
    </row>
    <row r="32" spans="1:65" ht="27.75" customHeight="1" x14ac:dyDescent="0.2">
      <c r="A32" s="30"/>
      <c r="B32" s="16"/>
      <c r="C32" s="16"/>
      <c r="D32" s="16"/>
      <c r="E32" s="30"/>
      <c r="F32" s="44"/>
      <c r="G32" s="44"/>
      <c r="H32" s="44"/>
      <c r="I32" s="44"/>
      <c r="J32" s="44"/>
      <c r="K32" s="44"/>
      <c r="L32" s="44"/>
      <c r="M32" s="44"/>
      <c r="N32" s="44"/>
      <c r="O32" s="44"/>
      <c r="P32" s="44"/>
      <c r="Q32" s="44"/>
      <c r="R32" s="44"/>
      <c r="S32" s="30"/>
      <c r="T32" s="30"/>
      <c r="U32" s="30"/>
      <c r="V32" s="30"/>
      <c r="W32" s="30"/>
      <c r="X32" s="30"/>
      <c r="Y32" s="30"/>
      <c r="Z32" s="30"/>
      <c r="AV32">
        <v>57.362720698924704</v>
      </c>
      <c r="AW32">
        <v>2009.1871525537595</v>
      </c>
      <c r="BL32">
        <v>92.989220833333349</v>
      </c>
      <c r="BM32">
        <v>2261.3424374589504</v>
      </c>
    </row>
    <row r="33" spans="1:65" ht="27.75" customHeight="1" x14ac:dyDescent="0.2">
      <c r="A33" s="30"/>
      <c r="B33" s="16"/>
      <c r="C33" s="16"/>
      <c r="D33" s="16"/>
      <c r="E33" s="30"/>
      <c r="F33" s="44"/>
      <c r="G33" s="44"/>
      <c r="H33" s="44"/>
      <c r="I33" s="44"/>
      <c r="J33" s="44"/>
      <c r="K33" s="44"/>
      <c r="L33" s="44"/>
      <c r="M33" s="44"/>
      <c r="N33" s="44"/>
      <c r="O33" s="44"/>
      <c r="P33" s="44"/>
      <c r="Q33" s="44"/>
      <c r="R33" s="44"/>
      <c r="S33" s="30"/>
      <c r="T33" s="30"/>
      <c r="U33" s="30"/>
      <c r="V33" s="30"/>
      <c r="W33" s="30"/>
      <c r="X33" s="30"/>
      <c r="Y33" s="30"/>
      <c r="Z33" s="30"/>
      <c r="AV33">
        <v>54.372058161976852</v>
      </c>
      <c r="AW33">
        <v>2098.4211861697281</v>
      </c>
      <c r="BL33">
        <v>92.82357718894005</v>
      </c>
      <c r="BM33">
        <v>2188.795609969799</v>
      </c>
    </row>
    <row r="34" spans="1:65" ht="27.75" customHeight="1" x14ac:dyDescent="0.2">
      <c r="A34" s="30"/>
      <c r="B34" s="16"/>
      <c r="C34" s="16"/>
      <c r="D34" s="16"/>
      <c r="E34" s="30"/>
      <c r="F34" s="44"/>
      <c r="G34" s="44"/>
      <c r="H34" s="44"/>
      <c r="I34" s="44"/>
      <c r="J34" s="44"/>
      <c r="K34" s="44"/>
      <c r="L34" s="44"/>
      <c r="M34" s="44"/>
      <c r="N34" s="44"/>
      <c r="O34" s="44"/>
      <c r="P34" s="44"/>
      <c r="Q34" s="44"/>
      <c r="R34" s="44"/>
      <c r="S34" s="30"/>
      <c r="T34" s="30"/>
      <c r="U34" s="30"/>
      <c r="V34" s="30"/>
      <c r="W34" s="30"/>
      <c r="X34" s="30"/>
      <c r="Y34" s="30"/>
      <c r="Z34" s="30"/>
      <c r="AV34">
        <v>55.520378176930556</v>
      </c>
      <c r="AW34">
        <v>2180.7985733748733</v>
      </c>
      <c r="BL34">
        <v>93.029854347041791</v>
      </c>
      <c r="BM34">
        <v>2303.4374718156037</v>
      </c>
    </row>
    <row r="35" spans="1:65" ht="27.75" customHeight="1" x14ac:dyDescent="0.2">
      <c r="A35" s="30"/>
      <c r="B35" s="16"/>
      <c r="C35" s="16"/>
      <c r="D35" s="16"/>
      <c r="E35" s="30"/>
      <c r="F35" s="44"/>
      <c r="G35" s="44"/>
      <c r="H35" s="44"/>
      <c r="I35" s="44"/>
      <c r="J35" s="44"/>
      <c r="K35" s="44"/>
      <c r="L35" s="44"/>
      <c r="M35" s="44"/>
      <c r="N35" s="44"/>
      <c r="O35" s="44"/>
      <c r="P35" s="44"/>
      <c r="Q35" s="44"/>
      <c r="R35" s="44"/>
      <c r="S35" s="30"/>
      <c r="T35" s="30"/>
      <c r="U35" s="30"/>
      <c r="V35" s="30"/>
      <c r="W35" s="30"/>
      <c r="X35" s="30"/>
      <c r="Y35" s="30"/>
      <c r="Z35" s="30"/>
      <c r="BL35">
        <v>93.232935483870932</v>
      </c>
      <c r="BM35">
        <v>2443.6005061474102</v>
      </c>
    </row>
    <row r="36" spans="1:65" ht="27.75" customHeight="1" x14ac:dyDescent="0.2">
      <c r="A36" s="30"/>
      <c r="B36" s="16"/>
      <c r="C36" s="16"/>
      <c r="D36" s="16"/>
      <c r="E36" s="30"/>
      <c r="F36" s="44"/>
      <c r="G36" s="44"/>
      <c r="H36" s="44"/>
      <c r="I36" s="44"/>
      <c r="J36" s="44"/>
      <c r="K36" s="44"/>
      <c r="L36" s="44"/>
      <c r="M36" s="44"/>
      <c r="N36" s="44"/>
      <c r="O36" s="44"/>
      <c r="P36" s="44"/>
      <c r="Q36" s="44"/>
      <c r="R36" s="44"/>
      <c r="S36" s="30"/>
      <c r="T36" s="30"/>
      <c r="U36" s="30"/>
      <c r="V36" s="30"/>
      <c r="W36" s="30"/>
      <c r="X36" s="30"/>
      <c r="Y36" s="30"/>
      <c r="Z36" s="30"/>
    </row>
    <row r="37" spans="1:65" ht="27.75" customHeight="1" x14ac:dyDescent="0.2">
      <c r="A37" s="30"/>
      <c r="B37" s="16"/>
      <c r="C37" s="16"/>
      <c r="D37" s="16"/>
      <c r="E37" s="30"/>
      <c r="F37" s="44"/>
      <c r="G37" s="44"/>
      <c r="H37" s="44"/>
      <c r="I37" s="44"/>
      <c r="J37" s="44"/>
      <c r="K37" s="44"/>
      <c r="L37" s="44"/>
      <c r="M37" s="44"/>
      <c r="N37" s="44"/>
      <c r="O37" s="44"/>
      <c r="P37" s="44"/>
      <c r="Q37" s="44"/>
      <c r="R37" s="44"/>
      <c r="S37" s="30"/>
      <c r="T37" s="30"/>
      <c r="U37" s="30"/>
      <c r="V37" s="30"/>
      <c r="W37" s="30"/>
      <c r="X37" s="30"/>
      <c r="Y37" s="30"/>
      <c r="Z37" s="30"/>
    </row>
    <row r="38" spans="1:65" ht="27.75" customHeight="1" x14ac:dyDescent="0.2">
      <c r="A38" s="30"/>
      <c r="B38" s="16"/>
      <c r="C38" s="16"/>
      <c r="D38" s="16"/>
      <c r="E38" s="30"/>
      <c r="F38" s="44"/>
      <c r="G38" s="44"/>
      <c r="H38" s="44"/>
      <c r="I38" s="44"/>
      <c r="J38" s="44"/>
      <c r="K38" s="44"/>
      <c r="L38" s="44"/>
      <c r="M38" s="44"/>
      <c r="N38" s="44"/>
      <c r="O38" s="44"/>
      <c r="P38" s="44"/>
      <c r="Q38" s="44"/>
      <c r="R38" s="44"/>
      <c r="S38" s="30"/>
      <c r="T38" s="30"/>
      <c r="U38" s="30"/>
      <c r="V38" s="30"/>
      <c r="W38" s="30"/>
      <c r="X38" s="30"/>
      <c r="Y38" s="30"/>
      <c r="Z38" s="30"/>
    </row>
    <row r="39" spans="1:65" ht="57" customHeight="1" x14ac:dyDescent="0.2">
      <c r="A39" s="34" t="s">
        <v>89</v>
      </c>
      <c r="B39" s="16"/>
      <c r="C39" s="16"/>
      <c r="D39" s="16"/>
      <c r="E39" s="34" t="s">
        <v>89</v>
      </c>
      <c r="F39" s="44"/>
      <c r="G39" s="44"/>
      <c r="H39" s="44"/>
      <c r="I39" s="44"/>
      <c r="J39" s="34" t="s">
        <v>89</v>
      </c>
      <c r="K39" s="44"/>
      <c r="L39" s="44"/>
      <c r="M39" s="44"/>
      <c r="N39" s="44"/>
      <c r="O39" s="44"/>
      <c r="P39" s="44"/>
      <c r="Q39" s="44"/>
      <c r="R39" s="44"/>
      <c r="S39" s="30"/>
      <c r="T39" s="30"/>
      <c r="U39" s="30"/>
      <c r="V39" s="30"/>
      <c r="W39" s="30"/>
      <c r="X39" s="30"/>
      <c r="Y39" s="30"/>
      <c r="Z39" s="30"/>
    </row>
    <row r="40" spans="1:65" ht="63" customHeight="1" x14ac:dyDescent="0.2">
      <c r="A40" s="188" t="s">
        <v>248</v>
      </c>
      <c r="B40" s="188"/>
      <c r="C40" s="188"/>
      <c r="D40" s="16"/>
      <c r="E40" s="188" t="s">
        <v>248</v>
      </c>
      <c r="F40" s="186"/>
      <c r="G40" s="186"/>
      <c r="H40" s="187"/>
      <c r="I40" s="44"/>
      <c r="J40" s="188" t="s">
        <v>251</v>
      </c>
      <c r="K40" s="186"/>
      <c r="L40" s="186"/>
      <c r="M40" s="186"/>
      <c r="N40" s="187"/>
      <c r="O40" s="44"/>
      <c r="P40" s="44"/>
      <c r="Q40" s="44"/>
      <c r="R40" s="44"/>
      <c r="S40" s="30"/>
      <c r="T40" s="30"/>
      <c r="U40" s="30"/>
      <c r="V40" s="30"/>
      <c r="W40" s="30"/>
      <c r="X40" s="30"/>
      <c r="Y40" s="30"/>
      <c r="Z40" s="30"/>
    </row>
    <row r="41" spans="1:65" ht="34.5" customHeight="1" x14ac:dyDescent="0.2">
      <c r="A41" s="54"/>
      <c r="B41" s="35"/>
      <c r="C41" s="35"/>
      <c r="D41" s="16"/>
      <c r="E41" s="54"/>
      <c r="F41" s="35"/>
      <c r="G41" s="35"/>
      <c r="H41" s="17"/>
      <c r="I41" s="44"/>
      <c r="J41" s="54"/>
      <c r="K41" s="35"/>
      <c r="L41" s="35"/>
      <c r="M41" s="17"/>
      <c r="N41" s="17"/>
      <c r="O41" s="44"/>
      <c r="P41" s="44"/>
      <c r="Q41" s="44"/>
      <c r="R41" s="44"/>
      <c r="S41" s="30"/>
      <c r="T41" s="30"/>
      <c r="U41" s="30"/>
      <c r="V41" s="30"/>
      <c r="W41" s="30"/>
      <c r="X41" s="30"/>
      <c r="Y41" s="30"/>
      <c r="Z41" s="30"/>
    </row>
    <row r="42" spans="1:65" ht="162" customHeight="1" x14ac:dyDescent="0.2">
      <c r="A42" s="185" t="s">
        <v>90</v>
      </c>
      <c r="B42" s="186"/>
      <c r="C42" s="186"/>
      <c r="D42" s="186"/>
      <c r="E42" s="186"/>
      <c r="F42" s="186"/>
      <c r="G42" s="186"/>
      <c r="H42" s="186"/>
      <c r="I42" s="186"/>
      <c r="J42" s="186"/>
      <c r="K42" s="186"/>
      <c r="L42" s="186"/>
      <c r="M42" s="186"/>
      <c r="N42" s="186"/>
      <c r="O42" s="186"/>
      <c r="P42" s="186"/>
      <c r="Q42" s="186"/>
      <c r="R42" s="186"/>
      <c r="S42" s="186"/>
      <c r="T42" s="186"/>
      <c r="U42" s="186"/>
      <c r="V42" s="187"/>
      <c r="W42" s="52"/>
      <c r="X42" s="53"/>
      <c r="Y42" s="53"/>
      <c r="Z42" s="53"/>
    </row>
    <row r="43" spans="1:65" ht="27.75" customHeight="1" x14ac:dyDescent="0.2">
      <c r="A43" s="36" t="s">
        <v>91</v>
      </c>
      <c r="B43" s="37"/>
      <c r="C43" s="37"/>
      <c r="D43" s="37"/>
      <c r="E43" s="48"/>
      <c r="F43" s="38"/>
      <c r="G43" s="38"/>
      <c r="H43" s="38"/>
      <c r="I43" s="38"/>
      <c r="J43" s="38"/>
      <c r="K43" s="38"/>
      <c r="L43" s="38"/>
      <c r="M43" s="38"/>
      <c r="N43" s="38"/>
      <c r="O43" s="38"/>
      <c r="P43" s="38"/>
      <c r="Q43" s="38"/>
      <c r="R43" s="48"/>
      <c r="S43" s="48"/>
      <c r="T43" s="48"/>
      <c r="U43" s="48"/>
      <c r="V43" s="48"/>
      <c r="W43" s="48"/>
      <c r="X43" s="48"/>
      <c r="Y43" s="48"/>
      <c r="Z43" s="48"/>
    </row>
    <row r="44" spans="1:65" ht="27.75" customHeight="1" x14ac:dyDescent="0.2">
      <c r="A44" s="36" t="s">
        <v>88</v>
      </c>
      <c r="B44" s="37"/>
      <c r="C44" s="37"/>
      <c r="D44" s="37"/>
      <c r="E44" s="36" t="s">
        <v>249</v>
      </c>
      <c r="F44" s="48"/>
      <c r="G44" s="48"/>
      <c r="H44" s="48"/>
      <c r="I44" s="48"/>
      <c r="J44" s="48"/>
      <c r="K44" s="36" t="s">
        <v>250</v>
      </c>
      <c r="L44" s="48"/>
      <c r="M44" s="48"/>
      <c r="N44" s="48"/>
      <c r="O44" s="48"/>
      <c r="P44" s="48"/>
      <c r="Q44" s="48"/>
      <c r="R44" s="36"/>
      <c r="S44" s="48"/>
      <c r="T44" s="48"/>
      <c r="U44" s="48"/>
      <c r="V44" s="48"/>
      <c r="W44" s="48"/>
      <c r="X44" s="48"/>
      <c r="Y44" s="48"/>
      <c r="Z44" s="48"/>
    </row>
    <row r="45" spans="1:65" ht="27.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65" ht="27.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65" ht="27.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65" ht="27.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x14ac:dyDescent="0.2">
      <c r="A56" s="34" t="s">
        <v>89</v>
      </c>
      <c r="B56" s="16"/>
      <c r="C56" s="16"/>
      <c r="D56" s="16"/>
      <c r="E56" s="34" t="s">
        <v>89</v>
      </c>
      <c r="F56" s="44"/>
      <c r="G56" s="44"/>
      <c r="H56" s="44"/>
      <c r="I56" s="44"/>
      <c r="J56" s="34" t="s">
        <v>89</v>
      </c>
      <c r="K56" s="44"/>
      <c r="L56" s="44"/>
      <c r="M56" s="44"/>
      <c r="N56" s="44"/>
      <c r="O56" s="44"/>
      <c r="P56" s="44"/>
      <c r="Q56" s="44"/>
      <c r="R56" s="44"/>
      <c r="S56" s="30"/>
      <c r="T56" s="30"/>
      <c r="U56" s="30"/>
      <c r="V56" s="30"/>
      <c r="W56" s="30"/>
      <c r="X56" s="30"/>
      <c r="Y56" s="30"/>
      <c r="Z56" s="30"/>
    </row>
    <row r="57" spans="1:26" ht="99" customHeight="1" x14ac:dyDescent="0.2">
      <c r="A57" s="188" t="s">
        <v>248</v>
      </c>
      <c r="B57" s="188"/>
      <c r="C57" s="188"/>
      <c r="D57" s="16"/>
      <c r="E57" s="188" t="s">
        <v>248</v>
      </c>
      <c r="F57" s="186"/>
      <c r="G57" s="186"/>
      <c r="H57" s="187"/>
      <c r="I57" s="44"/>
      <c r="J57" s="188" t="s">
        <v>251</v>
      </c>
      <c r="K57" s="186"/>
      <c r="L57" s="186"/>
      <c r="M57" s="186"/>
      <c r="N57" s="187"/>
      <c r="O57" s="44"/>
      <c r="P57" s="44"/>
      <c r="Q57" s="44"/>
      <c r="R57" s="44"/>
      <c r="S57" s="30"/>
      <c r="T57" s="30"/>
      <c r="U57" s="30"/>
      <c r="V57" s="30"/>
      <c r="W57" s="30"/>
      <c r="X57" s="30"/>
      <c r="Y57" s="30"/>
      <c r="Z57" s="30"/>
    </row>
    <row r="58" spans="1:26" ht="27.75" customHeight="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57:C57"/>
    <mergeCell ref="E57:H57"/>
    <mergeCell ref="J57:N57"/>
    <mergeCell ref="A27:W27"/>
    <mergeCell ref="A40:C40"/>
    <mergeCell ref="A42:V42"/>
    <mergeCell ref="E40:H40"/>
    <mergeCell ref="J40:N40"/>
    <mergeCell ref="A6:O6"/>
    <mergeCell ref="A7:O7"/>
    <mergeCell ref="A11:W11"/>
    <mergeCell ref="A12:W12"/>
    <mergeCell ref="A26:V26"/>
  </mergeCells>
  <conditionalFormatting sqref="C17:N17">
    <cfRule type="colorScale" priority="13">
      <colorScale>
        <cfvo type="min"/>
        <cfvo type="percentile" val="50"/>
        <cfvo type="max"/>
        <color rgb="FFF8696B"/>
        <color rgb="FFFCFCFF"/>
        <color rgb="FF5A8AC6"/>
      </colorScale>
    </cfRule>
  </conditionalFormatting>
  <conditionalFormatting sqref="O15:Q17">
    <cfRule type="colorScale" priority="15">
      <colorScale>
        <cfvo type="min"/>
        <cfvo type="percentile" val="50"/>
        <cfvo type="max"/>
        <color rgb="FFF8696B"/>
        <color rgb="FFFCFCFF"/>
        <color rgb="FF5A8AC6"/>
      </colorScale>
    </cfRule>
  </conditionalFormatting>
  <conditionalFormatting sqref="F20:Q20 O18:Q19 O21:Q22">
    <cfRule type="colorScale" priority="17">
      <colorScale>
        <cfvo type="min"/>
        <cfvo type="percentile" val="50"/>
        <cfvo type="max"/>
        <color rgb="FFF8696B"/>
        <color rgb="FFFCFCFF"/>
        <color rgb="FF5A8AC6"/>
      </colorScale>
    </cfRule>
  </conditionalFormatting>
  <conditionalFormatting sqref="F56:I56 I57 K56:Q56 O57:Q57">
    <cfRule type="colorScale" priority="19">
      <colorScale>
        <cfvo type="min"/>
        <cfvo type="percentile" val="50"/>
        <cfvo type="max"/>
        <color rgb="FFF8696B"/>
        <color rgb="FFFCFCFF"/>
        <color rgb="FF5A8AC6"/>
      </colorScale>
    </cfRule>
  </conditionalFormatting>
  <conditionalFormatting sqref="F30:Q38 I40:I41 F39:I39 K39:Q39 O40:Q41">
    <cfRule type="colorScale" priority="20">
      <colorScale>
        <cfvo type="min"/>
        <cfvo type="percentile" val="50"/>
        <cfvo type="max"/>
        <color rgb="FFF8696B"/>
        <color rgb="FFFCFCFF"/>
        <color rgb="FF5A8AC6"/>
      </colorScale>
    </cfRule>
  </conditionalFormatting>
  <conditionalFormatting sqref="C16:N16">
    <cfRule type="colorScale" priority="9">
      <colorScale>
        <cfvo type="min"/>
        <cfvo type="percentile" val="50"/>
        <cfvo type="max"/>
        <color rgb="FFF8696B"/>
        <color rgb="FFFCFCFF"/>
        <color rgb="FF5A8AC6"/>
      </colorScale>
    </cfRule>
  </conditionalFormatting>
  <conditionalFormatting sqref="D15:N15">
    <cfRule type="colorScale" priority="10">
      <colorScale>
        <cfvo type="min"/>
        <cfvo type="percentile" val="50"/>
        <cfvo type="max"/>
        <color rgb="FFF8696B"/>
        <color rgb="FFFCFCFF"/>
        <color rgb="FF5A8AC6"/>
      </colorScale>
    </cfRule>
  </conditionalFormatting>
  <conditionalFormatting sqref="C19:N19">
    <cfRule type="colorScale" priority="7">
      <colorScale>
        <cfvo type="min"/>
        <cfvo type="percentile" val="50"/>
        <cfvo type="max"/>
        <color rgb="FFF8696B"/>
        <color rgb="FFFCFCFF"/>
        <color rgb="FF5A8AC6"/>
      </colorScale>
    </cfRule>
  </conditionalFormatting>
  <conditionalFormatting sqref="E18:N18">
    <cfRule type="colorScale" priority="8">
      <colorScale>
        <cfvo type="min"/>
        <cfvo type="percentile" val="50"/>
        <cfvo type="max"/>
        <color rgb="FFF8696B"/>
        <color rgb="FFFCFCFF"/>
        <color rgb="FF5A8AC6"/>
      </colorScale>
    </cfRule>
  </conditionalFormatting>
  <conditionalFormatting sqref="C22:N22">
    <cfRule type="colorScale" priority="6">
      <colorScale>
        <cfvo type="min"/>
        <cfvo type="percentile" val="50"/>
        <cfvo type="max"/>
        <color rgb="FFF8696B"/>
        <color rgb="FFFCFCFF"/>
        <color rgb="FF5A8AC6"/>
      </colorScale>
    </cfRule>
  </conditionalFormatting>
  <conditionalFormatting sqref="R16:AC16">
    <cfRule type="colorScale" priority="4">
      <colorScale>
        <cfvo type="min"/>
        <cfvo type="percentile" val="50"/>
        <cfvo type="max"/>
        <color rgb="FFF8696B"/>
        <color rgb="FFFCFCFF"/>
        <color rgb="FF5A8AC6"/>
      </colorScale>
    </cfRule>
  </conditionalFormatting>
  <conditionalFormatting sqref="S15:AC15">
    <cfRule type="colorScale" priority="5">
      <colorScale>
        <cfvo type="min"/>
        <cfvo type="percentile" val="50"/>
        <cfvo type="max"/>
        <color rgb="FFF8696B"/>
        <color rgb="FFFCFCFF"/>
        <color rgb="FF5A8AC6"/>
      </colorScale>
    </cfRule>
  </conditionalFormatting>
  <conditionalFormatting sqref="AI19:AT19">
    <cfRule type="colorScale" priority="2">
      <colorScale>
        <cfvo type="min"/>
        <cfvo type="percentile" val="50"/>
        <cfvo type="max"/>
        <color rgb="FFF8696B"/>
        <color rgb="FFFCFCFF"/>
        <color rgb="FF5A8AC6"/>
      </colorScale>
    </cfRule>
  </conditionalFormatting>
  <conditionalFormatting sqref="AK18:AT18">
    <cfRule type="colorScale" priority="3">
      <colorScale>
        <cfvo type="min"/>
        <cfvo type="percentile" val="50"/>
        <cfvo type="max"/>
        <color rgb="FFF8696B"/>
        <color rgb="FFFCFCFF"/>
        <color rgb="FF5A8AC6"/>
      </colorScale>
    </cfRule>
  </conditionalFormatting>
  <conditionalFormatting sqref="AZ22:BK22">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CD1016"/>
  <sheetViews>
    <sheetView showGridLines="0" topLeftCell="A103" workbookViewId="0">
      <selection activeCell="C269" sqref="C269:D269"/>
    </sheetView>
  </sheetViews>
  <sheetFormatPr baseColWidth="10" defaultColWidth="14.5" defaultRowHeight="15" customHeight="1" x14ac:dyDescent="0.2"/>
  <cols>
    <col min="1" max="1" width="19.83203125" customWidth="1"/>
    <col min="2" max="2" width="12.83203125" customWidth="1"/>
    <col min="3" max="3" width="33.1640625" customWidth="1"/>
    <col min="4" max="5" width="21.5" customWidth="1"/>
    <col min="6" max="6" width="16.6640625" customWidth="1"/>
    <col min="7" max="7" width="14.83203125" customWidth="1"/>
    <col min="8" max="8" width="16.83203125" customWidth="1"/>
    <col min="9" max="9" width="14.5" customWidth="1"/>
    <col min="10" max="10" width="14.6640625" customWidth="1"/>
    <col min="11" max="11" width="15.5" customWidth="1"/>
    <col min="12" max="12" width="14.5" customWidth="1"/>
    <col min="13" max="13" width="14" customWidth="1"/>
    <col min="14" max="14" width="13.83203125" customWidth="1"/>
    <col min="15" max="15" width="14.33203125" customWidth="1"/>
    <col min="16" max="16" width="14.5" customWidth="1"/>
    <col min="17" max="17" width="14" customWidth="1"/>
    <col min="18" max="18" width="15.1640625" bestFit="1" customWidth="1"/>
    <col min="19" max="19" width="14.6640625" customWidth="1"/>
    <col min="20" max="20" width="16.5" customWidth="1"/>
    <col min="21" max="38" width="8.6640625" customWidth="1"/>
  </cols>
  <sheetData>
    <row r="1" spans="1:38" ht="14.25" customHeight="1" x14ac:dyDescent="0.2">
      <c r="A1" s="32" t="s">
        <v>92</v>
      </c>
      <c r="B1" s="33"/>
      <c r="E1" s="17"/>
      <c r="F1" s="7"/>
      <c r="G1" s="7"/>
      <c r="H1" s="7"/>
      <c r="I1" s="7"/>
      <c r="J1" s="7"/>
      <c r="K1" s="7"/>
      <c r="L1" s="7"/>
      <c r="M1" s="7"/>
      <c r="N1" s="7"/>
      <c r="O1" s="7"/>
      <c r="P1" s="7"/>
      <c r="Q1" s="7"/>
      <c r="R1" s="7"/>
    </row>
    <row r="2" spans="1:38" ht="14.25" customHeight="1" x14ac:dyDescent="0.2">
      <c r="A2" s="7" t="s">
        <v>93</v>
      </c>
      <c r="B2" s="7"/>
      <c r="E2" s="17"/>
      <c r="F2" s="7"/>
      <c r="G2" s="7"/>
      <c r="H2" s="7"/>
      <c r="I2" s="7"/>
      <c r="J2" s="7"/>
      <c r="K2" s="7"/>
      <c r="L2" s="7"/>
      <c r="M2" s="7"/>
      <c r="N2" s="7"/>
      <c r="O2" s="7"/>
      <c r="P2" s="7"/>
      <c r="Q2" s="7"/>
      <c r="R2" s="7"/>
    </row>
    <row r="3" spans="1:38" ht="14.25" customHeight="1" x14ac:dyDescent="0.2">
      <c r="A3" s="7" t="s">
        <v>94</v>
      </c>
      <c r="B3" s="7"/>
      <c r="E3" s="17"/>
      <c r="F3" s="7"/>
      <c r="G3" s="7"/>
      <c r="H3" s="7"/>
      <c r="I3" s="7"/>
      <c r="J3" s="7"/>
      <c r="K3" s="7"/>
      <c r="L3" s="7"/>
      <c r="M3" s="7"/>
      <c r="N3" s="7"/>
      <c r="O3" s="7"/>
      <c r="P3" s="7"/>
      <c r="Q3" s="7"/>
      <c r="R3" s="7"/>
    </row>
    <row r="4" spans="1:38" ht="41.25" customHeight="1" x14ac:dyDescent="0.2">
      <c r="A4" s="206" t="s">
        <v>95</v>
      </c>
      <c r="B4" s="184"/>
      <c r="C4" s="184"/>
      <c r="D4" s="184"/>
      <c r="E4" s="184"/>
      <c r="F4" s="184"/>
      <c r="G4" s="184"/>
      <c r="H4" s="184"/>
      <c r="I4" s="184"/>
      <c r="J4" s="184"/>
      <c r="K4" s="184"/>
      <c r="L4" s="184"/>
      <c r="M4" s="184"/>
      <c r="N4" s="184"/>
      <c r="O4" s="184"/>
      <c r="P4" s="7"/>
      <c r="Q4" s="7"/>
      <c r="R4" s="7"/>
    </row>
    <row r="5" spans="1:38" ht="27" customHeight="1" x14ac:dyDescent="0.2">
      <c r="A5" s="183" t="s">
        <v>96</v>
      </c>
      <c r="B5" s="184"/>
      <c r="C5" s="184"/>
      <c r="D5" s="184"/>
      <c r="E5" s="184"/>
      <c r="F5" s="184"/>
      <c r="G5" s="184"/>
      <c r="H5" s="184"/>
      <c r="I5" s="184"/>
      <c r="J5" s="184"/>
      <c r="K5" s="184"/>
      <c r="L5" s="184"/>
      <c r="M5" s="184"/>
      <c r="N5" s="184"/>
      <c r="O5" s="184"/>
      <c r="P5" s="184"/>
      <c r="Q5" s="7"/>
      <c r="R5" s="7"/>
    </row>
    <row r="6" spans="1:38" ht="14.25" customHeight="1" x14ac:dyDescent="0.2">
      <c r="B6" s="7"/>
      <c r="E6" s="17"/>
      <c r="F6" s="7"/>
      <c r="G6" s="7"/>
      <c r="H6" s="7"/>
      <c r="I6" s="7"/>
      <c r="J6" s="7"/>
      <c r="K6" s="7"/>
      <c r="L6" s="7"/>
      <c r="M6" s="7"/>
      <c r="N6" s="7"/>
      <c r="O6" s="7"/>
      <c r="P6" s="7"/>
      <c r="Q6" s="7"/>
      <c r="R6" s="7"/>
    </row>
    <row r="7" spans="1:38" ht="14.25" customHeight="1" x14ac:dyDescent="0.2">
      <c r="A7" s="7" t="s">
        <v>74</v>
      </c>
      <c r="E7" s="17"/>
      <c r="F7" s="7"/>
      <c r="G7" s="7"/>
      <c r="H7" s="7"/>
      <c r="I7" s="7"/>
      <c r="J7" s="7"/>
      <c r="K7" s="7"/>
      <c r="L7" s="7"/>
      <c r="M7" s="7"/>
      <c r="N7" s="7"/>
      <c r="O7" s="7"/>
      <c r="P7" s="7"/>
      <c r="Q7" s="7"/>
      <c r="R7" s="7"/>
    </row>
    <row r="8" spans="1:38" ht="82.5" customHeight="1" x14ac:dyDescent="0.2">
      <c r="A8" s="189" t="s">
        <v>97</v>
      </c>
      <c r="B8" s="186"/>
      <c r="C8" s="186"/>
      <c r="D8" s="186"/>
      <c r="E8" s="186"/>
      <c r="F8" s="186"/>
      <c r="G8" s="186"/>
      <c r="H8" s="186"/>
      <c r="I8" s="186"/>
      <c r="J8" s="186"/>
      <c r="K8" s="186"/>
      <c r="L8" s="186"/>
      <c r="M8" s="186"/>
      <c r="N8" s="186"/>
      <c r="O8" s="186"/>
      <c r="P8" s="186"/>
      <c r="Q8" s="186"/>
      <c r="R8" s="186"/>
      <c r="S8" s="186"/>
      <c r="T8" s="186"/>
      <c r="U8" s="186"/>
      <c r="V8" s="187"/>
      <c r="W8" s="55"/>
    </row>
    <row r="9" spans="1:38" ht="14.25" customHeight="1" x14ac:dyDescent="0.2">
      <c r="A9" s="189" t="s">
        <v>98</v>
      </c>
      <c r="B9" s="186"/>
      <c r="C9" s="186"/>
      <c r="D9" s="186"/>
      <c r="E9" s="186"/>
      <c r="F9" s="186"/>
      <c r="G9" s="186"/>
      <c r="H9" s="186"/>
      <c r="I9" s="186"/>
      <c r="J9" s="186"/>
      <c r="K9" s="186"/>
      <c r="L9" s="186"/>
      <c r="M9" s="186"/>
      <c r="N9" s="186"/>
      <c r="O9" s="186"/>
      <c r="P9" s="186"/>
      <c r="Q9" s="186"/>
      <c r="R9" s="186"/>
      <c r="S9" s="186"/>
      <c r="T9" s="186"/>
      <c r="U9" s="186"/>
      <c r="V9" s="186"/>
      <c r="W9" s="187"/>
    </row>
    <row r="10" spans="1:38" ht="14.25" customHeight="1" x14ac:dyDescent="0.2">
      <c r="A10" s="37" t="s">
        <v>2</v>
      </c>
      <c r="B10" s="37" t="s">
        <v>6</v>
      </c>
      <c r="C10" s="37" t="s">
        <v>99</v>
      </c>
      <c r="D10" s="37" t="s">
        <v>45</v>
      </c>
      <c r="E10" s="37" t="s">
        <v>100</v>
      </c>
      <c r="F10" s="37"/>
      <c r="G10" s="56">
        <v>41456</v>
      </c>
      <c r="H10" s="56">
        <v>41487</v>
      </c>
      <c r="I10" s="56">
        <v>41518</v>
      </c>
      <c r="J10" s="56">
        <v>41548</v>
      </c>
      <c r="K10" s="56">
        <v>41579</v>
      </c>
      <c r="L10" s="56">
        <v>41609</v>
      </c>
      <c r="M10" s="56">
        <v>41640</v>
      </c>
      <c r="N10" s="56">
        <v>41671</v>
      </c>
      <c r="O10" s="56">
        <v>41699</v>
      </c>
      <c r="P10" s="56">
        <v>41730</v>
      </c>
      <c r="Q10" s="56">
        <v>41760</v>
      </c>
      <c r="R10" s="56">
        <v>41791</v>
      </c>
      <c r="S10" s="57" t="s">
        <v>101</v>
      </c>
      <c r="T10" s="39"/>
      <c r="U10" s="39"/>
      <c r="V10" s="39"/>
      <c r="W10" s="39"/>
    </row>
    <row r="11" spans="1:38" ht="14.25" customHeight="1" x14ac:dyDescent="0.2">
      <c r="A11" s="37"/>
      <c r="B11" s="37"/>
      <c r="C11" s="37"/>
      <c r="D11" s="37"/>
      <c r="E11" s="37"/>
      <c r="F11" s="37"/>
      <c r="G11" s="58"/>
      <c r="H11" s="58"/>
      <c r="I11" s="58"/>
      <c r="J11" s="58"/>
      <c r="K11" s="58"/>
      <c r="L11" s="58"/>
      <c r="M11" s="58"/>
      <c r="N11" s="58"/>
      <c r="O11" s="58"/>
      <c r="P11" s="58"/>
      <c r="Q11" s="58"/>
      <c r="R11" s="58"/>
      <c r="S11" s="57"/>
      <c r="T11" s="39"/>
      <c r="U11" s="39"/>
      <c r="V11" s="39"/>
      <c r="W11" s="39"/>
    </row>
    <row r="12" spans="1:38" ht="14.25" customHeight="1" x14ac:dyDescent="0.2">
      <c r="A12" s="37"/>
      <c r="B12" s="37"/>
      <c r="C12" s="37"/>
      <c r="D12" s="37"/>
      <c r="E12" s="37"/>
      <c r="F12" s="37"/>
      <c r="G12" s="58"/>
      <c r="H12" s="58"/>
      <c r="I12" s="58"/>
      <c r="J12" s="58"/>
      <c r="K12" s="58"/>
      <c r="L12" s="58"/>
      <c r="M12" s="58"/>
      <c r="N12" s="58"/>
      <c r="O12" s="58"/>
      <c r="P12" s="58"/>
      <c r="Q12" s="58"/>
      <c r="R12" s="58"/>
      <c r="S12" s="59"/>
      <c r="T12" s="39"/>
      <c r="U12" s="39"/>
      <c r="V12" s="39"/>
      <c r="W12" s="39"/>
      <c r="X12" s="17"/>
      <c r="Y12" s="17"/>
      <c r="Z12" s="17"/>
      <c r="AA12" s="17"/>
      <c r="AB12" s="17"/>
      <c r="AC12" s="17"/>
      <c r="AD12" s="17"/>
      <c r="AE12" s="17"/>
      <c r="AF12" s="17"/>
      <c r="AG12" s="17"/>
      <c r="AH12" s="17"/>
      <c r="AI12" s="17"/>
      <c r="AJ12" s="17"/>
      <c r="AK12" s="17"/>
      <c r="AL12" s="17"/>
    </row>
    <row r="13" spans="1:38" ht="14.25" customHeight="1" x14ac:dyDescent="0.2">
      <c r="A13" s="16" t="s">
        <v>32</v>
      </c>
      <c r="B13" s="16" t="s">
        <v>34</v>
      </c>
      <c r="C13" s="16" t="s">
        <v>44</v>
      </c>
      <c r="D13" s="16" t="s">
        <v>46</v>
      </c>
      <c r="E13" s="16" t="s">
        <v>47</v>
      </c>
      <c r="F13" s="60"/>
      <c r="G13" s="161">
        <v>593751.84077137313</v>
      </c>
      <c r="H13" s="161">
        <v>820393.03401412489</v>
      </c>
      <c r="I13" s="161">
        <v>642291.58212862327</v>
      </c>
      <c r="J13" s="161">
        <v>609639.97288837493</v>
      </c>
      <c r="K13" s="161">
        <v>626073.16897124995</v>
      </c>
      <c r="L13" s="161">
        <v>602153.37789750006</v>
      </c>
      <c r="M13" s="161">
        <v>1146143.9846999999</v>
      </c>
      <c r="N13" s="161">
        <v>964931.83751249989</v>
      </c>
      <c r="O13" s="161">
        <v>962733.95790000004</v>
      </c>
      <c r="P13" s="161">
        <v>964825.21760624985</v>
      </c>
      <c r="Q13" s="161">
        <v>1024534.78359375</v>
      </c>
      <c r="R13" s="161">
        <v>1168045.22566875</v>
      </c>
      <c r="S13" s="162">
        <v>10125517.983652497</v>
      </c>
      <c r="T13" s="30"/>
      <c r="U13" s="30"/>
      <c r="V13" s="30"/>
      <c r="W13" s="30"/>
    </row>
    <row r="14" spans="1:38" ht="14.25" customHeight="1" x14ac:dyDescent="0.2">
      <c r="A14" s="16" t="s">
        <v>32</v>
      </c>
      <c r="B14" s="16" t="s">
        <v>34</v>
      </c>
      <c r="C14" s="16" t="s">
        <v>44</v>
      </c>
      <c r="D14" s="16" t="s">
        <v>48</v>
      </c>
      <c r="E14" s="16" t="s">
        <v>49</v>
      </c>
      <c r="F14" s="60"/>
      <c r="G14" s="161">
        <v>276807.38497499918</v>
      </c>
      <c r="H14" s="161">
        <v>382467.614925</v>
      </c>
      <c r="I14" s="161">
        <v>299436.63502499921</v>
      </c>
      <c r="J14" s="161">
        <v>284214.43957499997</v>
      </c>
      <c r="K14" s="161">
        <v>291875.60325000004</v>
      </c>
      <c r="L14" s="161">
        <v>280724.18550000002</v>
      </c>
      <c r="M14" s="161">
        <v>534332.85999999987</v>
      </c>
      <c r="N14" s="161">
        <v>449851.67249999999</v>
      </c>
      <c r="O14" s="161">
        <v>448827.02</v>
      </c>
      <c r="P14" s="161">
        <v>449801.96625</v>
      </c>
      <c r="Q14" s="161">
        <v>477638.59375</v>
      </c>
      <c r="R14" s="161">
        <v>544543.22875000001</v>
      </c>
      <c r="S14" s="162">
        <v>4720521.2044999981</v>
      </c>
      <c r="T14" s="30"/>
      <c r="U14" s="30"/>
      <c r="V14" s="30"/>
      <c r="W14" s="30"/>
    </row>
    <row r="15" spans="1:38" ht="14.25" customHeight="1" x14ac:dyDescent="0.2">
      <c r="A15" s="16" t="s">
        <v>32</v>
      </c>
      <c r="B15" s="16" t="s">
        <v>34</v>
      </c>
      <c r="C15" s="16" t="s">
        <v>44</v>
      </c>
      <c r="D15" s="16" t="s">
        <v>48</v>
      </c>
      <c r="E15" s="16" t="s">
        <v>50</v>
      </c>
      <c r="F15" s="60"/>
      <c r="G15" s="161">
        <v>415211.07746249868</v>
      </c>
      <c r="H15" s="161">
        <v>573701.42238750006</v>
      </c>
      <c r="I15" s="161">
        <v>449154.95253749873</v>
      </c>
      <c r="J15" s="161">
        <v>426321.65936249989</v>
      </c>
      <c r="K15" s="161">
        <v>437813.40487499995</v>
      </c>
      <c r="L15" s="161">
        <v>421086.27824999997</v>
      </c>
      <c r="M15" s="161">
        <v>801499.2899999998</v>
      </c>
      <c r="N15" s="161">
        <v>674777.50874999992</v>
      </c>
      <c r="O15" s="161">
        <v>673240.53</v>
      </c>
      <c r="P15" s="161">
        <v>674702.94937499997</v>
      </c>
      <c r="Q15" s="161">
        <v>716457.890625</v>
      </c>
      <c r="R15" s="161">
        <v>816814.8431249999</v>
      </c>
      <c r="S15" s="162">
        <v>7080781.8067499967</v>
      </c>
      <c r="T15" s="30"/>
      <c r="U15" s="30"/>
      <c r="V15" s="30"/>
      <c r="W15" s="30"/>
    </row>
    <row r="16" spans="1:38" ht="14.25" customHeight="1" x14ac:dyDescent="0.2">
      <c r="A16" s="16" t="s">
        <v>32</v>
      </c>
      <c r="B16" s="16" t="s">
        <v>34</v>
      </c>
      <c r="C16" s="16" t="s">
        <v>44</v>
      </c>
      <c r="D16" s="16" t="s">
        <v>51</v>
      </c>
      <c r="E16" s="16" t="s">
        <v>52</v>
      </c>
      <c r="F16" s="60"/>
      <c r="G16" s="161">
        <v>360688.41072499886</v>
      </c>
      <c r="H16" s="161">
        <v>498366.89217499993</v>
      </c>
      <c r="I16" s="161">
        <v>390175.00927499885</v>
      </c>
      <c r="J16" s="161">
        <v>370340.02732499992</v>
      </c>
      <c r="K16" s="161">
        <v>380322.75574999995</v>
      </c>
      <c r="L16" s="161">
        <v>365792.12049999996</v>
      </c>
      <c r="M16" s="161">
        <v>459526.25959999987</v>
      </c>
      <c r="N16" s="161">
        <v>386872.43834999995</v>
      </c>
      <c r="O16" s="161">
        <v>385991.23719999997</v>
      </c>
      <c r="P16" s="161">
        <v>386829.69097499992</v>
      </c>
      <c r="Q16" s="161">
        <v>410769.19062499999</v>
      </c>
      <c r="R16" s="161">
        <v>468307.17672499991</v>
      </c>
      <c r="S16" s="162">
        <v>4863981.2092249971</v>
      </c>
      <c r="T16" s="30"/>
      <c r="U16" s="30"/>
      <c r="V16" s="30"/>
      <c r="W16" s="30"/>
    </row>
    <row r="17" spans="1:82" ht="14.25" customHeight="1" x14ac:dyDescent="0.2">
      <c r="A17" s="16" t="s">
        <v>32</v>
      </c>
      <c r="B17" s="16" t="s">
        <v>34</v>
      </c>
      <c r="C17" s="16" t="s">
        <v>44</v>
      </c>
      <c r="D17" s="16" t="s">
        <v>51</v>
      </c>
      <c r="E17" s="16" t="s">
        <v>53</v>
      </c>
      <c r="F17" s="60"/>
      <c r="G17" s="161">
        <v>226478.76952499934</v>
      </c>
      <c r="H17" s="161">
        <v>312928.04857500002</v>
      </c>
      <c r="I17" s="161">
        <v>244993.61047499935</v>
      </c>
      <c r="J17" s="161">
        <v>232539.08692499998</v>
      </c>
      <c r="K17" s="161">
        <v>238807.31175000002</v>
      </c>
      <c r="L17" s="161">
        <v>229683.42450000002</v>
      </c>
      <c r="M17" s="161">
        <v>288539.74439999997</v>
      </c>
      <c r="N17" s="161">
        <v>242919.90315</v>
      </c>
      <c r="O17" s="161">
        <v>242366.59080000003</v>
      </c>
      <c r="P17" s="161">
        <v>242893.06177500001</v>
      </c>
      <c r="Q17" s="161">
        <v>257924.84062500004</v>
      </c>
      <c r="R17" s="161">
        <v>294053.34352500003</v>
      </c>
      <c r="S17" s="162">
        <v>3054127.7360249986</v>
      </c>
      <c r="T17" s="30"/>
      <c r="U17" s="30"/>
      <c r="V17" s="30"/>
      <c r="W17" s="30"/>
    </row>
    <row r="18" spans="1:82" ht="14.25" customHeight="1" x14ac:dyDescent="0.2">
      <c r="A18" s="16" t="s">
        <v>32</v>
      </c>
      <c r="B18" s="16" t="s">
        <v>34</v>
      </c>
      <c r="C18" s="16" t="s">
        <v>44</v>
      </c>
      <c r="D18" s="16" t="s">
        <v>51</v>
      </c>
      <c r="E18" s="16" t="s">
        <v>54</v>
      </c>
      <c r="F18" s="60"/>
      <c r="G18" s="161">
        <v>255837.1285374992</v>
      </c>
      <c r="H18" s="161">
        <v>353492.79561249999</v>
      </c>
      <c r="I18" s="161">
        <v>276752.04146249924</v>
      </c>
      <c r="J18" s="161">
        <v>262683.04263749992</v>
      </c>
      <c r="K18" s="161">
        <v>269763.81512500002</v>
      </c>
      <c r="L18" s="161">
        <v>259457.20175000001</v>
      </c>
      <c r="M18" s="161">
        <v>325943.04459999991</v>
      </c>
      <c r="N18" s="161">
        <v>274409.52022499999</v>
      </c>
      <c r="O18" s="161">
        <v>273784.48220000003</v>
      </c>
      <c r="P18" s="161">
        <v>274379.19941249996</v>
      </c>
      <c r="Q18" s="161">
        <v>291359.54218749999</v>
      </c>
      <c r="R18" s="161">
        <v>332171.36953749997</v>
      </c>
      <c r="S18" s="162">
        <v>3450033.1832874976</v>
      </c>
      <c r="T18" s="30"/>
      <c r="U18" s="30"/>
      <c r="V18" s="30"/>
      <c r="W18" s="30"/>
      <c r="X18" s="17"/>
      <c r="Y18" s="17"/>
      <c r="Z18" s="17"/>
      <c r="AA18" s="17"/>
      <c r="AB18" s="17"/>
      <c r="AC18" s="17"/>
      <c r="AD18" s="17"/>
      <c r="AE18" s="17"/>
      <c r="AF18" s="17"/>
      <c r="AG18" s="17"/>
      <c r="AH18" s="17"/>
      <c r="AI18" s="17"/>
      <c r="AJ18" s="17"/>
      <c r="AK18" s="17"/>
      <c r="AL18" s="17"/>
    </row>
    <row r="19" spans="1:82" ht="14.25" customHeight="1" thickBot="1" x14ac:dyDescent="0.25">
      <c r="A19" s="16" t="s">
        <v>32</v>
      </c>
      <c r="B19" s="16" t="s">
        <v>34</v>
      </c>
      <c r="C19" s="16" t="s">
        <v>44</v>
      </c>
      <c r="D19" s="16" t="s">
        <v>51</v>
      </c>
      <c r="E19" s="16" t="s">
        <v>55</v>
      </c>
      <c r="F19" s="60"/>
      <c r="G19" s="161">
        <v>176150.15407499947</v>
      </c>
      <c r="H19" s="161">
        <v>243388.48222500001</v>
      </c>
      <c r="I19" s="161">
        <v>190550.58592499947</v>
      </c>
      <c r="J19" s="161">
        <v>180863.73427499997</v>
      </c>
      <c r="K19" s="161">
        <v>185739.02025</v>
      </c>
      <c r="L19" s="161">
        <v>178642.66350000002</v>
      </c>
      <c r="M19" s="161">
        <v>224419.80119999996</v>
      </c>
      <c r="N19" s="161">
        <v>188937.70244999998</v>
      </c>
      <c r="O19" s="161">
        <v>188507.34840000002</v>
      </c>
      <c r="P19" s="161">
        <v>188916.82582500001</v>
      </c>
      <c r="Q19" s="161">
        <v>200608.20937500001</v>
      </c>
      <c r="R19" s="161">
        <v>228708.15607500001</v>
      </c>
      <c r="S19" s="162">
        <v>2375432.6835749988</v>
      </c>
      <c r="T19" s="30"/>
      <c r="U19" s="30"/>
      <c r="V19" s="30"/>
      <c r="W19" s="30"/>
      <c r="X19" s="17"/>
      <c r="Y19" s="17"/>
      <c r="Z19" s="17"/>
      <c r="AA19" s="17"/>
      <c r="AB19" s="17"/>
      <c r="AC19" s="17"/>
      <c r="AD19" s="17"/>
      <c r="AE19" s="17"/>
      <c r="AF19" s="17"/>
      <c r="AG19" s="17"/>
      <c r="AH19" s="17"/>
      <c r="AI19" s="17"/>
      <c r="AJ19" s="17"/>
      <c r="AK19" s="17"/>
      <c r="AL19" s="17"/>
      <c r="BS19" s="161">
        <v>187443.943</v>
      </c>
      <c r="BT19" s="161">
        <v>184773.65699999998</v>
      </c>
      <c r="BU19" s="161">
        <v>191541.09299999999</v>
      </c>
      <c r="BV19" s="161">
        <v>98096.062000000005</v>
      </c>
      <c r="BW19" s="161">
        <v>185306.853</v>
      </c>
      <c r="BX19" s="161">
        <v>186901.43900000001</v>
      </c>
      <c r="BY19" s="161">
        <v>158586.76500000001</v>
      </c>
      <c r="BZ19" s="161">
        <v>191403.67599999998</v>
      </c>
      <c r="CA19" s="161">
        <v>171057.864</v>
      </c>
      <c r="CB19" s="161">
        <v>169286.99900000001</v>
      </c>
      <c r="CC19" s="161">
        <v>142508.717</v>
      </c>
      <c r="CD19" s="161">
        <f t="shared" ref="CD19" si="0">CD18*1000</f>
        <v>0</v>
      </c>
    </row>
    <row r="20" spans="1:82" ht="14.25" customHeight="1" thickTop="1" thickBot="1" x14ac:dyDescent="0.25">
      <c r="A20" s="16" t="s">
        <v>32</v>
      </c>
      <c r="B20" s="16" t="s">
        <v>34</v>
      </c>
      <c r="C20" s="16" t="s">
        <v>44</v>
      </c>
      <c r="D20" s="16" t="s">
        <v>56</v>
      </c>
      <c r="E20" s="16" t="s">
        <v>57</v>
      </c>
      <c r="F20" s="62"/>
      <c r="G20" s="161">
        <v>1153364.1040624965</v>
      </c>
      <c r="H20" s="161">
        <v>1593615.0621875001</v>
      </c>
      <c r="I20" s="161">
        <v>1247652.6459374966</v>
      </c>
      <c r="J20" s="161">
        <v>1184226.8315625</v>
      </c>
      <c r="K20" s="161">
        <v>1216148.346875</v>
      </c>
      <c r="L20" s="161">
        <v>1169684.1062500002</v>
      </c>
      <c r="M20" s="161">
        <v>1469415.3649999998</v>
      </c>
      <c r="N20" s="161">
        <v>1237092.099375</v>
      </c>
      <c r="O20" s="161">
        <v>1234274.3050000002</v>
      </c>
      <c r="P20" s="161">
        <v>1236955.4071875</v>
      </c>
      <c r="Q20" s="161">
        <v>1313506.1328125</v>
      </c>
      <c r="R20" s="161">
        <v>1497493.8790625001</v>
      </c>
      <c r="S20" s="162">
        <v>15553428.285312492</v>
      </c>
      <c r="T20" s="30"/>
      <c r="U20" s="30"/>
      <c r="V20" s="30"/>
      <c r="W20" s="30"/>
      <c r="X20" s="17"/>
      <c r="Y20" s="17"/>
      <c r="Z20" s="17"/>
      <c r="AA20" s="17"/>
      <c r="AB20" s="17"/>
      <c r="AC20" s="17"/>
      <c r="AD20" s="17"/>
      <c r="AE20" s="17"/>
      <c r="AF20" s="17"/>
      <c r="AG20" s="17"/>
      <c r="AH20" s="17"/>
      <c r="AI20" s="17"/>
      <c r="AJ20" s="17"/>
      <c r="AK20" s="17"/>
      <c r="AL20" s="17"/>
      <c r="BS20" s="66">
        <v>25.492172623052561</v>
      </c>
      <c r="BT20" s="66">
        <v>20.246430814356369</v>
      </c>
      <c r="BU20" s="66">
        <v>18.538208897820557</v>
      </c>
      <c r="BV20" s="66">
        <v>37.173188734592117</v>
      </c>
      <c r="BW20" s="66">
        <v>18.926571259334377</v>
      </c>
      <c r="BX20" s="66">
        <v>28.088710165040506</v>
      </c>
      <c r="BY20" s="66">
        <v>27.869870996564565</v>
      </c>
      <c r="BZ20" s="66">
        <v>23.038875551690033</v>
      </c>
      <c r="CA20" s="66">
        <v>25.83514265328515</v>
      </c>
      <c r="CB20" s="66">
        <v>27.720966236714666</v>
      </c>
      <c r="CC20" s="66">
        <v>37.542526065045898</v>
      </c>
      <c r="CD20" s="66" t="e">
        <f>CD17/(CD18*1000)</f>
        <v>#DIV/0!</v>
      </c>
    </row>
    <row r="21" spans="1:82" s="159" customFormat="1" ht="14.25" customHeight="1" thickTop="1" thickBot="1" x14ac:dyDescent="0.25">
      <c r="A21" s="16"/>
      <c r="B21" s="16"/>
      <c r="C21" s="16"/>
      <c r="D21" s="16"/>
      <c r="E21" s="16"/>
      <c r="F21" s="62"/>
      <c r="G21" s="161">
        <v>3458288.8701338647</v>
      </c>
      <c r="H21" s="161">
        <v>4778353.3521016249</v>
      </c>
      <c r="I21" s="161">
        <v>3741007.0627661142</v>
      </c>
      <c r="J21" s="161">
        <v>3550828.7945508747</v>
      </c>
      <c r="K21" s="161">
        <v>3646543.42684625</v>
      </c>
      <c r="L21" s="161">
        <v>3507223.3581475001</v>
      </c>
      <c r="M21" s="161">
        <v>5249820.3494999986</v>
      </c>
      <c r="N21" s="161">
        <v>4419792.6823125007</v>
      </c>
      <c r="O21" s="161">
        <v>4409725.4715</v>
      </c>
      <c r="P21" s="161">
        <v>4419304.3184062503</v>
      </c>
      <c r="Q21" s="161">
        <v>4692799.18359375</v>
      </c>
      <c r="R21" s="161">
        <v>5350137.2224687496</v>
      </c>
      <c r="S21" s="162">
        <v>51223824.092327476</v>
      </c>
      <c r="T21" s="30"/>
      <c r="U21" s="30"/>
      <c r="V21" s="30"/>
      <c r="W21" s="30"/>
      <c r="X21" s="17"/>
      <c r="Y21" s="17"/>
      <c r="Z21" s="17"/>
      <c r="AA21" s="17"/>
      <c r="AB21" s="17"/>
      <c r="AC21" s="17"/>
      <c r="AD21" s="17"/>
      <c r="AE21" s="17"/>
      <c r="AF21" s="17"/>
      <c r="AG21" s="17"/>
      <c r="AH21" s="17"/>
      <c r="AI21" s="17"/>
      <c r="AJ21" s="17"/>
      <c r="AK21" s="17"/>
      <c r="AL21" s="17"/>
      <c r="AM21" s="161">
        <v>3458288.8701338647</v>
      </c>
      <c r="AN21" s="161">
        <v>4778353.3521016249</v>
      </c>
      <c r="AO21" s="161">
        <v>3741007.0627661142</v>
      </c>
      <c r="AP21" s="161">
        <v>3550828.7945508747</v>
      </c>
      <c r="AQ21" s="161">
        <v>3646543.42684625</v>
      </c>
      <c r="AR21" s="161">
        <v>3507223.3581475001</v>
      </c>
      <c r="AS21" s="161">
        <v>5249820.3494999986</v>
      </c>
      <c r="AT21" s="161">
        <v>4419792.6823125007</v>
      </c>
      <c r="AU21" s="161">
        <v>4409725.4715</v>
      </c>
      <c r="AV21" s="161">
        <v>4419304.3184062503</v>
      </c>
      <c r="AW21" s="161">
        <v>4692799.18359375</v>
      </c>
      <c r="AX21" s="161">
        <v>5350137.2224687496</v>
      </c>
    </row>
    <row r="22" spans="1:82" ht="14.25" customHeight="1" thickTop="1" thickBot="1" x14ac:dyDescent="0.25">
      <c r="A22" s="16" t="s">
        <v>59</v>
      </c>
      <c r="B22" s="16" t="s">
        <v>34</v>
      </c>
      <c r="C22" s="16"/>
      <c r="D22" s="16"/>
      <c r="E22" s="16"/>
      <c r="F22" s="62"/>
      <c r="G22" s="19">
        <v>181.933291</v>
      </c>
      <c r="H22" s="20">
        <v>187.44394299999999</v>
      </c>
      <c r="I22" s="20">
        <v>184.77365699999999</v>
      </c>
      <c r="J22" s="20">
        <v>191.54109299999999</v>
      </c>
      <c r="K22" s="20">
        <v>98.096062000000003</v>
      </c>
      <c r="L22" s="20">
        <v>185.30685299999999</v>
      </c>
      <c r="M22" s="20">
        <v>186.90143900000001</v>
      </c>
      <c r="N22" s="20">
        <v>158.58676500000001</v>
      </c>
      <c r="O22" s="20">
        <v>191.40367599999999</v>
      </c>
      <c r="P22" s="20">
        <v>171.057864</v>
      </c>
      <c r="Q22" s="20">
        <v>169.28699900000001</v>
      </c>
      <c r="R22" s="20">
        <v>142.50871699999999</v>
      </c>
      <c r="S22" s="163">
        <v>2048.8403589999998</v>
      </c>
      <c r="T22" s="30"/>
      <c r="U22" s="30"/>
      <c r="V22" s="30"/>
      <c r="W22" s="30"/>
      <c r="X22" s="17"/>
      <c r="Y22" s="17"/>
      <c r="Z22" s="17"/>
      <c r="AA22" s="17"/>
      <c r="AB22" s="17"/>
      <c r="AC22" s="17"/>
      <c r="AD22" s="17"/>
      <c r="AE22" s="17"/>
      <c r="AF22" s="17"/>
      <c r="AG22" s="17"/>
      <c r="AH22" s="17"/>
      <c r="AI22" s="17"/>
      <c r="AJ22" s="17"/>
      <c r="AK22" s="17"/>
      <c r="AL22" s="17"/>
      <c r="AM22" s="19">
        <v>181.933291</v>
      </c>
      <c r="AN22" s="20">
        <v>187.44394299999999</v>
      </c>
      <c r="AO22" s="20">
        <v>184.77365699999999</v>
      </c>
      <c r="AP22" s="20">
        <v>191.54109299999999</v>
      </c>
      <c r="AQ22" s="20">
        <v>98.096062000000003</v>
      </c>
      <c r="AR22" s="20">
        <v>185.30685299999999</v>
      </c>
      <c r="AS22" s="20">
        <v>186.90143900000001</v>
      </c>
      <c r="AT22" s="20">
        <v>158.58676500000001</v>
      </c>
      <c r="AU22" s="20">
        <v>191.40367599999999</v>
      </c>
      <c r="AV22" s="20">
        <v>171.057864</v>
      </c>
      <c r="AW22" s="20">
        <v>169.28699900000001</v>
      </c>
      <c r="AX22" s="20">
        <v>142.50871699999999</v>
      </c>
    </row>
    <row r="23" spans="1:82" s="159" customFormat="1" ht="14.25" customHeight="1" thickTop="1" thickBot="1" x14ac:dyDescent="0.25">
      <c r="A23" s="16"/>
      <c r="B23" s="16"/>
      <c r="C23" s="16"/>
      <c r="D23" s="16"/>
      <c r="E23" s="16"/>
      <c r="F23" s="62"/>
      <c r="G23" s="161">
        <v>187443.943</v>
      </c>
      <c r="H23" s="161">
        <v>184773.65699999998</v>
      </c>
      <c r="I23" s="161">
        <v>191541.09299999999</v>
      </c>
      <c r="J23" s="161">
        <v>98096.062000000005</v>
      </c>
      <c r="K23" s="161">
        <v>185306.853</v>
      </c>
      <c r="L23" s="161">
        <v>186901.43900000001</v>
      </c>
      <c r="M23" s="161">
        <v>158586.76500000001</v>
      </c>
      <c r="N23" s="161">
        <v>191403.67599999998</v>
      </c>
      <c r="O23" s="161">
        <v>171057.864</v>
      </c>
      <c r="P23" s="161">
        <v>169286.99900000001</v>
      </c>
      <c r="Q23" s="161">
        <v>142508.717</v>
      </c>
      <c r="R23" s="161">
        <v>142508.717</v>
      </c>
      <c r="S23" s="164"/>
      <c r="T23" s="30"/>
      <c r="U23" s="30"/>
      <c r="V23" s="30"/>
      <c r="W23" s="30"/>
      <c r="X23" s="17"/>
      <c r="Y23" s="17"/>
      <c r="Z23" s="17"/>
      <c r="AA23" s="17"/>
      <c r="AB23" s="17"/>
      <c r="AC23" s="17"/>
      <c r="AD23" s="17"/>
      <c r="AE23" s="17"/>
      <c r="AF23" s="17"/>
      <c r="AG23" s="17"/>
      <c r="AH23" s="17"/>
      <c r="AI23" s="17"/>
      <c r="AJ23" s="17"/>
      <c r="AK23" s="17"/>
      <c r="AL23" s="17"/>
      <c r="AM23" s="172"/>
      <c r="AN23" s="172"/>
      <c r="AO23" s="172"/>
      <c r="AP23" s="172"/>
      <c r="AQ23" s="172"/>
      <c r="AR23" s="172"/>
      <c r="AS23" s="172"/>
      <c r="AT23" s="172"/>
      <c r="AU23" s="172"/>
      <c r="AV23" s="172"/>
      <c r="AW23" s="172"/>
      <c r="AX23" s="172"/>
      <c r="BC23" s="161">
        <f>BC22*1000</f>
        <v>0</v>
      </c>
      <c r="BD23" s="161">
        <f t="shared" ref="BD23" si="1">BD22*1000</f>
        <v>0</v>
      </c>
      <c r="BE23" s="161">
        <f t="shared" ref="BE23" si="2">BE22*1000</f>
        <v>0</v>
      </c>
      <c r="BF23" s="161">
        <f t="shared" ref="BF23" si="3">BF22*1000</f>
        <v>0</v>
      </c>
      <c r="BG23" s="161">
        <f t="shared" ref="BG23" si="4">BG22*1000</f>
        <v>0</v>
      </c>
      <c r="BH23" s="161">
        <f t="shared" ref="BH23" si="5">BH22*1000</f>
        <v>0</v>
      </c>
      <c r="BI23" s="161">
        <f t="shared" ref="BI23" si="6">BI22*1000</f>
        <v>0</v>
      </c>
      <c r="BJ23" s="161">
        <f t="shared" ref="BJ23" si="7">BJ22*1000</f>
        <v>0</v>
      </c>
      <c r="BK23" s="161">
        <f>BK22*1000</f>
        <v>0</v>
      </c>
      <c r="BL23" s="161">
        <f t="shared" ref="BL23" si="8">BL22*1000</f>
        <v>0</v>
      </c>
      <c r="BM23" s="161">
        <f t="shared" ref="BM23" si="9">BM22*1000</f>
        <v>0</v>
      </c>
      <c r="BN23" s="161">
        <f t="shared" ref="BN23" si="10">BN22*1000</f>
        <v>0</v>
      </c>
    </row>
    <row r="24" spans="1:82" ht="14.25" customHeight="1" thickTop="1" thickBot="1" x14ac:dyDescent="0.25">
      <c r="A24" s="63"/>
      <c r="B24" s="64" t="s">
        <v>34</v>
      </c>
      <c r="C24" s="65"/>
      <c r="D24" s="65"/>
      <c r="E24" s="64" t="s">
        <v>102</v>
      </c>
      <c r="F24" s="65"/>
      <c r="G24" s="66">
        <v>25.492172623052561</v>
      </c>
      <c r="H24" s="66">
        <v>20.246430814356369</v>
      </c>
      <c r="I24" s="66">
        <v>18.538208897820557</v>
      </c>
      <c r="J24" s="66">
        <v>37.173188734592117</v>
      </c>
      <c r="K24" s="66">
        <v>18.926571259334377</v>
      </c>
      <c r="L24" s="66">
        <v>28.088710165040506</v>
      </c>
      <c r="M24" s="66">
        <v>27.869870996564565</v>
      </c>
      <c r="N24" s="66">
        <v>23.038875551690033</v>
      </c>
      <c r="O24" s="66">
        <v>25.83514265328515</v>
      </c>
      <c r="P24" s="66">
        <v>27.720966236714666</v>
      </c>
      <c r="Q24" s="66">
        <v>37.542526065045898</v>
      </c>
      <c r="R24" s="66">
        <v>37.542526065045898</v>
      </c>
      <c r="S24" s="66">
        <f t="shared" ref="S24" si="11">S21/(S22*1000)</f>
        <v>25.001374005209883</v>
      </c>
      <c r="T24" s="67"/>
      <c r="U24" s="67"/>
      <c r="V24" s="67"/>
      <c r="W24" s="67"/>
      <c r="X24" s="68"/>
      <c r="Y24" s="68"/>
      <c r="Z24" s="68"/>
      <c r="AA24" s="68"/>
      <c r="AB24" s="68"/>
      <c r="AC24" s="68"/>
      <c r="AD24" s="68"/>
      <c r="AE24" s="68"/>
      <c r="AF24" s="68"/>
      <c r="AG24" s="68"/>
      <c r="AH24" s="68"/>
      <c r="AI24" s="68"/>
      <c r="AJ24" s="68"/>
      <c r="AK24" s="68"/>
      <c r="AL24" s="68"/>
      <c r="BC24" s="66" t="e">
        <f>BC21/(BC22*1000)</f>
        <v>#DIV/0!</v>
      </c>
      <c r="BD24" s="66" t="e">
        <f t="shared" ref="BD24" si="12">BD21/(BD22*1000)</f>
        <v>#DIV/0!</v>
      </c>
      <c r="BE24" s="66" t="e">
        <f t="shared" ref="BE24" si="13">BE21/(BE22*1000)</f>
        <v>#DIV/0!</v>
      </c>
      <c r="BF24" s="66" t="e">
        <f t="shared" ref="BF24" si="14">BF21/(BF22*1000)</f>
        <v>#DIV/0!</v>
      </c>
      <c r="BG24" s="66" t="e">
        <f t="shared" ref="BG24" si="15">BG21/(BG22*1000)</f>
        <v>#DIV/0!</v>
      </c>
      <c r="BH24" s="66" t="e">
        <f t="shared" ref="BH24" si="16">BH21/(BH22*1000)</f>
        <v>#DIV/0!</v>
      </c>
      <c r="BI24" s="66" t="e">
        <f t="shared" ref="BI24" si="17">BI21/(BI22*1000)</f>
        <v>#DIV/0!</v>
      </c>
      <c r="BJ24" s="66" t="e">
        <f t="shared" ref="BJ24" si="18">BJ21/(BJ22*1000)</f>
        <v>#DIV/0!</v>
      </c>
      <c r="BK24" s="66" t="e">
        <f t="shared" ref="BK24" si="19">BK21/(BK22*1000)</f>
        <v>#DIV/0!</v>
      </c>
      <c r="BL24" s="66" t="e">
        <f t="shared" ref="BL24" si="20">BL21/(BL22*1000)</f>
        <v>#DIV/0!</v>
      </c>
      <c r="BM24" s="66" t="e">
        <f t="shared" ref="BM24" si="21">BM21/(BM22*1000)</f>
        <v>#DIV/0!</v>
      </c>
      <c r="BN24" s="66" t="e">
        <f>BN21/(BN22*1000)</f>
        <v>#DIV/0!</v>
      </c>
    </row>
    <row r="25" spans="1:82" ht="14.25" customHeight="1" thickTop="1" x14ac:dyDescent="0.2">
      <c r="A25" s="39"/>
      <c r="B25" s="39"/>
      <c r="C25" s="39"/>
      <c r="D25" s="39"/>
      <c r="E25" s="39"/>
      <c r="F25" s="69"/>
      <c r="G25" s="69"/>
      <c r="H25" s="69"/>
      <c r="I25" s="69"/>
      <c r="J25" s="69"/>
      <c r="K25" s="69"/>
      <c r="L25" s="69"/>
      <c r="M25" s="69"/>
      <c r="N25" s="69"/>
      <c r="O25" s="69"/>
      <c r="P25" s="69"/>
      <c r="Q25" s="69"/>
      <c r="R25" s="57"/>
      <c r="S25" s="48"/>
      <c r="T25" s="48"/>
      <c r="U25" s="48"/>
      <c r="V25" s="48"/>
      <c r="W25" s="48"/>
      <c r="X25" s="17"/>
      <c r="Y25" s="17"/>
      <c r="Z25" s="17"/>
      <c r="AA25" s="17"/>
      <c r="AB25" s="17"/>
      <c r="AC25" s="17"/>
      <c r="AD25" s="17"/>
      <c r="AE25" s="17"/>
      <c r="AF25" s="17"/>
      <c r="AG25" s="17"/>
      <c r="AH25" s="17"/>
      <c r="AI25" s="17"/>
      <c r="AJ25" s="17"/>
      <c r="AK25" s="17"/>
      <c r="AL25" s="17"/>
    </row>
    <row r="26" spans="1:82" ht="14.25" customHeight="1" x14ac:dyDescent="0.2">
      <c r="A26" s="16" t="s">
        <v>32</v>
      </c>
      <c r="B26" s="16" t="s">
        <v>42</v>
      </c>
      <c r="C26" s="16" t="s">
        <v>44</v>
      </c>
      <c r="D26" s="16" t="s">
        <v>46</v>
      </c>
      <c r="E26" s="16" t="s">
        <v>47</v>
      </c>
      <c r="F26" s="60"/>
      <c r="G26" s="161">
        <v>2533034.5131168002</v>
      </c>
      <c r="H26" s="161">
        <v>3051574.1625600001</v>
      </c>
      <c r="I26" s="161">
        <v>3084202.7580672004</v>
      </c>
      <c r="J26" s="161">
        <v>4135202.765971201</v>
      </c>
      <c r="K26" s="161">
        <v>4473275.8948415993</v>
      </c>
      <c r="L26" s="161">
        <v>3464957.9260800011</v>
      </c>
      <c r="M26" s="161">
        <v>4049642.8266000003</v>
      </c>
      <c r="N26" s="161">
        <v>4767948.2214000002</v>
      </c>
      <c r="O26" s="161">
        <v>4346722.8083999995</v>
      </c>
      <c r="P26" s="161">
        <v>4671541.1274000006</v>
      </c>
      <c r="Q26" s="161">
        <v>5478104.6040000012</v>
      </c>
      <c r="R26" s="161">
        <v>2269805.1667200001</v>
      </c>
      <c r="S26" s="162">
        <v>46326012.775156811</v>
      </c>
      <c r="T26" s="30"/>
      <c r="U26" s="30"/>
      <c r="V26" s="30"/>
      <c r="W26" s="30"/>
    </row>
    <row r="27" spans="1:82" ht="14.25" customHeight="1" x14ac:dyDescent="0.2">
      <c r="A27" s="16" t="s">
        <v>32</v>
      </c>
      <c r="B27" s="16" t="s">
        <v>42</v>
      </c>
      <c r="C27" s="16" t="s">
        <v>44</v>
      </c>
      <c r="D27" s="16" t="s">
        <v>48</v>
      </c>
      <c r="E27" s="16" t="s">
        <v>49</v>
      </c>
      <c r="F27" s="60"/>
      <c r="G27" s="161">
        <v>1266517.2565584001</v>
      </c>
      <c r="H27" s="161">
        <v>1525787.08128</v>
      </c>
      <c r="I27" s="161">
        <v>1542101.3790336002</v>
      </c>
      <c r="J27" s="161">
        <v>2067601.3829856005</v>
      </c>
      <c r="K27" s="161">
        <v>2236637.9474207996</v>
      </c>
      <c r="L27" s="161">
        <v>1732478.9630400005</v>
      </c>
      <c r="M27" s="161">
        <v>2024821.4133000001</v>
      </c>
      <c r="N27" s="161">
        <v>2383974.1107000001</v>
      </c>
      <c r="O27" s="161">
        <v>2173361.4041999998</v>
      </c>
      <c r="P27" s="161">
        <v>2335770.5637000003</v>
      </c>
      <c r="Q27" s="161">
        <v>2739052.3020000006</v>
      </c>
      <c r="R27" s="161">
        <v>1134902.58336</v>
      </c>
      <c r="S27" s="162">
        <v>23163006.387578405</v>
      </c>
      <c r="T27" s="30"/>
      <c r="U27" s="30"/>
      <c r="V27" s="30"/>
      <c r="W27" s="30"/>
    </row>
    <row r="28" spans="1:82" ht="14.25" customHeight="1" x14ac:dyDescent="0.2">
      <c r="A28" s="16" t="s">
        <v>32</v>
      </c>
      <c r="B28" s="16" t="s">
        <v>42</v>
      </c>
      <c r="C28" s="16" t="s">
        <v>44</v>
      </c>
      <c r="D28" s="16" t="s">
        <v>48</v>
      </c>
      <c r="E28" s="16" t="s">
        <v>50</v>
      </c>
      <c r="F28" s="60"/>
      <c r="G28" s="161">
        <v>1055431.0471320001</v>
      </c>
      <c r="H28" s="161">
        <v>1271489.2344000002</v>
      </c>
      <c r="I28" s="161">
        <v>1285084.4825280001</v>
      </c>
      <c r="J28" s="161">
        <v>1723001.1524880002</v>
      </c>
      <c r="K28" s="161">
        <v>1863864.9561839998</v>
      </c>
      <c r="L28" s="161">
        <v>1443732.4692000004</v>
      </c>
      <c r="M28" s="161">
        <v>1687351.1777500003</v>
      </c>
      <c r="N28" s="161">
        <v>1986645.0922500002</v>
      </c>
      <c r="O28" s="161">
        <v>1811134.5035000001</v>
      </c>
      <c r="P28" s="161">
        <v>1946475.4697500004</v>
      </c>
      <c r="Q28" s="161">
        <v>2282543.5850000004</v>
      </c>
      <c r="R28" s="161">
        <v>945752.15280000004</v>
      </c>
      <c r="S28" s="162">
        <v>19302505.322982002</v>
      </c>
      <c r="T28" s="30"/>
      <c r="U28" s="30"/>
      <c r="V28" s="30"/>
      <c r="W28" s="30"/>
      <c r="AZ28" cm="1">
        <f t="array" ref="AZ28:AZ39">TRANSPOSE(AM22:AX22)</f>
        <v>181.933291</v>
      </c>
      <c r="BA28" cm="1">
        <f t="array" ref="BA28:BA39">TRANSPOSE(AM21:AX21)</f>
        <v>3458288.8701338647</v>
      </c>
    </row>
    <row r="29" spans="1:82" ht="14.25" customHeight="1" thickBot="1" x14ac:dyDescent="0.25">
      <c r="A29" s="16" t="s">
        <v>32</v>
      </c>
      <c r="B29" s="16" t="s">
        <v>42</v>
      </c>
      <c r="C29" s="16" t="s">
        <v>44</v>
      </c>
      <c r="D29" s="16" t="s">
        <v>51</v>
      </c>
      <c r="E29" s="16" t="s">
        <v>52</v>
      </c>
      <c r="F29" s="60"/>
      <c r="G29" s="161">
        <v>996326.908492608</v>
      </c>
      <c r="H29" s="161">
        <v>1200285.8372736</v>
      </c>
      <c r="I29" s="161">
        <v>1213119.7515064322</v>
      </c>
      <c r="J29" s="161">
        <v>1626513.0879486722</v>
      </c>
      <c r="K29" s="161">
        <v>1759488.5186376958</v>
      </c>
      <c r="L29" s="161">
        <v>1362883.4509248002</v>
      </c>
      <c r="M29" s="161">
        <v>1592859.5117959999</v>
      </c>
      <c r="N29" s="161">
        <v>1875392.9670840001</v>
      </c>
      <c r="O29" s="161">
        <v>1709710.9713039999</v>
      </c>
      <c r="P29" s="161">
        <v>1837472.8434440002</v>
      </c>
      <c r="Q29" s="161">
        <v>2154721.1442400003</v>
      </c>
      <c r="R29" s="161">
        <v>892790.0322432</v>
      </c>
      <c r="S29" s="162">
        <v>18221565.024895009</v>
      </c>
      <c r="T29" s="30"/>
      <c r="U29" s="30"/>
      <c r="V29" s="30"/>
      <c r="W29" s="30"/>
      <c r="AZ29">
        <v>187.44394299999999</v>
      </c>
      <c r="BA29">
        <v>4778353.3521016249</v>
      </c>
      <c r="BK29" s="161">
        <v>187443.943</v>
      </c>
      <c r="BL29" s="161">
        <v>184773.65699999998</v>
      </c>
      <c r="BM29" s="161">
        <v>191541.09299999999</v>
      </c>
      <c r="BN29" s="161">
        <v>98096.062000000005</v>
      </c>
      <c r="BO29" s="161">
        <v>185306.853</v>
      </c>
      <c r="BP29" s="161">
        <v>186901.43900000001</v>
      </c>
      <c r="BQ29" s="161">
        <v>158586.76500000001</v>
      </c>
      <c r="BR29" s="161">
        <v>191403.67599999998</v>
      </c>
      <c r="BS29" s="161">
        <v>171057.864</v>
      </c>
      <c r="BT29" s="161">
        <v>169286.99900000001</v>
      </c>
      <c r="BU29" s="161">
        <v>142508.717</v>
      </c>
      <c r="BV29" s="161">
        <v>142508.717</v>
      </c>
    </row>
    <row r="30" spans="1:82" ht="14.25" customHeight="1" thickTop="1" thickBot="1" x14ac:dyDescent="0.25">
      <c r="A30" s="16" t="s">
        <v>32</v>
      </c>
      <c r="B30" s="16" t="s">
        <v>42</v>
      </c>
      <c r="C30" s="16" t="s">
        <v>44</v>
      </c>
      <c r="D30" s="16" t="s">
        <v>51</v>
      </c>
      <c r="E30" s="16" t="s">
        <v>53</v>
      </c>
      <c r="F30" s="60"/>
      <c r="G30" s="161">
        <v>869931.04490880016</v>
      </c>
      <c r="H30" s="161">
        <v>1048015.3689600001</v>
      </c>
      <c r="I30" s="161">
        <v>1059221.1492352001</v>
      </c>
      <c r="J30" s="161">
        <v>1420170.6468992003</v>
      </c>
      <c r="K30" s="161">
        <v>1536276.5699455999</v>
      </c>
      <c r="L30" s="161">
        <v>785390.46324480022</v>
      </c>
      <c r="M30" s="161">
        <v>734335.23255680013</v>
      </c>
      <c r="N30" s="161">
        <v>864587.94414720009</v>
      </c>
      <c r="O30" s="161">
        <v>788205.73592320003</v>
      </c>
      <c r="P30" s="161">
        <v>847106.12443520024</v>
      </c>
      <c r="Q30" s="161">
        <v>993362.96819200017</v>
      </c>
      <c r="R30" s="161">
        <v>514489.17112320004</v>
      </c>
      <c r="S30" s="162">
        <v>11461092.4195712</v>
      </c>
      <c r="T30" s="30"/>
      <c r="U30" s="30"/>
      <c r="V30" s="30"/>
      <c r="W30" s="30"/>
      <c r="AZ30">
        <v>184.77365699999999</v>
      </c>
      <c r="BA30">
        <v>3741007.0627661142</v>
      </c>
      <c r="BK30" s="66">
        <v>25.492172623052561</v>
      </c>
      <c r="BL30" s="66">
        <v>20.246430814356369</v>
      </c>
      <c r="BM30" s="66">
        <v>18.538208897820557</v>
      </c>
      <c r="BN30" s="66">
        <v>37.173188734592117</v>
      </c>
      <c r="BO30" s="66">
        <v>18.926571259334377</v>
      </c>
      <c r="BP30" s="66">
        <v>28.088710165040506</v>
      </c>
      <c r="BQ30" s="66">
        <v>27.869870996564565</v>
      </c>
      <c r="BR30" s="66">
        <v>23.038875551690033</v>
      </c>
      <c r="BS30" s="66">
        <v>25.83514265328515</v>
      </c>
      <c r="BT30" s="66">
        <v>27.720966236714666</v>
      </c>
      <c r="BU30" s="66">
        <v>37.542526065045898</v>
      </c>
      <c r="BV30" s="66">
        <v>37.542526065045898</v>
      </c>
    </row>
    <row r="31" spans="1:82" ht="14.25" customHeight="1" thickTop="1" x14ac:dyDescent="0.2">
      <c r="A31" s="16" t="s">
        <v>32</v>
      </c>
      <c r="B31" s="16" t="s">
        <v>42</v>
      </c>
      <c r="C31" s="16" t="s">
        <v>44</v>
      </c>
      <c r="D31" s="16" t="s">
        <v>51</v>
      </c>
      <c r="E31" s="16" t="s">
        <v>54</v>
      </c>
      <c r="F31" s="60"/>
      <c r="G31" s="161">
        <v>921103.45931519999</v>
      </c>
      <c r="H31" s="161">
        <v>1109663.3318399999</v>
      </c>
      <c r="I31" s="161">
        <v>1121528.2756608</v>
      </c>
      <c r="J31" s="161">
        <v>1503710.0967168</v>
      </c>
      <c r="K31" s="161">
        <v>1626645.7799423998</v>
      </c>
      <c r="L31" s="161">
        <v>831589.90225920011</v>
      </c>
      <c r="M31" s="161">
        <v>777531.42270720005</v>
      </c>
      <c r="N31" s="161">
        <v>915446.05850879999</v>
      </c>
      <c r="O31" s="161">
        <v>834570.77921279997</v>
      </c>
      <c r="P31" s="161">
        <v>896935.89646080008</v>
      </c>
      <c r="Q31" s="161">
        <v>1051796.083968</v>
      </c>
      <c r="R31" s="161">
        <v>544753.24001279997</v>
      </c>
      <c r="S31" s="162">
        <v>12135274.3266048</v>
      </c>
      <c r="T31" s="30"/>
      <c r="U31" s="30"/>
      <c r="V31" s="30"/>
      <c r="W31" s="30"/>
      <c r="X31" s="17"/>
      <c r="Y31" s="17"/>
      <c r="Z31" s="17"/>
      <c r="AA31" s="17"/>
      <c r="AB31" s="17"/>
      <c r="AC31" s="17"/>
      <c r="AD31" s="17"/>
      <c r="AE31" s="17"/>
      <c r="AF31" s="17"/>
      <c r="AG31" s="17"/>
      <c r="AH31" s="17"/>
      <c r="AI31" s="17"/>
      <c r="AJ31" s="17"/>
      <c r="AK31" s="17"/>
      <c r="AL31" s="17"/>
      <c r="AZ31">
        <v>191.54109299999999</v>
      </c>
      <c r="BA31">
        <v>3550828.7945508747</v>
      </c>
    </row>
    <row r="32" spans="1:82" ht="14.25" customHeight="1" x14ac:dyDescent="0.2">
      <c r="A32" s="16" t="s">
        <v>32</v>
      </c>
      <c r="B32" s="16" t="s">
        <v>42</v>
      </c>
      <c r="C32" s="16" t="s">
        <v>44</v>
      </c>
      <c r="D32" s="16" t="s">
        <v>51</v>
      </c>
      <c r="E32" s="16" t="s">
        <v>55</v>
      </c>
      <c r="F32" s="60"/>
      <c r="G32" s="161">
        <v>498931.04046240001</v>
      </c>
      <c r="H32" s="161">
        <v>601067.63808000006</v>
      </c>
      <c r="I32" s="161">
        <v>607494.48264960002</v>
      </c>
      <c r="J32" s="161">
        <v>814509.63572160015</v>
      </c>
      <c r="K32" s="161">
        <v>881099.79746879986</v>
      </c>
      <c r="L32" s="161">
        <v>450444.53039040015</v>
      </c>
      <c r="M32" s="161">
        <v>421162.85396640003</v>
      </c>
      <c r="N32" s="161">
        <v>495866.61502560001</v>
      </c>
      <c r="O32" s="161">
        <v>452059.1720736</v>
      </c>
      <c r="P32" s="161">
        <v>485840.2772496001</v>
      </c>
      <c r="Q32" s="161">
        <v>569722.87881600007</v>
      </c>
      <c r="R32" s="161">
        <v>295074.67167360004</v>
      </c>
      <c r="S32" s="162">
        <v>6573273.5935776001</v>
      </c>
      <c r="T32" s="30"/>
      <c r="U32" s="30"/>
      <c r="V32" s="30"/>
      <c r="W32" s="30"/>
      <c r="X32" s="17"/>
      <c r="Y32" s="17"/>
      <c r="Z32" s="17"/>
      <c r="AA32" s="17"/>
      <c r="AB32" s="17"/>
      <c r="AC32" s="17"/>
      <c r="AD32" s="17"/>
      <c r="AE32" s="17"/>
      <c r="AF32" s="17"/>
      <c r="AG32" s="17"/>
      <c r="AH32" s="17"/>
      <c r="AI32" s="17"/>
      <c r="AJ32" s="17"/>
      <c r="AK32" s="17"/>
      <c r="AL32" s="17"/>
      <c r="AZ32">
        <v>98.096062000000003</v>
      </c>
      <c r="BA32">
        <v>3646543.42684625</v>
      </c>
    </row>
    <row r="33" spans="1:64" ht="14.25" customHeight="1" x14ac:dyDescent="0.2">
      <c r="A33" s="16" t="s">
        <v>32</v>
      </c>
      <c r="B33" s="16" t="s">
        <v>42</v>
      </c>
      <c r="C33" s="16" t="s">
        <v>44</v>
      </c>
      <c r="D33" s="16" t="s">
        <v>56</v>
      </c>
      <c r="E33" s="16" t="s">
        <v>57</v>
      </c>
      <c r="F33" s="62"/>
      <c r="G33" s="161">
        <v>3198275.9004000002</v>
      </c>
      <c r="H33" s="161">
        <v>3852997.68</v>
      </c>
      <c r="I33" s="161">
        <v>3894195.4016000004</v>
      </c>
      <c r="J33" s="161">
        <v>5221215.6136000007</v>
      </c>
      <c r="K33" s="161">
        <v>5648075.6247999994</v>
      </c>
      <c r="L33" s="161">
        <v>2887464.9384000008</v>
      </c>
      <c r="M33" s="161">
        <v>2699761.8844000003</v>
      </c>
      <c r="N33" s="161">
        <v>3178632.1476000003</v>
      </c>
      <c r="O33" s="161">
        <v>2897815.2056</v>
      </c>
      <c r="P33" s="161">
        <v>3114360.7516000005</v>
      </c>
      <c r="Q33" s="161">
        <v>3652069.7360000005</v>
      </c>
      <c r="R33" s="161">
        <v>1891504.3056000001</v>
      </c>
      <c r="S33" s="162">
        <v>42136369.189600006</v>
      </c>
      <c r="T33" s="30"/>
      <c r="U33" s="30"/>
      <c r="V33" s="30"/>
      <c r="W33" s="30"/>
      <c r="X33" s="17"/>
      <c r="Y33" s="17"/>
      <c r="Z33" s="17"/>
      <c r="AA33" s="17"/>
      <c r="AB33" s="17"/>
      <c r="AC33" s="17"/>
      <c r="AD33" s="17"/>
      <c r="AE33" s="17"/>
      <c r="AF33" s="17"/>
      <c r="AG33" s="17"/>
      <c r="AH33" s="17"/>
      <c r="AI33" s="17"/>
      <c r="AJ33" s="17"/>
      <c r="AK33" s="17"/>
      <c r="AL33" s="17"/>
      <c r="AZ33">
        <v>185.30685299999999</v>
      </c>
      <c r="BA33">
        <v>3507223.3581475001</v>
      </c>
    </row>
    <row r="34" spans="1:64" s="159" customFormat="1" ht="14.25" customHeight="1" x14ac:dyDescent="0.2">
      <c r="A34" s="16"/>
      <c r="B34" s="16"/>
      <c r="C34" s="16"/>
      <c r="D34" s="16"/>
      <c r="E34" s="16"/>
      <c r="F34" s="62"/>
      <c r="G34" s="161">
        <v>11339551.170386208</v>
      </c>
      <c r="H34" s="161">
        <v>13660880.3343936</v>
      </c>
      <c r="I34" s="161">
        <v>13806947.680280834</v>
      </c>
      <c r="J34" s="161">
        <v>18511924.382331077</v>
      </c>
      <c r="K34" s="161">
        <v>20025365.089240894</v>
      </c>
      <c r="L34" s="161">
        <v>12958942.643539203</v>
      </c>
      <c r="M34" s="161">
        <v>13987466.323076401</v>
      </c>
      <c r="N34" s="161">
        <v>16468493.156715602</v>
      </c>
      <c r="O34" s="161">
        <v>15013580.580213603</v>
      </c>
      <c r="P34" s="161">
        <v>16135503.054039603</v>
      </c>
      <c r="Q34" s="161">
        <v>18921373.302216005</v>
      </c>
      <c r="R34" s="161">
        <v>8489071.3235327993</v>
      </c>
      <c r="S34" s="162">
        <v>179319099.03996581</v>
      </c>
      <c r="T34" s="30"/>
      <c r="U34" s="30"/>
      <c r="V34" s="30"/>
      <c r="W34" s="30"/>
      <c r="X34" s="17"/>
      <c r="Y34" s="17"/>
      <c r="Z34" s="17"/>
      <c r="AA34" s="17"/>
      <c r="AB34" s="17"/>
      <c r="AC34" s="17"/>
      <c r="AD34" s="17"/>
      <c r="AE34" s="17"/>
      <c r="AF34" s="17"/>
      <c r="AG34" s="17"/>
      <c r="AH34" s="17"/>
      <c r="AI34" s="17"/>
      <c r="AJ34" s="17"/>
      <c r="AK34" s="17"/>
      <c r="AL34" s="17"/>
      <c r="AM34" s="161">
        <v>11339551.170386208</v>
      </c>
      <c r="AN34" s="161">
        <v>13660880.3343936</v>
      </c>
      <c r="AO34" s="161">
        <v>13806947.680280834</v>
      </c>
      <c r="AP34" s="161">
        <v>18511924.382331077</v>
      </c>
      <c r="AQ34" s="161">
        <v>20025365.089240894</v>
      </c>
      <c r="AR34" s="161">
        <v>12958942.643539203</v>
      </c>
      <c r="AS34" s="161">
        <v>13987466.323076401</v>
      </c>
      <c r="AT34" s="161">
        <v>16468493.156715602</v>
      </c>
      <c r="AU34" s="161">
        <v>15013580.580213603</v>
      </c>
      <c r="AV34" s="161">
        <v>16135503.054039603</v>
      </c>
      <c r="AW34" s="161">
        <v>18921373.302216005</v>
      </c>
      <c r="AX34" s="161">
        <v>8489071.3235327993</v>
      </c>
      <c r="AZ34" s="159">
        <v>186.90143900000001</v>
      </c>
      <c r="BA34" s="159">
        <v>5249820.3494999986</v>
      </c>
    </row>
    <row r="35" spans="1:64" ht="14.25" customHeight="1" x14ac:dyDescent="0.2">
      <c r="A35" s="16" t="s">
        <v>59</v>
      </c>
      <c r="B35" s="16" t="s">
        <v>42</v>
      </c>
      <c r="C35" s="16"/>
      <c r="D35" s="16"/>
      <c r="E35" s="16"/>
      <c r="F35" s="62"/>
      <c r="G35" s="19">
        <v>214.968999</v>
      </c>
      <c r="H35" s="19">
        <v>228.199051</v>
      </c>
      <c r="I35" s="19">
        <v>216.53646700000002</v>
      </c>
      <c r="J35" s="19">
        <v>236.760276</v>
      </c>
      <c r="K35" s="19">
        <v>232.052864</v>
      </c>
      <c r="L35" s="19">
        <v>240.21016</v>
      </c>
      <c r="M35" s="19">
        <v>288.160549</v>
      </c>
      <c r="N35" s="19">
        <v>306.884524</v>
      </c>
      <c r="O35" s="19">
        <v>367.65100600000005</v>
      </c>
      <c r="P35" s="19">
        <v>351.99016599999999</v>
      </c>
      <c r="Q35" s="19">
        <v>362.822</v>
      </c>
      <c r="R35" s="19">
        <v>260.31229999999999</v>
      </c>
      <c r="S35" s="15">
        <v>3306.5483620000005</v>
      </c>
      <c r="T35" s="30"/>
      <c r="U35" s="30"/>
      <c r="V35" s="30"/>
      <c r="W35" s="30"/>
      <c r="X35" s="17"/>
      <c r="Y35" s="17"/>
      <c r="Z35" s="17"/>
      <c r="AA35" s="17"/>
      <c r="AB35" s="17"/>
      <c r="AC35" s="17"/>
      <c r="AD35" s="17"/>
      <c r="AE35" s="17"/>
      <c r="AF35" s="17"/>
      <c r="AG35" s="17"/>
      <c r="AH35" s="17"/>
      <c r="AI35" s="17"/>
      <c r="AJ35" s="17"/>
      <c r="AK35" s="17"/>
      <c r="AL35" s="17"/>
      <c r="AM35" s="19">
        <v>214.968999</v>
      </c>
      <c r="AN35" s="19">
        <v>228.199051</v>
      </c>
      <c r="AO35" s="19">
        <v>216.53646700000002</v>
      </c>
      <c r="AP35" s="19">
        <v>236.760276</v>
      </c>
      <c r="AQ35" s="19">
        <v>232.052864</v>
      </c>
      <c r="AR35" s="19">
        <v>240.21016</v>
      </c>
      <c r="AS35" s="19">
        <v>288.160549</v>
      </c>
      <c r="AT35" s="19">
        <v>306.884524</v>
      </c>
      <c r="AU35" s="19">
        <v>367.65100600000005</v>
      </c>
      <c r="AV35" s="19">
        <v>351.99016599999999</v>
      </c>
      <c r="AW35" s="19">
        <v>362.822</v>
      </c>
      <c r="AX35" s="19">
        <v>260.31229999999999</v>
      </c>
      <c r="AZ35">
        <v>158.58676500000001</v>
      </c>
      <c r="BA35">
        <v>4419792.6823125007</v>
      </c>
    </row>
    <row r="36" spans="1:64" s="159" customFormat="1" ht="14.25" customHeight="1" thickBot="1" x14ac:dyDescent="0.25">
      <c r="A36" s="16"/>
      <c r="B36" s="16"/>
      <c r="C36" s="16"/>
      <c r="D36" s="16"/>
      <c r="E36" s="16"/>
      <c r="F36" s="62"/>
      <c r="G36" s="172">
        <v>214968.99900000001</v>
      </c>
      <c r="H36" s="172">
        <v>228199.05100000001</v>
      </c>
      <c r="I36" s="172">
        <v>216536.467</v>
      </c>
      <c r="J36" s="172">
        <v>236760.27600000001</v>
      </c>
      <c r="K36" s="172">
        <v>232052.864</v>
      </c>
      <c r="L36" s="172">
        <v>240210.16</v>
      </c>
      <c r="M36" s="172">
        <v>288160.549</v>
      </c>
      <c r="N36" s="172">
        <v>306884.52399999998</v>
      </c>
      <c r="O36" s="172">
        <v>367651.00600000005</v>
      </c>
      <c r="P36" s="172">
        <v>351990.16599999997</v>
      </c>
      <c r="Q36" s="172">
        <v>362822</v>
      </c>
      <c r="R36" s="172">
        <v>260312.3</v>
      </c>
      <c r="S36" s="15"/>
      <c r="T36" s="30"/>
      <c r="U36" s="30"/>
      <c r="V36" s="30"/>
      <c r="W36" s="30"/>
      <c r="X36" s="17"/>
      <c r="Y36" s="17"/>
      <c r="Z36" s="17"/>
      <c r="AA36" s="17"/>
      <c r="AB36" s="17"/>
      <c r="AC36" s="17"/>
      <c r="AD36" s="17"/>
      <c r="AE36" s="17"/>
      <c r="AF36" s="17"/>
      <c r="AG36" s="17"/>
      <c r="AH36" s="17"/>
      <c r="AI36" s="17"/>
      <c r="AJ36" s="17"/>
      <c r="AK36" s="17"/>
      <c r="AL36" s="17"/>
      <c r="AM36" s="172"/>
      <c r="AN36" s="172"/>
      <c r="AO36" s="172"/>
      <c r="AP36" s="172"/>
      <c r="AQ36" s="172"/>
      <c r="AR36" s="172"/>
      <c r="AS36" s="172"/>
      <c r="AT36" s="172"/>
      <c r="AU36" s="172"/>
      <c r="AV36" s="172"/>
      <c r="AW36" s="172"/>
      <c r="AX36" s="172"/>
      <c r="AZ36" s="159">
        <v>191.40367599999999</v>
      </c>
      <c r="BA36" s="159">
        <v>4409725.4715</v>
      </c>
    </row>
    <row r="37" spans="1:64" ht="14.25" customHeight="1" thickTop="1" thickBot="1" x14ac:dyDescent="0.25">
      <c r="A37" s="63"/>
      <c r="B37" s="64"/>
      <c r="C37" s="65"/>
      <c r="D37" s="65"/>
      <c r="E37" s="64" t="s">
        <v>102</v>
      </c>
      <c r="F37" s="65"/>
      <c r="G37" s="161">
        <v>52.749704483604205</v>
      </c>
      <c r="H37" s="161">
        <v>59.863878813385597</v>
      </c>
      <c r="I37" s="161">
        <v>63.762690282929732</v>
      </c>
      <c r="J37" s="161">
        <v>78.188472724753353</v>
      </c>
      <c r="K37" s="161">
        <v>86.296565119062237</v>
      </c>
      <c r="L37" s="161">
        <v>53.948353573134469</v>
      </c>
      <c r="M37" s="161">
        <v>48.540531907011328</v>
      </c>
      <c r="N37" s="161">
        <v>53.6634853464152</v>
      </c>
      <c r="O37" s="161">
        <v>40.836500744441324</v>
      </c>
      <c r="P37" s="161">
        <v>45.840777989347593</v>
      </c>
      <c r="Q37" s="161">
        <v>52.15056777763202</v>
      </c>
      <c r="R37" s="161">
        <v>32.611103369040954</v>
      </c>
      <c r="S37" s="161">
        <v>54.231506516209777</v>
      </c>
      <c r="T37" s="67"/>
      <c r="U37" s="67"/>
      <c r="V37" s="67"/>
      <c r="W37" s="67"/>
      <c r="X37" s="68"/>
      <c r="Y37" s="68"/>
      <c r="Z37" s="68"/>
      <c r="AA37" s="68"/>
      <c r="AB37" s="68"/>
      <c r="AC37" s="68"/>
      <c r="AD37" s="68"/>
      <c r="AE37" s="68"/>
      <c r="AF37" s="68"/>
      <c r="AG37" s="68"/>
      <c r="AH37" s="68"/>
      <c r="AI37" s="68"/>
      <c r="AJ37" s="68"/>
      <c r="AK37" s="68"/>
      <c r="AL37" s="68"/>
      <c r="AZ37">
        <v>171.057864</v>
      </c>
      <c r="BA37">
        <v>4419304.3184062503</v>
      </c>
    </row>
    <row r="38" spans="1:64" ht="14.25" customHeight="1" thickTop="1" x14ac:dyDescent="0.2">
      <c r="A38" s="39"/>
      <c r="B38" s="39"/>
      <c r="C38" s="39"/>
      <c r="D38" s="39"/>
      <c r="E38" s="39"/>
      <c r="F38" s="69"/>
      <c r="G38" s="69"/>
      <c r="H38" s="69"/>
      <c r="I38" s="69"/>
      <c r="J38" s="69"/>
      <c r="K38" s="69"/>
      <c r="L38" s="69"/>
      <c r="M38" s="69"/>
      <c r="N38" s="69"/>
      <c r="O38" s="69"/>
      <c r="P38" s="69"/>
      <c r="Q38" s="69"/>
      <c r="R38" s="57"/>
      <c r="S38" s="48"/>
      <c r="T38" s="48"/>
      <c r="U38" s="48"/>
      <c r="V38" s="48"/>
      <c r="W38" s="48"/>
      <c r="X38" s="17"/>
      <c r="Y38" s="17"/>
      <c r="Z38" s="17"/>
      <c r="AA38" s="17"/>
      <c r="AB38" s="17"/>
      <c r="AC38" s="17"/>
      <c r="AD38" s="17"/>
      <c r="AE38" s="17"/>
      <c r="AF38" s="17"/>
      <c r="AG38" s="17"/>
      <c r="AH38" s="17"/>
      <c r="AI38" s="17"/>
      <c r="AJ38" s="17"/>
      <c r="AK38" s="17"/>
      <c r="AL38" s="17"/>
      <c r="AZ38">
        <v>169.28699900000001</v>
      </c>
      <c r="BA38">
        <v>4692799.18359375</v>
      </c>
    </row>
    <row r="39" spans="1:64" ht="14.25" customHeight="1" x14ac:dyDescent="0.2">
      <c r="A39" s="16" t="s">
        <v>32</v>
      </c>
      <c r="B39" s="16" t="s">
        <v>43</v>
      </c>
      <c r="C39" s="16" t="s">
        <v>44</v>
      </c>
      <c r="D39" s="16" t="s">
        <v>46</v>
      </c>
      <c r="E39" s="16" t="s">
        <v>47</v>
      </c>
      <c r="F39" s="60"/>
      <c r="G39" s="161">
        <v>1625596.3356633</v>
      </c>
      <c r="H39" s="161">
        <v>1295067.8472731998</v>
      </c>
      <c r="I39" s="161">
        <v>1750624.8818057997</v>
      </c>
      <c r="J39" s="161">
        <v>1472529.3869285996</v>
      </c>
      <c r="K39" s="161">
        <v>1252200.4923928501</v>
      </c>
      <c r="L39" s="161">
        <v>1406782.6738875001</v>
      </c>
      <c r="M39" s="161">
        <v>1877449.5046125001</v>
      </c>
      <c r="N39" s="161">
        <v>1912219.1750437501</v>
      </c>
      <c r="O39" s="161">
        <v>2266625.1980531253</v>
      </c>
      <c r="P39" s="161">
        <v>2234200.5744250002</v>
      </c>
      <c r="Q39" s="161">
        <v>2593715.6428375002</v>
      </c>
      <c r="R39" s="161">
        <v>2274807.7859325004</v>
      </c>
      <c r="S39" s="162">
        <v>21961819.498855624</v>
      </c>
      <c r="T39" s="30"/>
      <c r="U39" s="30"/>
      <c r="V39" s="30"/>
      <c r="W39" s="30"/>
      <c r="AZ39">
        <v>142.50871699999999</v>
      </c>
      <c r="BA39">
        <v>5350137.2224687496</v>
      </c>
    </row>
    <row r="40" spans="1:64" ht="14.25" customHeight="1" x14ac:dyDescent="0.2">
      <c r="A40" s="16" t="s">
        <v>32</v>
      </c>
      <c r="B40" s="16" t="s">
        <v>43</v>
      </c>
      <c r="C40" s="16" t="s">
        <v>44</v>
      </c>
      <c r="D40" s="16" t="s">
        <v>48</v>
      </c>
      <c r="E40" s="16" t="s">
        <v>49</v>
      </c>
      <c r="F40" s="60"/>
      <c r="G40" s="161">
        <v>895736.75638589996</v>
      </c>
      <c r="H40" s="161">
        <v>713608.81380359991</v>
      </c>
      <c r="I40" s="161">
        <v>964630.03691340005</v>
      </c>
      <c r="J40" s="161">
        <v>811393.74381779996</v>
      </c>
      <c r="K40" s="161">
        <v>689988.02642055007</v>
      </c>
      <c r="L40" s="161">
        <v>775165.96316250006</v>
      </c>
      <c r="M40" s="161">
        <v>1034512.9923375</v>
      </c>
      <c r="N40" s="161">
        <v>888365.66788124992</v>
      </c>
      <c r="O40" s="161">
        <v>1248956.7417843752</v>
      </c>
      <c r="P40" s="161">
        <v>680069.70427499991</v>
      </c>
      <c r="Q40" s="161">
        <v>878169.84401249979</v>
      </c>
      <c r="R40" s="161">
        <v>1253465.5146975003</v>
      </c>
      <c r="S40" s="162">
        <v>10834063.805491872</v>
      </c>
      <c r="T40" s="30"/>
      <c r="U40" s="30"/>
      <c r="V40" s="30"/>
      <c r="W40" s="30"/>
    </row>
    <row r="41" spans="1:64" ht="14.25" customHeight="1" x14ac:dyDescent="0.2">
      <c r="A41" s="16" t="s">
        <v>32</v>
      </c>
      <c r="B41" s="16" t="s">
        <v>43</v>
      </c>
      <c r="C41" s="16" t="s">
        <v>44</v>
      </c>
      <c r="D41" s="16" t="s">
        <v>48</v>
      </c>
      <c r="E41" s="16" t="s">
        <v>50</v>
      </c>
      <c r="F41" s="60"/>
      <c r="G41" s="161">
        <v>829385.88554250007</v>
      </c>
      <c r="H41" s="161">
        <v>660748.90166999993</v>
      </c>
      <c r="I41" s="161">
        <v>893175.96010499995</v>
      </c>
      <c r="J41" s="161">
        <v>751290.50353499991</v>
      </c>
      <c r="K41" s="161">
        <v>638877.80224125006</v>
      </c>
      <c r="L41" s="161">
        <v>717746.26218750002</v>
      </c>
      <c r="M41" s="161">
        <v>957882.40031249996</v>
      </c>
      <c r="N41" s="161">
        <v>822560.80359374988</v>
      </c>
      <c r="O41" s="161">
        <v>1156441.4275781249</v>
      </c>
      <c r="P41" s="161">
        <v>629694.17062500003</v>
      </c>
      <c r="Q41" s="161">
        <v>813120.22593749978</v>
      </c>
      <c r="R41" s="161">
        <v>1160616.2173125001</v>
      </c>
      <c r="S41" s="162">
        <v>10031540.560640626</v>
      </c>
      <c r="T41" s="30"/>
      <c r="U41" s="30"/>
      <c r="V41" s="30"/>
      <c r="W41" s="30"/>
    </row>
    <row r="42" spans="1:64" ht="14.25" customHeight="1" x14ac:dyDescent="0.2">
      <c r="A42" s="16" t="s">
        <v>32</v>
      </c>
      <c r="B42" s="16" t="s">
        <v>43</v>
      </c>
      <c r="C42" s="16" t="s">
        <v>44</v>
      </c>
      <c r="D42" s="16" t="s">
        <v>51</v>
      </c>
      <c r="E42" s="16" t="s">
        <v>52</v>
      </c>
      <c r="F42" s="60"/>
      <c r="G42" s="161">
        <v>716589.40510871995</v>
      </c>
      <c r="H42" s="161">
        <v>570887.05104287993</v>
      </c>
      <c r="I42" s="161">
        <v>771704.02953071985</v>
      </c>
      <c r="J42" s="161">
        <v>649114.99505423987</v>
      </c>
      <c r="K42" s="161">
        <v>551990.42113644001</v>
      </c>
      <c r="L42" s="161">
        <v>620132.77052999998</v>
      </c>
      <c r="M42" s="161">
        <v>827610.39387000003</v>
      </c>
      <c r="N42" s="161">
        <v>710692.53430499986</v>
      </c>
      <c r="O42" s="161">
        <v>999165.39342749992</v>
      </c>
      <c r="P42" s="161">
        <v>544055.76341999997</v>
      </c>
      <c r="Q42" s="161">
        <v>702535.87520999974</v>
      </c>
      <c r="R42" s="161">
        <v>1002772.411758</v>
      </c>
      <c r="S42" s="162">
        <v>8667251.0443934985</v>
      </c>
      <c r="T42" s="30"/>
      <c r="U42" s="30"/>
      <c r="V42" s="30"/>
      <c r="W42" s="30"/>
      <c r="BK42" t="e" cm="1" vm="2">
        <f t="array" aca="1" ref="BK42" ca="1">TRANSPOSE(BK29:BV29)</f>
        <v>#VALUE!</v>
      </c>
      <c r="BL42" cm="1">
        <f t="array" ref="BL42:BL53">TRANSPOSE(BK30:BV30)</f>
        <v>25.492172623052561</v>
      </c>
    </row>
    <row r="43" spans="1:64" ht="14.25" customHeight="1" x14ac:dyDescent="0.2">
      <c r="A43" s="16" t="s">
        <v>32</v>
      </c>
      <c r="B43" s="16" t="s">
        <v>43</v>
      </c>
      <c r="C43" s="16" t="s">
        <v>44</v>
      </c>
      <c r="D43" s="16" t="s">
        <v>51</v>
      </c>
      <c r="E43" s="16" t="s">
        <v>53</v>
      </c>
      <c r="F43" s="60"/>
      <c r="G43" s="161">
        <v>251329.05622500001</v>
      </c>
      <c r="H43" s="161">
        <v>200226.9399</v>
      </c>
      <c r="I43" s="161">
        <v>270659.38184999995</v>
      </c>
      <c r="J43" s="161">
        <v>227663.78894999996</v>
      </c>
      <c r="K43" s="161">
        <v>193599.33401250001</v>
      </c>
      <c r="L43" s="161">
        <v>143549.25243750002</v>
      </c>
      <c r="M43" s="161">
        <v>153261.18405000001</v>
      </c>
      <c r="N43" s="161">
        <v>131609.72857499999</v>
      </c>
      <c r="O43" s="161">
        <v>185030.62841250002</v>
      </c>
      <c r="P43" s="161">
        <v>100751.0673</v>
      </c>
      <c r="Q43" s="161">
        <v>130099.23614999997</v>
      </c>
      <c r="R43" s="161">
        <v>232123.24346250005</v>
      </c>
      <c r="S43" s="162">
        <v>2219902.8413250004</v>
      </c>
      <c r="T43" s="30"/>
      <c r="U43" s="30"/>
      <c r="V43" s="30"/>
      <c r="W43" s="30"/>
      <c r="BL43">
        <v>20.246430814356369</v>
      </c>
    </row>
    <row r="44" spans="1:64" ht="14.25" customHeight="1" x14ac:dyDescent="0.2">
      <c r="A44" s="16" t="s">
        <v>32</v>
      </c>
      <c r="B44" s="16" t="s">
        <v>43</v>
      </c>
      <c r="C44" s="16" t="s">
        <v>44</v>
      </c>
      <c r="D44" s="16" t="s">
        <v>51</v>
      </c>
      <c r="E44" s="16" t="s">
        <v>54</v>
      </c>
      <c r="F44" s="60"/>
      <c r="G44" s="161">
        <v>623296.05943799997</v>
      </c>
      <c r="H44" s="161">
        <v>496562.81095199991</v>
      </c>
      <c r="I44" s="161">
        <v>671235.2669879999</v>
      </c>
      <c r="J44" s="161">
        <v>564606.19659599988</v>
      </c>
      <c r="K44" s="161">
        <v>480126.34835100005</v>
      </c>
      <c r="L44" s="161">
        <v>356002.146045</v>
      </c>
      <c r="M44" s="161">
        <v>380087.73644399998</v>
      </c>
      <c r="N44" s="161">
        <v>326392.12686599995</v>
      </c>
      <c r="O44" s="161">
        <v>458875.95846300002</v>
      </c>
      <c r="P44" s="161">
        <v>249862.64690399999</v>
      </c>
      <c r="Q44" s="161">
        <v>322646.10565199988</v>
      </c>
      <c r="R44" s="161">
        <v>575665.6437870001</v>
      </c>
      <c r="S44" s="162">
        <v>5505359.0464859996</v>
      </c>
      <c r="T44" s="30"/>
      <c r="U44" s="30"/>
      <c r="V44" s="30"/>
      <c r="W44" s="30"/>
      <c r="X44" s="17"/>
      <c r="Y44" s="17"/>
      <c r="Z44" s="17"/>
      <c r="AA44" s="17"/>
      <c r="AB44" s="17"/>
      <c r="AC44" s="17"/>
      <c r="AD44" s="17"/>
      <c r="AE44" s="17"/>
      <c r="AF44" s="17"/>
      <c r="AG44" s="17"/>
      <c r="AH44" s="17"/>
      <c r="AI44" s="17"/>
      <c r="AJ44" s="17"/>
      <c r="AK44" s="17"/>
      <c r="AL44" s="17"/>
      <c r="BL44">
        <v>18.538208897820557</v>
      </c>
    </row>
    <row r="45" spans="1:64" ht="14.25" customHeight="1" x14ac:dyDescent="0.2">
      <c r="A45" s="16" t="s">
        <v>32</v>
      </c>
      <c r="B45" s="16" t="s">
        <v>43</v>
      </c>
      <c r="C45" s="16" t="s">
        <v>44</v>
      </c>
      <c r="D45" s="16" t="s">
        <v>51</v>
      </c>
      <c r="E45" s="16" t="s">
        <v>55</v>
      </c>
      <c r="F45" s="60"/>
      <c r="G45" s="161">
        <v>211116.407229</v>
      </c>
      <c r="H45" s="161">
        <v>168190.62951599999</v>
      </c>
      <c r="I45" s="161">
        <v>227353.88075399998</v>
      </c>
      <c r="J45" s="161">
        <v>191237.58271799999</v>
      </c>
      <c r="K45" s="161">
        <v>162623.44057050001</v>
      </c>
      <c r="L45" s="161">
        <v>120581.37204750002</v>
      </c>
      <c r="M45" s="161">
        <v>128739.394602</v>
      </c>
      <c r="N45" s="161">
        <v>110552.17200299999</v>
      </c>
      <c r="O45" s="161">
        <v>155425.7278665</v>
      </c>
      <c r="P45" s="161">
        <v>84630.896531999999</v>
      </c>
      <c r="Q45" s="161">
        <v>109283.35836599997</v>
      </c>
      <c r="R45" s="161">
        <v>194983.52450850004</v>
      </c>
      <c r="S45" s="162">
        <v>1864718.386713</v>
      </c>
      <c r="T45" s="30"/>
      <c r="U45" s="30"/>
      <c r="V45" s="30"/>
      <c r="W45" s="30"/>
      <c r="X45" s="17"/>
      <c r="Y45" s="17"/>
      <c r="Z45" s="17"/>
      <c r="AA45" s="17"/>
      <c r="AB45" s="17"/>
      <c r="AC45" s="17"/>
      <c r="AD45" s="17"/>
      <c r="AE45" s="17"/>
      <c r="AF45" s="17"/>
      <c r="AG45" s="17"/>
      <c r="AH45" s="17"/>
      <c r="AI45" s="17"/>
      <c r="AJ45" s="17"/>
      <c r="AK45" s="17"/>
      <c r="AL45" s="17"/>
      <c r="BL45">
        <v>37.173188734592117</v>
      </c>
    </row>
    <row r="46" spans="1:64" ht="14.25" customHeight="1" thickBot="1" x14ac:dyDescent="0.25">
      <c r="A46" s="16" t="s">
        <v>32</v>
      </c>
      <c r="B46" s="16" t="s">
        <v>43</v>
      </c>
      <c r="C46" s="16" t="s">
        <v>44</v>
      </c>
      <c r="D46" s="16" t="s">
        <v>56</v>
      </c>
      <c r="E46" s="16" t="s">
        <v>57</v>
      </c>
      <c r="F46" s="62"/>
      <c r="G46" s="161">
        <v>3015948.6746999999</v>
      </c>
      <c r="H46" s="161">
        <v>2402723.2787999995</v>
      </c>
      <c r="I46" s="161">
        <v>3247912.5821999996</v>
      </c>
      <c r="J46" s="161">
        <v>2731965.4673999995</v>
      </c>
      <c r="K46" s="161">
        <v>2323192.0081500001</v>
      </c>
      <c r="L46" s="161">
        <v>1722591.0292499999</v>
      </c>
      <c r="M46" s="161">
        <v>1839134.2085999998</v>
      </c>
      <c r="N46" s="161">
        <v>2579316.7429</v>
      </c>
      <c r="O46" s="161">
        <v>2220367.5409499998</v>
      </c>
      <c r="P46" s="161">
        <v>2209012.8075999999</v>
      </c>
      <c r="Q46" s="161">
        <v>2561190.8338000001</v>
      </c>
      <c r="R46" s="161">
        <v>2785478.9215500001</v>
      </c>
      <c r="S46" s="162">
        <v>29638834.095899999</v>
      </c>
      <c r="T46" s="30"/>
      <c r="U46" s="30"/>
      <c r="V46" s="30"/>
      <c r="W46" s="30"/>
      <c r="X46" s="17"/>
      <c r="Y46" s="17"/>
      <c r="Z46" s="17"/>
      <c r="AA46" s="17"/>
      <c r="AB46" s="17"/>
      <c r="AC46" s="17"/>
      <c r="AD46" s="17"/>
      <c r="AE46" s="17"/>
      <c r="AF46" s="17"/>
      <c r="AG46" s="17"/>
      <c r="AH46" s="17"/>
      <c r="AI46" s="17"/>
      <c r="AJ46" s="17"/>
      <c r="AK46" s="17"/>
      <c r="AL46" s="17"/>
      <c r="BL46">
        <v>18.926571259334377</v>
      </c>
    </row>
    <row r="47" spans="1:64" s="159" customFormat="1" ht="14.25" customHeight="1" thickTop="1" thickBot="1" x14ac:dyDescent="0.25">
      <c r="A47" s="16"/>
      <c r="B47" s="16"/>
      <c r="C47" s="16"/>
      <c r="D47" s="16"/>
      <c r="E47" s="16"/>
      <c r="F47" s="62"/>
      <c r="G47" s="163">
        <v>8168998.5802924205</v>
      </c>
      <c r="H47" s="163">
        <v>6508016.2729576789</v>
      </c>
      <c r="I47" s="163">
        <v>8797296.0201469176</v>
      </c>
      <c r="J47" s="163">
        <v>7399801.6649996387</v>
      </c>
      <c r="K47" s="163">
        <v>6292597.87327509</v>
      </c>
      <c r="L47" s="163">
        <v>5862551.4695474999</v>
      </c>
      <c r="M47" s="163">
        <v>7198677.8148285002</v>
      </c>
      <c r="N47" s="163">
        <v>7481708.9511677492</v>
      </c>
      <c r="O47" s="163">
        <v>8690888.6165351253</v>
      </c>
      <c r="P47" s="163">
        <v>6732277.631081</v>
      </c>
      <c r="Q47" s="163">
        <v>8110761.1219654996</v>
      </c>
      <c r="R47" s="163">
        <v>9479913.2630085014</v>
      </c>
      <c r="S47" s="163">
        <v>90723489.27980563</v>
      </c>
      <c r="T47" s="30"/>
      <c r="U47" s="30"/>
      <c r="V47" s="30"/>
      <c r="W47" s="30"/>
      <c r="X47" s="17"/>
      <c r="Y47" s="17"/>
      <c r="Z47" s="17"/>
      <c r="AA47" s="17"/>
      <c r="AB47" s="17"/>
      <c r="AC47" s="17"/>
      <c r="AD47" s="17"/>
      <c r="AE47" s="17"/>
      <c r="AF47" s="17"/>
      <c r="AG47" s="17"/>
      <c r="AH47" s="17"/>
      <c r="AI47" s="17"/>
      <c r="AJ47" s="17"/>
      <c r="AK47" s="17"/>
      <c r="AL47" s="17"/>
      <c r="BL47" s="159">
        <v>28.088710165040506</v>
      </c>
    </row>
    <row r="48" spans="1:64" ht="14.25" customHeight="1" thickTop="1" x14ac:dyDescent="0.2">
      <c r="A48" s="16" t="s">
        <v>59</v>
      </c>
      <c r="B48" s="16" t="s">
        <v>43</v>
      </c>
      <c r="C48" s="16"/>
      <c r="D48" s="16"/>
      <c r="E48" s="62"/>
      <c r="F48" s="61"/>
      <c r="G48" s="21">
        <v>250.24199099999998</v>
      </c>
      <c r="H48" s="22">
        <v>206.740703</v>
      </c>
      <c r="I48" s="22">
        <v>201.23546099999996</v>
      </c>
      <c r="J48" s="22">
        <v>174.36956599999999</v>
      </c>
      <c r="K48" s="22">
        <v>204.09105</v>
      </c>
      <c r="L48" s="22">
        <v>146.35666599999999</v>
      </c>
      <c r="M48" s="22">
        <v>204.20249700000002</v>
      </c>
      <c r="N48" s="22">
        <v>217.43019900000002</v>
      </c>
      <c r="O48" s="22">
        <v>230.98220000000001</v>
      </c>
      <c r="P48" s="22">
        <v>236.441136</v>
      </c>
      <c r="Q48" s="22">
        <v>241.40736899999999</v>
      </c>
      <c r="R48" s="22">
        <v>220.380334</v>
      </c>
      <c r="S48" s="164">
        <v>2533.8791719999995</v>
      </c>
      <c r="T48" s="30"/>
      <c r="U48" s="30"/>
      <c r="V48" s="30"/>
      <c r="W48" s="30"/>
      <c r="X48" s="17"/>
      <c r="Y48" s="17"/>
      <c r="Z48" s="17"/>
      <c r="AA48" s="17"/>
      <c r="AB48" s="17"/>
      <c r="AC48" s="17"/>
      <c r="AD48" s="17"/>
      <c r="AE48" s="17"/>
      <c r="AF48" s="17"/>
      <c r="AG48" s="17"/>
      <c r="AH48" s="17"/>
      <c r="AI48" s="17"/>
      <c r="AJ48" s="17"/>
      <c r="AK48" s="17"/>
      <c r="AL48" s="17"/>
      <c r="BL48">
        <v>27.869870996564565</v>
      </c>
    </row>
    <row r="49" spans="1:64" s="159" customFormat="1" ht="14.25" customHeight="1" thickBot="1" x14ac:dyDescent="0.25">
      <c r="A49" s="16"/>
      <c r="B49" s="16"/>
      <c r="C49" s="16"/>
      <c r="D49" s="16"/>
      <c r="E49" s="62"/>
      <c r="F49" s="61"/>
      <c r="G49" s="172">
        <v>250241.99099999998</v>
      </c>
      <c r="H49" s="172">
        <v>206740.70300000001</v>
      </c>
      <c r="I49" s="172">
        <v>201235.46099999995</v>
      </c>
      <c r="J49" s="172">
        <v>174369.56599999999</v>
      </c>
      <c r="K49" s="172">
        <v>204091.05</v>
      </c>
      <c r="L49" s="172">
        <v>146356.666</v>
      </c>
      <c r="M49" s="172">
        <v>204202.49700000003</v>
      </c>
      <c r="N49" s="172">
        <v>217430.19900000002</v>
      </c>
      <c r="O49" s="172">
        <v>230982.2</v>
      </c>
      <c r="P49" s="172">
        <v>236441.136</v>
      </c>
      <c r="Q49" s="172">
        <v>241407.36899999998</v>
      </c>
      <c r="R49" s="172">
        <v>220380.334</v>
      </c>
      <c r="S49" s="164"/>
      <c r="T49" s="30"/>
      <c r="U49" s="30"/>
      <c r="V49" s="30"/>
      <c r="W49" s="30"/>
      <c r="X49" s="17"/>
      <c r="Y49" s="17"/>
      <c r="Z49" s="17"/>
      <c r="AA49" s="17"/>
      <c r="AB49" s="17"/>
      <c r="AC49" s="17"/>
      <c r="AD49" s="17"/>
      <c r="AE49" s="17"/>
      <c r="AF49" s="17"/>
      <c r="AG49" s="17"/>
      <c r="AH49" s="17"/>
      <c r="AI49" s="17"/>
      <c r="AJ49" s="17"/>
      <c r="AK49" s="17"/>
      <c r="AL49" s="17"/>
      <c r="BL49" s="159">
        <v>23.038875551690033</v>
      </c>
    </row>
    <row r="50" spans="1:64" ht="14.25" customHeight="1" thickTop="1" thickBot="1" x14ac:dyDescent="0.25">
      <c r="A50" s="63"/>
      <c r="B50" s="64"/>
      <c r="C50" s="65"/>
      <c r="D50" s="65"/>
      <c r="E50" s="64" t="s">
        <v>102</v>
      </c>
      <c r="F50" s="65"/>
      <c r="G50" s="165">
        <v>32.644395721309699</v>
      </c>
      <c r="H50" s="165">
        <v>31.479124229144556</v>
      </c>
      <c r="I50" s="165">
        <v>43.716430376785929</v>
      </c>
      <c r="J50" s="165">
        <v>42.437461047529588</v>
      </c>
      <c r="K50" s="165">
        <v>30.832306822249631</v>
      </c>
      <c r="L50" s="165">
        <v>40.056607121314855</v>
      </c>
      <c r="M50" s="165">
        <v>35.252643432800426</v>
      </c>
      <c r="N50" s="165">
        <v>34.40970474928254</v>
      </c>
      <c r="O50" s="165">
        <v>37.625793747462467</v>
      </c>
      <c r="P50" s="165">
        <v>28.473377116074253</v>
      </c>
      <c r="Q50" s="165">
        <v>33.597819136852863</v>
      </c>
      <c r="R50" s="165">
        <v>43.016148904686304</v>
      </c>
      <c r="S50" s="165">
        <v>35.804189198254974</v>
      </c>
      <c r="T50" s="67"/>
      <c r="U50" s="67"/>
      <c r="V50" s="67"/>
      <c r="W50" s="67"/>
      <c r="X50" s="68"/>
      <c r="Y50" s="68"/>
      <c r="Z50" s="68"/>
      <c r="AA50" s="68"/>
      <c r="AB50" s="68"/>
      <c r="AC50" s="68"/>
      <c r="AD50" s="68"/>
      <c r="AE50" s="68"/>
      <c r="AF50" s="68"/>
      <c r="AG50" s="68"/>
      <c r="AH50" s="68"/>
      <c r="AI50" s="68"/>
      <c r="AJ50" s="68"/>
      <c r="AK50" s="68"/>
      <c r="AL50" s="68"/>
      <c r="AM50" s="172">
        <v>214968.99900000001</v>
      </c>
      <c r="AN50" s="172">
        <v>228199.05100000001</v>
      </c>
      <c r="AO50" s="172">
        <v>216536.467</v>
      </c>
      <c r="AP50" s="172">
        <v>236760.27600000001</v>
      </c>
      <c r="AQ50" s="172">
        <v>232052.864</v>
      </c>
      <c r="AR50" s="172">
        <v>240210.16</v>
      </c>
      <c r="AS50" s="172">
        <v>288160.549</v>
      </c>
      <c r="AT50" s="172">
        <v>306884.52399999998</v>
      </c>
      <c r="AU50" s="172">
        <v>367651.00600000005</v>
      </c>
      <c r="AV50" s="172">
        <v>351990.16599999997</v>
      </c>
      <c r="AW50" s="172">
        <v>362822</v>
      </c>
      <c r="AX50" s="172">
        <v>260312.3</v>
      </c>
      <c r="AZ50" s="172">
        <v>250241.99099999998</v>
      </c>
      <c r="BA50" s="172">
        <v>206740.70300000001</v>
      </c>
      <c r="BB50" s="172">
        <v>201235.46099999995</v>
      </c>
      <c r="BC50" s="172">
        <v>174369.56599999999</v>
      </c>
      <c r="BD50" s="172">
        <v>204091.05</v>
      </c>
      <c r="BE50" s="172">
        <v>146356.666</v>
      </c>
      <c r="BF50" s="172">
        <v>204202.49700000003</v>
      </c>
      <c r="BG50" s="172">
        <v>217430.19900000002</v>
      </c>
      <c r="BH50" s="172">
        <v>230982.2</v>
      </c>
      <c r="BI50" s="172">
        <v>236441.136</v>
      </c>
      <c r="BJ50" s="172">
        <v>241407.36899999998</v>
      </c>
      <c r="BK50" s="172">
        <v>220380.334</v>
      </c>
      <c r="BL50">
        <v>25.83514265328515</v>
      </c>
    </row>
    <row r="51" spans="1:64" ht="14.25" customHeight="1" thickTop="1" x14ac:dyDescent="0.2">
      <c r="A51" s="30"/>
      <c r="B51" s="30"/>
      <c r="C51" s="30"/>
      <c r="D51" s="42"/>
      <c r="E51" s="30"/>
      <c r="F51" s="61"/>
      <c r="G51" s="61"/>
      <c r="H51" s="61"/>
      <c r="I51" s="61"/>
      <c r="J51" s="61"/>
      <c r="K51" s="61"/>
      <c r="L51" s="61"/>
      <c r="M51" s="61"/>
      <c r="N51" s="61"/>
      <c r="O51" s="61"/>
      <c r="P51" s="61"/>
      <c r="Q51" s="61"/>
      <c r="R51" s="61"/>
      <c r="S51" s="30"/>
      <c r="T51" s="30"/>
      <c r="U51" s="30"/>
      <c r="V51" s="30"/>
      <c r="W51" s="30"/>
      <c r="X51" s="17"/>
      <c r="Y51" s="17"/>
      <c r="Z51" s="17"/>
      <c r="AA51" s="17"/>
      <c r="AB51" s="17"/>
      <c r="AC51" s="17"/>
      <c r="AD51" s="17"/>
      <c r="AE51" s="17"/>
      <c r="AF51" s="17"/>
      <c r="AG51" s="17"/>
      <c r="AH51" s="17"/>
      <c r="AI51" s="17"/>
      <c r="AJ51" s="17"/>
      <c r="AK51" s="17"/>
      <c r="AL51" s="17"/>
      <c r="AM51" s="161">
        <v>52.749704483604205</v>
      </c>
      <c r="AN51" s="161">
        <v>59.863878813385597</v>
      </c>
      <c r="AO51" s="161">
        <v>63.762690282929732</v>
      </c>
      <c r="AP51" s="161">
        <v>78.188472724753353</v>
      </c>
      <c r="AQ51" s="161">
        <v>86.296565119062237</v>
      </c>
      <c r="AR51" s="161">
        <v>53.948353573134469</v>
      </c>
      <c r="AS51" s="161">
        <v>48.540531907011328</v>
      </c>
      <c r="AT51" s="161">
        <v>53.6634853464152</v>
      </c>
      <c r="AU51" s="161">
        <v>40.836500744441324</v>
      </c>
      <c r="AV51" s="161">
        <v>45.840777989347593</v>
      </c>
      <c r="AW51" s="161">
        <v>52.15056777763202</v>
      </c>
      <c r="AX51" s="161">
        <v>32.611103369040954</v>
      </c>
      <c r="AZ51" s="165">
        <v>32.644395721309699</v>
      </c>
      <c r="BA51" s="165">
        <v>31.479124229144556</v>
      </c>
      <c r="BB51" s="165">
        <v>43.716430376785929</v>
      </c>
      <c r="BC51" s="165">
        <v>42.437461047529588</v>
      </c>
      <c r="BD51" s="165">
        <v>30.832306822249631</v>
      </c>
      <c r="BE51" s="165">
        <v>40.056607121314855</v>
      </c>
      <c r="BF51" s="165">
        <v>35.252643432800426</v>
      </c>
      <c r="BG51" s="165">
        <v>34.40970474928254</v>
      </c>
      <c r="BH51" s="165">
        <v>37.625793747462467</v>
      </c>
      <c r="BI51" s="165">
        <v>28.473377116074253</v>
      </c>
      <c r="BJ51" s="165">
        <v>33.597819136852863</v>
      </c>
      <c r="BK51" s="165">
        <v>43.016148904686304</v>
      </c>
      <c r="BL51">
        <v>27.720966236714666</v>
      </c>
    </row>
    <row r="52" spans="1:64" s="161" customFormat="1" ht="14.25" customHeight="1" x14ac:dyDescent="0.2">
      <c r="A52" s="166" t="s">
        <v>252</v>
      </c>
      <c r="B52" s="166"/>
      <c r="C52" s="166"/>
      <c r="D52" s="167"/>
      <c r="E52" s="166"/>
      <c r="F52" s="168"/>
      <c r="G52" s="168"/>
      <c r="H52" s="168"/>
      <c r="I52" s="168"/>
      <c r="J52" s="168"/>
      <c r="K52" s="168"/>
      <c r="L52" s="168"/>
      <c r="M52" s="168"/>
      <c r="N52" s="168"/>
      <c r="O52" s="168"/>
      <c r="P52" s="168"/>
      <c r="Q52" s="168"/>
      <c r="R52" s="168"/>
      <c r="S52" s="166"/>
      <c r="T52" s="166"/>
      <c r="U52" s="166"/>
      <c r="V52" s="166"/>
      <c r="W52" s="166"/>
      <c r="X52" s="169"/>
      <c r="Z52" s="161">
        <f t="shared" ref="Z52" si="22">X52*1000</f>
        <v>0</v>
      </c>
      <c r="AA52" s="161">
        <f t="shared" ref="AA52" si="23">Y52</f>
        <v>0</v>
      </c>
      <c r="AB52" s="169"/>
      <c r="AC52" s="169"/>
      <c r="AD52" s="169"/>
      <c r="AE52" s="161">
        <f t="shared" ref="AE52" si="24">AC52*1000</f>
        <v>0</v>
      </c>
      <c r="AF52" s="161">
        <f t="shared" ref="AF52" si="25">AD52</f>
        <v>0</v>
      </c>
      <c r="AG52" s="169"/>
      <c r="AH52" s="169"/>
      <c r="AI52" s="169"/>
      <c r="AJ52" s="169"/>
      <c r="AK52" s="169"/>
      <c r="AL52" s="169"/>
      <c r="BL52" s="161">
        <v>37.542526065045898</v>
      </c>
    </row>
    <row r="53" spans="1:64" ht="45" customHeight="1" x14ac:dyDescent="0.2">
      <c r="A53" s="185" t="s">
        <v>103</v>
      </c>
      <c r="B53" s="186"/>
      <c r="C53" s="186"/>
      <c r="D53" s="186"/>
      <c r="E53" s="186"/>
      <c r="F53" s="186"/>
      <c r="G53" s="186"/>
      <c r="H53" s="186"/>
      <c r="I53" s="186"/>
      <c r="J53" s="186"/>
      <c r="K53" s="186"/>
      <c r="L53" s="186"/>
      <c r="M53" s="186"/>
      <c r="N53" s="186"/>
      <c r="O53" s="186"/>
      <c r="P53" s="186"/>
      <c r="Q53" s="186"/>
      <c r="R53" s="186"/>
      <c r="S53" s="186"/>
      <c r="T53" s="186"/>
      <c r="U53" s="186"/>
      <c r="V53" s="187"/>
      <c r="W53" s="52"/>
      <c r="BL53">
        <v>37.542526065045898</v>
      </c>
    </row>
    <row r="54" spans="1:64" ht="57" customHeight="1" x14ac:dyDescent="0.2">
      <c r="A54" s="185" t="s">
        <v>104</v>
      </c>
      <c r="B54" s="186"/>
      <c r="C54" s="186"/>
      <c r="D54" s="186"/>
      <c r="E54" s="186"/>
      <c r="F54" s="186"/>
      <c r="G54" s="186"/>
      <c r="H54" s="186"/>
      <c r="I54" s="186"/>
      <c r="J54" s="186"/>
      <c r="K54" s="186"/>
      <c r="L54" s="186"/>
      <c r="M54" s="186"/>
      <c r="N54" s="186"/>
      <c r="O54" s="186"/>
      <c r="P54" s="186"/>
      <c r="Q54" s="186"/>
      <c r="R54" s="186"/>
      <c r="S54" s="186"/>
      <c r="T54" s="186"/>
      <c r="U54" s="186"/>
      <c r="V54" s="186"/>
      <c r="W54" s="187"/>
      <c r="AM54" cm="1">
        <f t="array" ref="AM54:AN65">TRANSPOSE(AM50:AX51)</f>
        <v>214968.99900000001</v>
      </c>
      <c r="AN54">
        <v>52.749704483604205</v>
      </c>
      <c r="AZ54" cm="1">
        <f t="array" ref="AZ54:BA65">TRANSPOSE(AZ50:BK51)</f>
        <v>250241.99099999998</v>
      </c>
      <c r="BA54">
        <v>32.644395721309699</v>
      </c>
    </row>
    <row r="55" spans="1:64" ht="14.25" customHeight="1" x14ac:dyDescent="0.2">
      <c r="A55" s="37" t="s">
        <v>2</v>
      </c>
      <c r="B55" s="37" t="s">
        <v>6</v>
      </c>
      <c r="C55" s="37" t="s">
        <v>99</v>
      </c>
      <c r="D55" s="37" t="s">
        <v>45</v>
      </c>
      <c r="E55" s="37" t="s">
        <v>100</v>
      </c>
      <c r="F55" s="48"/>
      <c r="G55" s="56">
        <v>41456</v>
      </c>
      <c r="H55" s="56">
        <v>41487</v>
      </c>
      <c r="I55" s="56">
        <v>41518</v>
      </c>
      <c r="J55" s="56">
        <v>41548</v>
      </c>
      <c r="K55" s="56">
        <v>41579</v>
      </c>
      <c r="L55" s="56">
        <v>41609</v>
      </c>
      <c r="M55" s="56">
        <v>41640</v>
      </c>
      <c r="N55" s="56">
        <v>41671</v>
      </c>
      <c r="O55" s="56">
        <v>41699</v>
      </c>
      <c r="P55" s="56">
        <v>41730</v>
      </c>
      <c r="Q55" s="56">
        <v>41760</v>
      </c>
      <c r="R55" s="56">
        <v>41791</v>
      </c>
      <c r="S55" s="73"/>
      <c r="T55" s="48"/>
      <c r="U55" s="48"/>
      <c r="V55" s="48"/>
      <c r="W55" s="48"/>
      <c r="AM55">
        <v>228199.05100000001</v>
      </c>
      <c r="AN55">
        <v>59.863878813385597</v>
      </c>
      <c r="AZ55">
        <v>206740.70300000001</v>
      </c>
      <c r="BA55">
        <v>31.479124229144556</v>
      </c>
    </row>
    <row r="56" spans="1:64" ht="14.25" customHeight="1" x14ac:dyDescent="0.2">
      <c r="A56" s="37"/>
      <c r="B56" s="37"/>
      <c r="C56" s="37"/>
      <c r="D56" s="37"/>
      <c r="E56" s="48"/>
      <c r="F56" s="48"/>
      <c r="G56" s="73"/>
      <c r="H56" s="73"/>
      <c r="I56" s="73"/>
      <c r="J56" s="73"/>
      <c r="K56" s="73"/>
      <c r="L56" s="73"/>
      <c r="M56" s="73"/>
      <c r="N56" s="73"/>
      <c r="O56" s="73"/>
      <c r="P56" s="73"/>
      <c r="Q56" s="73"/>
      <c r="R56" s="73"/>
      <c r="S56" s="57" t="s">
        <v>101</v>
      </c>
      <c r="T56" s="48"/>
      <c r="U56" s="48"/>
      <c r="V56" s="48"/>
      <c r="W56" s="48"/>
      <c r="AM56">
        <v>216536.467</v>
      </c>
      <c r="AN56">
        <v>63.762690282929732</v>
      </c>
      <c r="AZ56">
        <v>201235.46099999995</v>
      </c>
      <c r="BA56">
        <v>43.716430376785929</v>
      </c>
    </row>
    <row r="57" spans="1:64" ht="14.25" customHeight="1" x14ac:dyDescent="0.2">
      <c r="A57" s="16" t="s">
        <v>32</v>
      </c>
      <c r="B57" s="16" t="s">
        <v>105</v>
      </c>
      <c r="C57" s="16" t="s">
        <v>44</v>
      </c>
      <c r="D57" s="16" t="s">
        <v>46</v>
      </c>
      <c r="E57" s="16" t="s">
        <v>47</v>
      </c>
      <c r="F57" s="30"/>
      <c r="G57" s="162">
        <v>4752382.6895514736</v>
      </c>
      <c r="H57" s="162">
        <v>5167035.0438473243</v>
      </c>
      <c r="I57" s="162">
        <v>5477119.2220016234</v>
      </c>
      <c r="J57" s="162">
        <v>6217372.1257881755</v>
      </c>
      <c r="K57" s="162">
        <v>6351549.5562056992</v>
      </c>
      <c r="L57" s="162">
        <v>5473893.9778650012</v>
      </c>
      <c r="M57" s="162">
        <v>7073236.3159125</v>
      </c>
      <c r="N57" s="162">
        <v>7645099.2339562494</v>
      </c>
      <c r="O57" s="162">
        <v>7576081.9643531246</v>
      </c>
      <c r="P57" s="162">
        <v>7870566.9194312505</v>
      </c>
      <c r="Q57" s="162">
        <v>9096355.030431252</v>
      </c>
      <c r="R57" s="162">
        <v>5712658.1783212498</v>
      </c>
      <c r="S57" s="162">
        <v>78413350.257664919</v>
      </c>
      <c r="T57" s="30"/>
      <c r="U57" s="30"/>
      <c r="V57" s="30"/>
      <c r="W57" s="30"/>
      <c r="AM57">
        <v>236760.27600000001</v>
      </c>
      <c r="AN57">
        <v>78.188472724753353</v>
      </c>
      <c r="AZ57">
        <v>174369.56599999999</v>
      </c>
      <c r="BA57">
        <v>42.437461047529588</v>
      </c>
    </row>
    <row r="58" spans="1:64" ht="14.25" customHeight="1" x14ac:dyDescent="0.2">
      <c r="A58" s="16" t="s">
        <v>32</v>
      </c>
      <c r="B58" s="16" t="s">
        <v>105</v>
      </c>
      <c r="C58" s="16" t="s">
        <v>44</v>
      </c>
      <c r="D58" s="16" t="s">
        <v>48</v>
      </c>
      <c r="E58" s="16" t="s">
        <v>49</v>
      </c>
      <c r="F58" s="30"/>
      <c r="G58" s="162">
        <v>2439061.3979192991</v>
      </c>
      <c r="H58" s="162">
        <v>2621863.5100085996</v>
      </c>
      <c r="I58" s="162">
        <v>2806168.0509719998</v>
      </c>
      <c r="J58" s="162">
        <v>3163209.5663784007</v>
      </c>
      <c r="K58" s="162">
        <v>3218501.5770913498</v>
      </c>
      <c r="L58" s="162">
        <v>2788369.1117025004</v>
      </c>
      <c r="M58" s="162">
        <v>3593667.2656375002</v>
      </c>
      <c r="N58" s="162">
        <v>3722191.4510812499</v>
      </c>
      <c r="O58" s="162">
        <v>3871145.1659843749</v>
      </c>
      <c r="P58" s="162">
        <v>3465642.2342250003</v>
      </c>
      <c r="Q58" s="162">
        <v>4094860.7397625004</v>
      </c>
      <c r="R58" s="162">
        <v>2932911.3268075003</v>
      </c>
      <c r="S58" s="162">
        <v>38717591.397570275</v>
      </c>
      <c r="T58" s="74"/>
      <c r="U58" s="30"/>
      <c r="V58" s="30"/>
      <c r="W58" s="30"/>
      <c r="AM58">
        <v>232052.864</v>
      </c>
      <c r="AN58">
        <v>86.296565119062237</v>
      </c>
      <c r="AZ58">
        <v>204091.05</v>
      </c>
      <c r="BA58">
        <v>30.832306822249631</v>
      </c>
    </row>
    <row r="59" spans="1:64" ht="14.25" customHeight="1" x14ac:dyDescent="0.2">
      <c r="A59" s="16" t="s">
        <v>32</v>
      </c>
      <c r="B59" s="16" t="s">
        <v>105</v>
      </c>
      <c r="C59" s="16" t="s">
        <v>44</v>
      </c>
      <c r="D59" s="16" t="s">
        <v>48</v>
      </c>
      <c r="E59" s="16" t="s">
        <v>50</v>
      </c>
      <c r="F59" s="30"/>
      <c r="G59" s="162">
        <v>2300028.0101369992</v>
      </c>
      <c r="H59" s="162">
        <v>2505939.5584575003</v>
      </c>
      <c r="I59" s="162">
        <v>2627415.3951704986</v>
      </c>
      <c r="J59" s="162">
        <v>2900613.3153855</v>
      </c>
      <c r="K59" s="162">
        <v>2940556.1633002497</v>
      </c>
      <c r="L59" s="162">
        <v>2582565.0096375002</v>
      </c>
      <c r="M59" s="162">
        <v>3446732.8680624999</v>
      </c>
      <c r="N59" s="162">
        <v>3483983.4045937499</v>
      </c>
      <c r="O59" s="162">
        <v>3640816.4610781251</v>
      </c>
      <c r="P59" s="162">
        <v>3250872.5897500003</v>
      </c>
      <c r="Q59" s="162">
        <v>3812121.7015625001</v>
      </c>
      <c r="R59" s="162">
        <v>2923183.2132374998</v>
      </c>
      <c r="S59" s="162">
        <v>36414827.690372624</v>
      </c>
      <c r="T59" s="30"/>
      <c r="U59" s="30"/>
      <c r="V59" s="30"/>
      <c r="W59" s="30"/>
      <c r="AM59">
        <v>240210.16</v>
      </c>
      <c r="AN59">
        <v>53.948353573134469</v>
      </c>
      <c r="AZ59">
        <v>146356.666</v>
      </c>
      <c r="BA59">
        <v>40.056607121314855</v>
      </c>
    </row>
    <row r="60" spans="1:64" ht="14.25" customHeight="1" x14ac:dyDescent="0.2">
      <c r="A60" s="16" t="s">
        <v>32</v>
      </c>
      <c r="B60" s="16" t="s">
        <v>105</v>
      </c>
      <c r="C60" s="16" t="s">
        <v>44</v>
      </c>
      <c r="D60" s="16" t="s">
        <v>51</v>
      </c>
      <c r="E60" s="16" t="s">
        <v>52</v>
      </c>
      <c r="F60" s="30"/>
      <c r="G60" s="162">
        <v>2073604.724326327</v>
      </c>
      <c r="H60" s="162">
        <v>2269539.7804914797</v>
      </c>
      <c r="I60" s="162">
        <v>2374998.790312151</v>
      </c>
      <c r="J60" s="162">
        <v>2645968.110327912</v>
      </c>
      <c r="K60" s="162">
        <v>2691801.6955241356</v>
      </c>
      <c r="L60" s="162">
        <v>2348808.3419548003</v>
      </c>
      <c r="M60" s="162">
        <v>2879996.1652659997</v>
      </c>
      <c r="N60" s="162">
        <v>2972957.9397390001</v>
      </c>
      <c r="O60" s="162">
        <v>3094867.6019314998</v>
      </c>
      <c r="P60" s="162">
        <v>2768358.2978389999</v>
      </c>
      <c r="Q60" s="162">
        <v>3268026.2100749998</v>
      </c>
      <c r="R60" s="162">
        <v>2363869.6207261998</v>
      </c>
      <c r="S60" s="162">
        <v>31752797.278513506</v>
      </c>
      <c r="T60" s="30"/>
      <c r="U60" s="30"/>
      <c r="V60" s="30"/>
      <c r="W60" s="30"/>
      <c r="AM60">
        <v>288160.549</v>
      </c>
      <c r="AN60">
        <v>48.540531907011328</v>
      </c>
      <c r="AZ60">
        <v>204202.49700000003</v>
      </c>
      <c r="BA60">
        <v>35.252643432800426</v>
      </c>
    </row>
    <row r="61" spans="1:64" ht="14.25" customHeight="1" x14ac:dyDescent="0.2">
      <c r="A61" s="16" t="s">
        <v>32</v>
      </c>
      <c r="B61" s="16" t="s">
        <v>105</v>
      </c>
      <c r="C61" s="16" t="s">
        <v>44</v>
      </c>
      <c r="D61" s="16" t="s">
        <v>51</v>
      </c>
      <c r="E61" s="16" t="s">
        <v>53</v>
      </c>
      <c r="F61" s="30"/>
      <c r="G61" s="162">
        <v>1347738.8706587995</v>
      </c>
      <c r="H61" s="162">
        <v>1561170.3574350001</v>
      </c>
      <c r="I61" s="162">
        <v>1574874.1415601994</v>
      </c>
      <c r="J61" s="162">
        <v>1880373.5227742002</v>
      </c>
      <c r="K61" s="162">
        <v>1968683.2157081</v>
      </c>
      <c r="L61" s="162">
        <v>1158623.1401823002</v>
      </c>
      <c r="M61" s="162">
        <v>1176136.1610068001</v>
      </c>
      <c r="N61" s="162">
        <v>1239117.5758722001</v>
      </c>
      <c r="O61" s="162">
        <v>1215602.9551357001</v>
      </c>
      <c r="P61" s="162">
        <v>1190750.2535102002</v>
      </c>
      <c r="Q61" s="162">
        <v>1381387.0449670001</v>
      </c>
      <c r="R61" s="162">
        <v>1040665.7581107001</v>
      </c>
      <c r="S61" s="162">
        <v>16735122.996921198</v>
      </c>
      <c r="T61" s="30"/>
      <c r="U61" s="30"/>
      <c r="V61" s="30"/>
      <c r="W61" s="30"/>
      <c r="AM61">
        <v>306884.52399999998</v>
      </c>
      <c r="AN61">
        <v>53.6634853464152</v>
      </c>
      <c r="AZ61">
        <v>217430.19900000002</v>
      </c>
      <c r="BA61">
        <v>34.40970474928254</v>
      </c>
    </row>
    <row r="62" spans="1:64" ht="14.25" customHeight="1" x14ac:dyDescent="0.2">
      <c r="A62" s="16" t="s">
        <v>32</v>
      </c>
      <c r="B62" s="16" t="s">
        <v>105</v>
      </c>
      <c r="C62" s="16" t="s">
        <v>44</v>
      </c>
      <c r="D62" s="16" t="s">
        <v>51</v>
      </c>
      <c r="E62" s="16" t="s">
        <v>54</v>
      </c>
      <c r="F62" s="30"/>
      <c r="G62" s="162">
        <v>1800236.6472906992</v>
      </c>
      <c r="H62" s="162">
        <v>1959718.9384044998</v>
      </c>
      <c r="I62" s="162">
        <v>2069515.5841112991</v>
      </c>
      <c r="J62" s="162">
        <v>2330999.3359503001</v>
      </c>
      <c r="K62" s="162">
        <v>2376535.9434183999</v>
      </c>
      <c r="L62" s="162">
        <v>1447049.2500542002</v>
      </c>
      <c r="M62" s="162">
        <v>1483562.2037511999</v>
      </c>
      <c r="N62" s="162">
        <v>1516247.7055998</v>
      </c>
      <c r="O62" s="162">
        <v>1567231.2198758</v>
      </c>
      <c r="P62" s="162">
        <v>1421177.7427773001</v>
      </c>
      <c r="Q62" s="162">
        <v>1665801.7318074999</v>
      </c>
      <c r="R62" s="162">
        <v>1452590.2533372999</v>
      </c>
      <c r="S62" s="162">
        <v>21090666.556378298</v>
      </c>
      <c r="T62" s="30"/>
      <c r="U62" s="30"/>
      <c r="V62" s="30"/>
      <c r="W62" s="30"/>
      <c r="AM62">
        <v>367651.00600000005</v>
      </c>
      <c r="AN62">
        <v>40.836500744441324</v>
      </c>
      <c r="AZ62">
        <v>230982.2</v>
      </c>
      <c r="BA62">
        <v>37.625793747462467</v>
      </c>
    </row>
    <row r="63" spans="1:64" ht="14.25" customHeight="1" x14ac:dyDescent="0.2">
      <c r="A63" s="16" t="s">
        <v>32</v>
      </c>
      <c r="B63" s="16" t="s">
        <v>105</v>
      </c>
      <c r="C63" s="16" t="s">
        <v>44</v>
      </c>
      <c r="D63" s="16" t="s">
        <v>51</v>
      </c>
      <c r="E63" s="16" t="s">
        <v>55</v>
      </c>
      <c r="F63" s="30"/>
      <c r="G63" s="162">
        <v>886197.60176639946</v>
      </c>
      <c r="H63" s="162">
        <v>1012646.749821</v>
      </c>
      <c r="I63" s="162">
        <v>1025398.9493285995</v>
      </c>
      <c r="J63" s="162">
        <v>1186610.9527146001</v>
      </c>
      <c r="K63" s="162">
        <v>1229462.2582892999</v>
      </c>
      <c r="L63" s="162">
        <v>749668.56593790022</v>
      </c>
      <c r="M63" s="162">
        <v>774322.04976840003</v>
      </c>
      <c r="N63" s="162">
        <v>795356.48947859998</v>
      </c>
      <c r="O63" s="162">
        <v>795992.24834010005</v>
      </c>
      <c r="P63" s="162">
        <v>759387.99960660015</v>
      </c>
      <c r="Q63" s="162">
        <v>879614.44655700005</v>
      </c>
      <c r="R63" s="162">
        <v>718766.35225710005</v>
      </c>
      <c r="S63" s="162">
        <v>10813424.6638656</v>
      </c>
      <c r="T63" s="30"/>
      <c r="U63" s="30"/>
      <c r="V63" s="30"/>
      <c r="W63" s="30"/>
      <c r="AM63">
        <v>351990.16599999997</v>
      </c>
      <c r="AN63">
        <v>45.840777989347593</v>
      </c>
      <c r="AZ63">
        <v>236441.136</v>
      </c>
      <c r="BA63">
        <v>28.473377116074253</v>
      </c>
    </row>
    <row r="64" spans="1:64" ht="14.25" customHeight="1" thickBot="1" x14ac:dyDescent="0.25">
      <c r="A64" s="16" t="s">
        <v>32</v>
      </c>
      <c r="B64" s="16" t="s">
        <v>105</v>
      </c>
      <c r="C64" s="16" t="s">
        <v>44</v>
      </c>
      <c r="D64" s="16" t="s">
        <v>56</v>
      </c>
      <c r="E64" s="16" t="s">
        <v>57</v>
      </c>
      <c r="F64" s="30"/>
      <c r="G64" s="162">
        <v>7367588.6791624967</v>
      </c>
      <c r="H64" s="162">
        <v>7849336.0209874995</v>
      </c>
      <c r="I64" s="162">
        <v>8389760.6297374964</v>
      </c>
      <c r="J64" s="162">
        <v>9137407.9125625007</v>
      </c>
      <c r="K64" s="162">
        <v>9187415.9798249993</v>
      </c>
      <c r="L64" s="162">
        <v>5779740.0739000011</v>
      </c>
      <c r="M64" s="162">
        <v>6008311.4579999996</v>
      </c>
      <c r="N64" s="162">
        <v>6995040.989875</v>
      </c>
      <c r="O64" s="162">
        <v>6352457.05155</v>
      </c>
      <c r="P64" s="162">
        <v>6560328.9663875001</v>
      </c>
      <c r="Q64" s="162">
        <v>7526766.7026125006</v>
      </c>
      <c r="R64" s="162">
        <v>6174477.1062125005</v>
      </c>
      <c r="S64" s="162">
        <v>87328631.570812494</v>
      </c>
      <c r="T64" s="30"/>
      <c r="U64" s="30"/>
      <c r="V64" s="30"/>
      <c r="W64" s="30"/>
      <c r="AM64">
        <v>362822</v>
      </c>
      <c r="AN64">
        <v>52.15056777763202</v>
      </c>
      <c r="AZ64">
        <v>241407.36899999998</v>
      </c>
      <c r="BA64">
        <v>33.597819136852863</v>
      </c>
    </row>
    <row r="65" spans="1:53" s="159" customFormat="1" ht="14.25" customHeight="1" thickTop="1" thickBot="1" x14ac:dyDescent="0.25">
      <c r="A65" s="16"/>
      <c r="B65" s="16"/>
      <c r="C65" s="16"/>
      <c r="D65" s="16"/>
      <c r="E65" s="16"/>
      <c r="F65" s="30"/>
      <c r="G65" s="163">
        <v>22966838.620812498</v>
      </c>
      <c r="H65" s="163">
        <v>24947249.959452901</v>
      </c>
      <c r="I65" s="163">
        <v>26345250.763193868</v>
      </c>
      <c r="J65" s="163">
        <v>29462554.841881588</v>
      </c>
      <c r="K65" s="163">
        <v>29964506.389362231</v>
      </c>
      <c r="L65" s="163">
        <v>22328717.471234206</v>
      </c>
      <c r="M65" s="163">
        <v>26435964.487404898</v>
      </c>
      <c r="N65" s="163">
        <v>28369994.790195849</v>
      </c>
      <c r="O65" s="163">
        <v>28114194.668248728</v>
      </c>
      <c r="P65" s="163">
        <v>27287085.003526852</v>
      </c>
      <c r="Q65" s="163">
        <v>31724933.607775252</v>
      </c>
      <c r="R65" s="163">
        <v>23319121.809010051</v>
      </c>
      <c r="S65" s="163">
        <v>321266412.41209894</v>
      </c>
      <c r="T65" s="30"/>
      <c r="U65" s="30"/>
      <c r="V65" s="30"/>
      <c r="W65" s="30"/>
      <c r="AM65" s="159">
        <v>260312.3</v>
      </c>
      <c r="AN65" s="159">
        <v>32.611103369040954</v>
      </c>
      <c r="AZ65" s="159">
        <v>220380.334</v>
      </c>
      <c r="BA65" s="159">
        <v>43.016148904686304</v>
      </c>
    </row>
    <row r="66" spans="1:53" ht="14.25" customHeight="1" thickTop="1" thickBot="1" x14ac:dyDescent="0.25">
      <c r="A66" s="16" t="s">
        <v>59</v>
      </c>
      <c r="B66" s="42" t="s">
        <v>105</v>
      </c>
      <c r="C66" s="16"/>
      <c r="D66" s="16"/>
      <c r="E66" s="16"/>
      <c r="F66" s="30"/>
      <c r="G66" s="162">
        <v>647.14428099999998</v>
      </c>
      <c r="H66" s="162">
        <v>622.38369699999998</v>
      </c>
      <c r="I66" s="162">
        <v>602.54558499999996</v>
      </c>
      <c r="J66" s="162">
        <v>602.67093499999999</v>
      </c>
      <c r="K66" s="162">
        <v>534.23997600000007</v>
      </c>
      <c r="L66" s="162">
        <v>571.87367900000004</v>
      </c>
      <c r="M66" s="162">
        <v>679.26448500000004</v>
      </c>
      <c r="N66" s="162">
        <v>682.90148799999997</v>
      </c>
      <c r="O66" s="162">
        <v>790.03688200000011</v>
      </c>
      <c r="P66" s="162">
        <v>759.48916599999995</v>
      </c>
      <c r="Q66" s="162">
        <v>773.51636800000006</v>
      </c>
      <c r="R66" s="162">
        <v>623.20135099999993</v>
      </c>
      <c r="S66" s="162">
        <v>7889.2678930000002</v>
      </c>
      <c r="T66" s="30"/>
      <c r="U66" s="30"/>
      <c r="V66" s="30"/>
      <c r="W66" s="30"/>
      <c r="X66" s="17"/>
      <c r="Y66" s="17"/>
      <c r="Z66" s="17"/>
      <c r="AA66" s="17"/>
      <c r="AB66" s="17"/>
      <c r="AC66" s="17"/>
      <c r="AD66" s="17"/>
      <c r="AE66" s="17"/>
      <c r="AF66" s="17"/>
      <c r="AG66" s="17"/>
      <c r="AH66" s="17"/>
      <c r="AI66" s="17"/>
      <c r="AJ66" s="17"/>
      <c r="AK66" s="17"/>
      <c r="AL66" s="17"/>
    </row>
    <row r="67" spans="1:53" ht="14.25" customHeight="1" thickTop="1" thickBot="1" x14ac:dyDescent="0.25">
      <c r="A67" s="63"/>
      <c r="B67" s="64"/>
      <c r="C67" s="65"/>
      <c r="D67" s="65"/>
      <c r="E67" s="64" t="s">
        <v>102</v>
      </c>
      <c r="F67" s="65"/>
      <c r="G67" s="162">
        <v>35.4895180180268</v>
      </c>
      <c r="H67" s="162">
        <v>40.083392414844866</v>
      </c>
      <c r="I67" s="162">
        <v>43.723249193160832</v>
      </c>
      <c r="J67" s="162">
        <v>48.886636356341938</v>
      </c>
      <c r="K67" s="162">
        <v>56.088102230227392</v>
      </c>
      <c r="L67" s="162">
        <v>39.044842053719009</v>
      </c>
      <c r="M67" s="162">
        <v>38.918514174055339</v>
      </c>
      <c r="N67" s="162">
        <v>41.543319627670584</v>
      </c>
      <c r="O67" s="162">
        <v>35.585926820374347</v>
      </c>
      <c r="P67" s="162">
        <v>35.928208360416363</v>
      </c>
      <c r="Q67" s="162">
        <v>41.013913758286819</v>
      </c>
      <c r="R67" s="162">
        <v>37.418278653587279</v>
      </c>
      <c r="S67" s="162">
        <v>40.721955036810527</v>
      </c>
      <c r="T67" s="67"/>
      <c r="U67" s="67"/>
      <c r="V67" s="67"/>
      <c r="W67" s="67"/>
      <c r="X67" s="68"/>
      <c r="Y67" s="68"/>
      <c r="Z67" s="68"/>
      <c r="AA67" s="68"/>
      <c r="AB67" s="68"/>
      <c r="AC67" s="68"/>
      <c r="AD67" s="68"/>
      <c r="AE67" s="68"/>
      <c r="AF67" s="68"/>
      <c r="AG67" s="68"/>
      <c r="AH67" s="68"/>
      <c r="AI67" s="68"/>
      <c r="AJ67" s="68"/>
      <c r="AK67" s="68"/>
      <c r="AL67" s="68"/>
    </row>
    <row r="68" spans="1:53" ht="14.25" customHeight="1" thickTop="1" x14ac:dyDescent="0.2">
      <c r="A68" s="201" t="s">
        <v>106</v>
      </c>
      <c r="B68" s="202"/>
      <c r="C68" s="202"/>
      <c r="D68" s="202"/>
      <c r="E68" s="202"/>
      <c r="F68" s="202"/>
      <c r="G68" s="17"/>
      <c r="H68" s="17"/>
      <c r="I68" s="17"/>
      <c r="J68" s="17"/>
      <c r="K68" s="17"/>
      <c r="L68" s="17"/>
      <c r="M68" s="17"/>
      <c r="N68" s="17"/>
      <c r="O68" s="17"/>
      <c r="P68" s="17"/>
      <c r="Q68" s="17"/>
      <c r="R68" s="17"/>
      <c r="S68" s="17"/>
      <c r="T68" s="75"/>
      <c r="U68" s="75"/>
      <c r="V68" s="75"/>
      <c r="W68" s="75"/>
      <c r="X68" s="17"/>
      <c r="Y68" s="17"/>
      <c r="Z68" s="17"/>
      <c r="AA68" s="17"/>
      <c r="AB68" s="17"/>
      <c r="AC68" s="17"/>
      <c r="AD68" s="17"/>
      <c r="AE68" s="17"/>
      <c r="AF68" s="17"/>
      <c r="AG68" s="17"/>
      <c r="AH68" s="17"/>
      <c r="AI68" s="17"/>
      <c r="AJ68" s="17"/>
      <c r="AK68" s="17"/>
      <c r="AL68" s="17"/>
    </row>
    <row r="69" spans="1:53" ht="14.25" customHeight="1" x14ac:dyDescent="0.2">
      <c r="A69" s="76"/>
      <c r="B69" s="17"/>
      <c r="C69" s="17"/>
      <c r="D69" s="17"/>
      <c r="E69" s="17"/>
      <c r="F69" s="17"/>
      <c r="G69" s="17"/>
      <c r="H69" s="17"/>
      <c r="I69" s="17"/>
      <c r="J69" s="17"/>
      <c r="K69" s="17"/>
      <c r="L69" s="17"/>
      <c r="M69" s="17"/>
      <c r="N69" s="17"/>
      <c r="O69" s="17"/>
      <c r="P69" s="17"/>
      <c r="Q69" s="17"/>
      <c r="R69" s="17"/>
      <c r="S69" s="17"/>
      <c r="T69" s="75"/>
      <c r="U69" s="75"/>
      <c r="V69" s="75"/>
      <c r="W69" s="75"/>
      <c r="X69" s="17"/>
      <c r="Y69" s="17"/>
      <c r="Z69" s="17"/>
      <c r="AA69" s="17"/>
      <c r="AB69" s="17"/>
      <c r="AC69" s="17"/>
      <c r="AD69" s="17"/>
      <c r="AE69" s="17"/>
      <c r="AF69" s="17"/>
      <c r="AG69" s="17"/>
      <c r="AH69" s="17"/>
      <c r="AI69" s="17"/>
      <c r="AJ69" s="17"/>
      <c r="AK69" s="17"/>
      <c r="AL69" s="17"/>
    </row>
    <row r="70" spans="1:53" ht="14.25" customHeight="1" x14ac:dyDescent="0.2">
      <c r="A70" s="76"/>
      <c r="B70" s="17"/>
      <c r="C70" s="17"/>
      <c r="D70" s="17"/>
      <c r="E70" s="17"/>
      <c r="F70" s="17"/>
      <c r="G70" s="17"/>
      <c r="H70" s="17"/>
      <c r="I70" s="17"/>
      <c r="J70" s="17"/>
      <c r="K70" s="17"/>
      <c r="L70" s="17"/>
      <c r="M70" s="17"/>
      <c r="N70" s="17"/>
      <c r="O70" s="17"/>
      <c r="P70" s="17"/>
      <c r="Q70" s="17"/>
      <c r="R70" s="17"/>
      <c r="S70" s="17"/>
      <c r="T70" s="75"/>
      <c r="U70" s="75"/>
      <c r="V70" s="75"/>
      <c r="W70" s="75"/>
      <c r="X70" s="17"/>
      <c r="Y70" s="17"/>
      <c r="Z70" s="17"/>
      <c r="AA70" s="17"/>
      <c r="AB70" s="17"/>
      <c r="AC70" s="17"/>
      <c r="AD70" s="17"/>
      <c r="AE70" s="17"/>
      <c r="AF70" s="17"/>
      <c r="AG70" s="17"/>
      <c r="AH70" s="17"/>
      <c r="AI70" s="17"/>
      <c r="AJ70" s="17"/>
      <c r="AK70" s="17"/>
      <c r="AL70" s="17"/>
    </row>
    <row r="71" spans="1:53" ht="14.25" customHeight="1" x14ac:dyDescent="0.2">
      <c r="A71" s="76"/>
      <c r="B71" s="17"/>
      <c r="C71" s="17"/>
      <c r="D71" s="17"/>
      <c r="E71" s="17"/>
      <c r="F71" s="17"/>
      <c r="G71" s="17"/>
      <c r="H71" s="17"/>
      <c r="I71" s="17"/>
      <c r="J71" s="17"/>
      <c r="K71" s="17"/>
      <c r="L71" s="17"/>
      <c r="M71" s="17"/>
      <c r="N71" s="17"/>
      <c r="O71" s="17"/>
      <c r="P71" s="17"/>
      <c r="Q71" s="17"/>
      <c r="R71" s="17"/>
      <c r="S71" s="17"/>
      <c r="T71" s="75"/>
      <c r="U71" s="75"/>
      <c r="V71" s="75"/>
      <c r="W71" s="75"/>
      <c r="X71" s="17"/>
      <c r="Y71" s="17"/>
      <c r="Z71" s="17"/>
      <c r="AA71" s="17"/>
      <c r="AB71" s="17"/>
      <c r="AC71" s="17"/>
      <c r="AD71" s="17"/>
      <c r="AE71" s="17"/>
      <c r="AF71" s="17"/>
      <c r="AG71" s="17"/>
      <c r="AH71" s="17"/>
      <c r="AI71" s="17"/>
      <c r="AJ71" s="17"/>
      <c r="AK71" s="17"/>
      <c r="AL71" s="17"/>
    </row>
    <row r="72" spans="1:53" ht="14.25" customHeight="1" x14ac:dyDescent="0.2">
      <c r="A72" s="76"/>
      <c r="B72" s="17"/>
      <c r="C72" s="17"/>
      <c r="D72" s="17"/>
      <c r="E72" s="17"/>
      <c r="F72" s="17"/>
      <c r="G72" s="17"/>
      <c r="H72" s="17"/>
      <c r="I72" s="17"/>
      <c r="J72" s="17"/>
      <c r="K72" s="17"/>
      <c r="L72" s="17"/>
      <c r="M72" s="17"/>
      <c r="N72" s="17"/>
      <c r="O72" s="17"/>
      <c r="P72" s="17"/>
      <c r="Q72" s="17"/>
      <c r="R72" s="17"/>
      <c r="S72" s="17"/>
      <c r="T72" s="75"/>
      <c r="U72" s="75"/>
      <c r="V72" s="75"/>
      <c r="W72" s="75"/>
      <c r="X72" s="17"/>
      <c r="Y72" s="17"/>
      <c r="Z72" s="17"/>
      <c r="AA72" s="17"/>
      <c r="AB72" s="17"/>
      <c r="AC72" s="17"/>
      <c r="AD72" s="17"/>
      <c r="AE72" s="17"/>
      <c r="AF72" s="17"/>
      <c r="AG72" s="17"/>
      <c r="AH72" s="17"/>
      <c r="AI72" s="17"/>
      <c r="AJ72" s="17"/>
      <c r="AK72" s="17"/>
      <c r="AL72" s="17"/>
    </row>
    <row r="73" spans="1:53" ht="14.25" customHeight="1" thickBot="1" x14ac:dyDescent="0.25">
      <c r="A73" s="30"/>
      <c r="B73" s="30"/>
      <c r="C73" s="30"/>
      <c r="D73" s="30"/>
      <c r="E73" s="30"/>
      <c r="F73" s="7"/>
      <c r="G73" s="7"/>
      <c r="H73" s="7"/>
      <c r="I73" s="7"/>
      <c r="J73" s="7"/>
      <c r="K73" s="7"/>
      <c r="L73" s="7"/>
      <c r="M73" s="7"/>
      <c r="N73" s="7"/>
      <c r="O73" s="7"/>
      <c r="P73" s="7"/>
      <c r="Q73" s="7"/>
      <c r="R73" s="7"/>
      <c r="S73" s="30"/>
      <c r="T73" s="30"/>
      <c r="U73" s="30"/>
      <c r="V73" s="30"/>
      <c r="W73" s="30"/>
    </row>
    <row r="74" spans="1:53" ht="14.25" customHeight="1" thickTop="1" thickBot="1" x14ac:dyDescent="0.25">
      <c r="A74" s="30"/>
      <c r="B74" s="30"/>
      <c r="C74" s="30"/>
      <c r="D74" s="30"/>
      <c r="E74" s="30"/>
      <c r="T74" s="30"/>
      <c r="U74" s="30"/>
      <c r="V74" s="30"/>
      <c r="W74" s="170" t="s">
        <v>34</v>
      </c>
      <c r="X74" s="170" t="s">
        <v>34</v>
      </c>
      <c r="Y74" s="171">
        <v>19.008554460403101</v>
      </c>
      <c r="Z74" s="171">
        <v>25.492172623052561</v>
      </c>
      <c r="AA74" s="171">
        <v>20.246430814356369</v>
      </c>
      <c r="AB74" s="171">
        <v>18.538208897820557</v>
      </c>
      <c r="AC74" s="171">
        <v>37.173188734592117</v>
      </c>
      <c r="AD74" s="171">
        <v>18.926571259334377</v>
      </c>
      <c r="AE74" s="171">
        <v>28.088710165040506</v>
      </c>
      <c r="AF74" s="171">
        <v>27.869870996564565</v>
      </c>
      <c r="AG74" s="171">
        <v>23.038875551690033</v>
      </c>
      <c r="AH74" s="171">
        <v>25.83514265328515</v>
      </c>
      <c r="AI74" s="171">
        <v>27.720966236714666</v>
      </c>
      <c r="AJ74" s="171">
        <v>37.542526065045898</v>
      </c>
    </row>
    <row r="75" spans="1:53" ht="14.25" customHeight="1" thickTop="1" thickBot="1" x14ac:dyDescent="0.25">
      <c r="A75" s="30"/>
      <c r="B75" s="30"/>
      <c r="C75" s="30"/>
      <c r="D75" s="30"/>
      <c r="E75" s="30"/>
      <c r="T75" s="30"/>
      <c r="U75" s="30"/>
      <c r="V75" s="30"/>
      <c r="W75" s="170" t="s">
        <v>105</v>
      </c>
      <c r="X75" s="170" t="s">
        <v>105</v>
      </c>
      <c r="Y75" s="162">
        <v>35.4895180180268</v>
      </c>
      <c r="Z75" s="162">
        <v>40.083392414844866</v>
      </c>
      <c r="AA75" s="162">
        <v>43.723249193160832</v>
      </c>
      <c r="AB75" s="162">
        <v>48.886636356341938</v>
      </c>
      <c r="AC75" s="162">
        <v>56.088102230227392</v>
      </c>
      <c r="AD75" s="162">
        <v>39.044842053719009</v>
      </c>
      <c r="AE75" s="162">
        <v>38.918514174055339</v>
      </c>
      <c r="AF75" s="162">
        <v>41.543319627670584</v>
      </c>
      <c r="AG75" s="162">
        <v>35.585926820374347</v>
      </c>
      <c r="AH75" s="162">
        <v>35.928208360416363</v>
      </c>
      <c r="AI75" s="162">
        <v>41.013913758286819</v>
      </c>
      <c r="AJ75" s="162">
        <v>37.418278653587279</v>
      </c>
    </row>
    <row r="76" spans="1:53" ht="14.25" customHeight="1" thickTop="1" thickBot="1" x14ac:dyDescent="0.25">
      <c r="A76" s="30"/>
      <c r="B76" s="30"/>
      <c r="C76" s="30"/>
      <c r="D76" s="30"/>
      <c r="E76" s="30"/>
      <c r="T76" s="30"/>
      <c r="U76" s="30"/>
      <c r="V76" s="30"/>
      <c r="W76" s="170" t="s">
        <v>43</v>
      </c>
      <c r="X76" s="170" t="s">
        <v>43</v>
      </c>
      <c r="Y76" s="165">
        <v>32.644395721309699</v>
      </c>
      <c r="Z76" s="165">
        <v>31.479124229144556</v>
      </c>
      <c r="AA76" s="165">
        <v>43.716430376785929</v>
      </c>
      <c r="AB76" s="165">
        <v>42.437461047529588</v>
      </c>
      <c r="AC76" s="165">
        <v>30.832306822249631</v>
      </c>
      <c r="AD76" s="165">
        <v>40.056607121314855</v>
      </c>
      <c r="AE76" s="165">
        <v>35.252643432800426</v>
      </c>
      <c r="AF76" s="165">
        <v>34.40970474928254</v>
      </c>
      <c r="AG76" s="165">
        <v>37.625793747462467</v>
      </c>
      <c r="AH76" s="165">
        <v>28.473377116074253</v>
      </c>
      <c r="AI76" s="165">
        <v>33.597819136852863</v>
      </c>
      <c r="AJ76" s="165">
        <v>43.016148904686304</v>
      </c>
    </row>
    <row r="77" spans="1:53" ht="14.25" customHeight="1" thickTop="1" thickBot="1" x14ac:dyDescent="0.25">
      <c r="A77" s="30"/>
      <c r="B77" s="30"/>
      <c r="C77" s="30"/>
      <c r="D77" s="30"/>
      <c r="E77" s="30"/>
      <c r="T77" s="30"/>
      <c r="U77" s="30"/>
      <c r="V77" s="30"/>
      <c r="W77" s="170" t="s">
        <v>42</v>
      </c>
      <c r="X77" s="170" t="s">
        <v>42</v>
      </c>
      <c r="Y77" s="161">
        <v>52.749704483604205</v>
      </c>
      <c r="Z77" s="161">
        <v>59.863878813385597</v>
      </c>
      <c r="AA77" s="161">
        <v>63.762690282929732</v>
      </c>
      <c r="AB77" s="161">
        <v>78.188472724753353</v>
      </c>
      <c r="AC77" s="161">
        <v>86.296565119062237</v>
      </c>
      <c r="AD77" s="161">
        <v>53.948353573134469</v>
      </c>
      <c r="AE77" s="161">
        <v>48.540531907011328</v>
      </c>
      <c r="AF77" s="161">
        <v>53.6634853464152</v>
      </c>
      <c r="AG77" s="161">
        <v>40.836500744441324</v>
      </c>
      <c r="AH77" s="161">
        <v>45.840777989347593</v>
      </c>
      <c r="AI77" s="161">
        <v>52.15056777763202</v>
      </c>
      <c r="AJ77" s="161">
        <v>32.611103369040954</v>
      </c>
    </row>
    <row r="78" spans="1:53" ht="14.25" customHeight="1" thickTop="1" x14ac:dyDescent="0.2">
      <c r="A78" s="30"/>
      <c r="B78" s="30"/>
      <c r="C78" s="30"/>
      <c r="D78" s="30"/>
      <c r="E78" s="30"/>
      <c r="F78" s="7"/>
      <c r="G78" s="7"/>
      <c r="H78" s="7"/>
      <c r="I78" s="7"/>
      <c r="J78" s="7"/>
      <c r="K78" s="7"/>
      <c r="L78" s="7"/>
      <c r="M78" s="7"/>
      <c r="N78" s="7"/>
      <c r="O78" s="7"/>
      <c r="P78" s="7"/>
      <c r="Q78" s="7"/>
      <c r="R78" s="7"/>
      <c r="S78" s="30"/>
      <c r="T78" s="30"/>
      <c r="U78" s="30"/>
      <c r="V78" s="30"/>
      <c r="W78" s="30"/>
    </row>
    <row r="79" spans="1:53" ht="14.25" customHeight="1" x14ac:dyDescent="0.2">
      <c r="A79" s="30"/>
      <c r="B79" s="30"/>
      <c r="C79" s="30"/>
      <c r="D79" s="30"/>
      <c r="E79" s="30"/>
      <c r="F79" s="7"/>
      <c r="G79" s="7"/>
      <c r="H79" s="7"/>
      <c r="I79" s="7"/>
      <c r="J79" s="7"/>
      <c r="K79" s="7"/>
      <c r="L79" s="7"/>
      <c r="M79" s="7"/>
      <c r="N79" s="7"/>
      <c r="O79" s="7"/>
      <c r="P79" s="7"/>
      <c r="Q79" s="7"/>
      <c r="R79" s="7"/>
      <c r="S79" s="30"/>
      <c r="T79" s="30"/>
      <c r="U79" s="30"/>
      <c r="V79" s="30"/>
      <c r="W79" s="30"/>
    </row>
    <row r="80" spans="1:53" ht="14.25" customHeight="1" x14ac:dyDescent="0.2">
      <c r="A80" s="30"/>
      <c r="B80" s="30"/>
      <c r="C80" s="30"/>
      <c r="D80" s="30"/>
      <c r="E80" s="30"/>
      <c r="F80" s="7"/>
      <c r="G80" s="7"/>
      <c r="H80" s="7"/>
      <c r="I80" s="7"/>
      <c r="J80" s="7"/>
      <c r="K80" s="7"/>
      <c r="L80" s="7"/>
      <c r="M80" s="7"/>
      <c r="N80" s="7"/>
      <c r="O80" s="7"/>
      <c r="P80" s="7"/>
      <c r="Q80" s="7"/>
      <c r="R80" s="7"/>
      <c r="S80" s="30"/>
      <c r="T80" s="30"/>
      <c r="U80" s="30"/>
      <c r="V80" s="30"/>
      <c r="W80" s="30"/>
    </row>
    <row r="81" spans="1:38" ht="14.25" customHeight="1" x14ac:dyDescent="0.2">
      <c r="A81" s="30"/>
      <c r="B81" s="30"/>
      <c r="C81" s="30"/>
      <c r="D81" s="30"/>
      <c r="E81" s="30"/>
      <c r="F81" s="7"/>
      <c r="G81" s="7"/>
      <c r="H81" s="7"/>
      <c r="I81" s="7"/>
      <c r="J81" s="7"/>
      <c r="K81" s="7"/>
      <c r="L81" s="7"/>
      <c r="M81" s="7"/>
      <c r="N81" s="7"/>
      <c r="O81" s="7"/>
      <c r="P81" s="7"/>
      <c r="Q81" s="7"/>
      <c r="R81" s="7"/>
      <c r="S81" s="30"/>
      <c r="T81" s="30"/>
      <c r="U81" s="30"/>
      <c r="V81" s="30"/>
      <c r="W81" s="30"/>
    </row>
    <row r="82" spans="1:38" ht="14.25" customHeight="1" x14ac:dyDescent="0.2">
      <c r="A82" s="30"/>
      <c r="B82" s="30"/>
      <c r="C82" s="30"/>
      <c r="D82" s="30"/>
      <c r="E82" s="30"/>
      <c r="F82" s="7"/>
      <c r="G82" s="7"/>
      <c r="H82" s="7"/>
      <c r="I82" s="7"/>
      <c r="J82" s="7"/>
      <c r="K82" s="7"/>
      <c r="L82" s="7"/>
      <c r="M82" s="7"/>
      <c r="N82" s="7"/>
      <c r="O82" s="7"/>
      <c r="P82" s="7"/>
      <c r="Q82" s="7"/>
      <c r="R82" s="7"/>
      <c r="S82" s="30"/>
      <c r="T82" s="30"/>
      <c r="U82" s="30"/>
      <c r="V82" s="30"/>
      <c r="W82" s="30"/>
    </row>
    <row r="83" spans="1:38" ht="14.25" customHeight="1" x14ac:dyDescent="0.2">
      <c r="A83" s="30"/>
      <c r="B83" s="30"/>
      <c r="C83" s="30"/>
      <c r="D83" s="30"/>
      <c r="E83" s="30"/>
      <c r="F83" s="7"/>
      <c r="G83" s="7"/>
      <c r="H83" s="7"/>
      <c r="I83" s="7"/>
      <c r="J83" s="7"/>
      <c r="K83" s="7"/>
      <c r="L83" s="7"/>
      <c r="M83" s="7"/>
      <c r="N83" s="7"/>
      <c r="O83" s="7"/>
      <c r="P83" s="7"/>
      <c r="Q83" s="7"/>
      <c r="R83" s="7"/>
      <c r="S83" s="30"/>
      <c r="T83" s="30"/>
      <c r="U83" s="30"/>
      <c r="V83" s="30"/>
      <c r="W83" s="30"/>
    </row>
    <row r="84" spans="1:38" ht="14.25" customHeight="1" x14ac:dyDescent="0.2">
      <c r="A84" s="30"/>
      <c r="B84" s="30"/>
      <c r="C84" s="30"/>
      <c r="D84" s="30"/>
      <c r="E84" s="30"/>
      <c r="F84" s="7"/>
      <c r="G84" s="7"/>
      <c r="H84" s="7"/>
      <c r="I84" s="7"/>
      <c r="J84" s="7"/>
      <c r="K84" s="7"/>
      <c r="L84" s="7"/>
      <c r="M84" s="7"/>
      <c r="N84" s="7"/>
      <c r="O84" s="7"/>
      <c r="P84" s="7"/>
      <c r="Q84" s="7"/>
      <c r="R84" s="7"/>
      <c r="S84" s="30"/>
      <c r="T84" s="30"/>
      <c r="U84" s="30"/>
      <c r="V84" s="30"/>
      <c r="W84" s="30"/>
    </row>
    <row r="85" spans="1:38" ht="14.25" customHeight="1" x14ac:dyDescent="0.2">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38" customHeight="1" x14ac:dyDescent="0.2">
      <c r="A86" s="185" t="s">
        <v>107</v>
      </c>
      <c r="B86" s="186"/>
      <c r="C86" s="186"/>
      <c r="D86" s="186"/>
      <c r="E86" s="186"/>
      <c r="F86" s="186"/>
      <c r="G86" s="186"/>
      <c r="H86" s="186"/>
      <c r="I86" s="186"/>
      <c r="J86" s="186"/>
      <c r="K86" s="186"/>
      <c r="L86" s="186"/>
      <c r="M86" s="186"/>
      <c r="N86" s="186"/>
      <c r="O86" s="186"/>
      <c r="P86" s="186"/>
      <c r="Q86" s="186"/>
      <c r="R86" s="186"/>
      <c r="S86" s="186"/>
      <c r="T86" s="186"/>
      <c r="U86" s="186"/>
      <c r="V86" s="187"/>
      <c r="W86" s="52"/>
      <c r="X86" s="17"/>
      <c r="Y86" s="17"/>
      <c r="Z86" s="17"/>
      <c r="AA86" s="17"/>
      <c r="AB86" s="17"/>
      <c r="AC86" s="17"/>
      <c r="AD86" s="17"/>
      <c r="AE86" s="17"/>
      <c r="AF86" s="17"/>
      <c r="AG86" s="17"/>
      <c r="AH86" s="17"/>
      <c r="AI86" s="17"/>
      <c r="AJ86" s="17"/>
      <c r="AK86" s="17"/>
      <c r="AL86" s="17"/>
    </row>
    <row r="87" spans="1:38" ht="14.25" customHeight="1" x14ac:dyDescent="0.2">
      <c r="A87" s="36"/>
      <c r="B87" s="37"/>
      <c r="C87" s="37"/>
      <c r="D87" s="37"/>
      <c r="E87" s="36"/>
      <c r="F87" s="48"/>
      <c r="G87" s="48"/>
      <c r="H87" s="48"/>
      <c r="I87" s="48"/>
      <c r="J87" s="48"/>
      <c r="K87" s="36"/>
      <c r="L87" s="48"/>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x14ac:dyDescent="0.2">
      <c r="A88" s="30" t="s">
        <v>108</v>
      </c>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x14ac:dyDescent="0.2">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x14ac:dyDescent="0.2">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x14ac:dyDescent="0.2">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x14ac:dyDescent="0.2">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x14ac:dyDescent="0.2">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x14ac:dyDescent="0.2">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x14ac:dyDescent="0.2">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x14ac:dyDescent="0.2">
      <c r="A96" s="30"/>
      <c r="B96" s="30"/>
      <c r="C96" s="30"/>
      <c r="D96" s="30"/>
      <c r="E96" s="30"/>
      <c r="F96" s="7"/>
      <c r="G96" s="7"/>
      <c r="H96" s="7"/>
      <c r="I96" s="7"/>
      <c r="J96" s="7"/>
      <c r="K96" s="7"/>
      <c r="L96" s="7"/>
      <c r="M96" s="7"/>
      <c r="N96" s="7"/>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50" ht="14.25" customHeight="1" x14ac:dyDescent="0.2">
      <c r="A97" s="30"/>
      <c r="B97" s="30"/>
      <c r="C97" s="30"/>
      <c r="D97" s="30"/>
      <c r="E97" s="30"/>
      <c r="F97" s="7"/>
      <c r="G97" s="7"/>
      <c r="H97" s="7"/>
      <c r="I97" s="7"/>
      <c r="J97" s="7"/>
      <c r="K97" s="7"/>
      <c r="L97" s="7"/>
      <c r="M97" s="7"/>
      <c r="N97" s="7"/>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50" ht="14.25" customHeight="1" x14ac:dyDescent="0.2">
      <c r="A98" s="30"/>
      <c r="B98" s="30"/>
      <c r="C98" s="30"/>
      <c r="D98" s="30"/>
      <c r="E98" s="30"/>
      <c r="F98" s="7"/>
      <c r="G98" s="7"/>
      <c r="H98" s="7"/>
      <c r="I98" s="7"/>
      <c r="J98" s="7"/>
      <c r="K98" s="7"/>
      <c r="L98" s="7"/>
      <c r="M98" s="7"/>
      <c r="N98" s="7"/>
      <c r="O98" s="7"/>
      <c r="P98" s="7"/>
      <c r="Q98" s="7"/>
      <c r="R98" s="7"/>
      <c r="S98" s="30"/>
      <c r="T98" s="30"/>
      <c r="U98" s="30"/>
      <c r="V98" s="30"/>
      <c r="W98" s="30"/>
      <c r="X98" s="17"/>
      <c r="Y98" s="17"/>
      <c r="Z98" s="17"/>
      <c r="AA98" s="17"/>
      <c r="AB98" s="17"/>
      <c r="AC98" s="17"/>
      <c r="AD98" s="17"/>
      <c r="AE98" s="17"/>
      <c r="AF98" s="17"/>
      <c r="AG98" s="17"/>
      <c r="AH98" s="17"/>
      <c r="AI98" s="17"/>
      <c r="AJ98" s="17"/>
      <c r="AK98" s="17"/>
      <c r="AL98" s="17"/>
    </row>
    <row r="99" spans="1:50" ht="14.25" customHeight="1" x14ac:dyDescent="0.2">
      <c r="A99" s="30"/>
      <c r="B99" s="30"/>
      <c r="C99" s="30"/>
      <c r="D99" s="30"/>
      <c r="E99" s="30"/>
      <c r="F99" s="7"/>
      <c r="G99" s="7"/>
      <c r="H99" s="7"/>
      <c r="I99" s="7"/>
      <c r="J99" s="7"/>
      <c r="K99" s="7"/>
      <c r="L99" s="7"/>
      <c r="M99" s="7"/>
      <c r="N99" s="7"/>
      <c r="O99" s="7"/>
      <c r="P99" s="7"/>
      <c r="Q99" s="7"/>
      <c r="R99" s="7"/>
      <c r="S99" s="30"/>
      <c r="T99" s="30"/>
      <c r="U99" s="30"/>
      <c r="V99" s="30"/>
      <c r="W99" s="30"/>
      <c r="X99" s="17"/>
      <c r="Y99" s="17"/>
      <c r="Z99" s="17"/>
      <c r="AA99" s="17"/>
      <c r="AB99" s="17"/>
      <c r="AC99" s="17"/>
      <c r="AD99" s="17"/>
      <c r="AE99" s="17"/>
      <c r="AF99" s="17"/>
      <c r="AG99" s="17"/>
      <c r="AH99" s="17"/>
      <c r="AI99" s="17"/>
      <c r="AJ99" s="17"/>
      <c r="AK99" s="17"/>
      <c r="AL99" s="17"/>
      <c r="AM99" s="172">
        <f>AM98*1000</f>
        <v>0</v>
      </c>
      <c r="AN99" s="172">
        <f t="shared" ref="AN99" si="26">AN98*1000</f>
        <v>0</v>
      </c>
      <c r="AO99" s="172">
        <f t="shared" ref="AO99" si="27">AO98*1000</f>
        <v>0</v>
      </c>
      <c r="AP99" s="172">
        <f t="shared" ref="AP99" si="28">AP98*1000</f>
        <v>0</v>
      </c>
      <c r="AQ99" s="172">
        <f t="shared" ref="AQ99" si="29">AQ98*1000</f>
        <v>0</v>
      </c>
      <c r="AR99" s="172">
        <f t="shared" ref="AR99" si="30">AR98*1000</f>
        <v>0</v>
      </c>
      <c r="AS99" s="172">
        <f t="shared" ref="AS99" si="31">AS98*1000</f>
        <v>0</v>
      </c>
      <c r="AT99" s="172">
        <f t="shared" ref="AT99" si="32">AT98*1000</f>
        <v>0</v>
      </c>
      <c r="AU99" s="172">
        <f t="shared" ref="AU99" si="33">AU98*1000</f>
        <v>0</v>
      </c>
      <c r="AV99" s="172">
        <f t="shared" ref="AV99" si="34">AV98*1000</f>
        <v>0</v>
      </c>
      <c r="AW99" s="172">
        <f t="shared" ref="AW99" si="35">AW98*1000</f>
        <v>0</v>
      </c>
      <c r="AX99" s="172">
        <f t="shared" ref="AX99" si="36">AX98*1000</f>
        <v>0</v>
      </c>
    </row>
    <row r="100" spans="1:50" ht="14.25" customHeight="1" x14ac:dyDescent="0.2">
      <c r="A100" s="30"/>
      <c r="B100" s="30"/>
      <c r="C100" s="30"/>
      <c r="D100" s="30"/>
      <c r="E100" s="30"/>
      <c r="F100" s="7"/>
      <c r="G100" s="7"/>
      <c r="H100" s="7"/>
      <c r="I100" s="7"/>
      <c r="J100" s="7"/>
      <c r="K100" s="7"/>
      <c r="L100" s="7"/>
      <c r="M100" s="7"/>
      <c r="N100" s="7"/>
      <c r="O100" s="7"/>
      <c r="P100" s="7"/>
      <c r="Q100" s="7"/>
      <c r="R100" s="7"/>
      <c r="S100" s="30"/>
      <c r="T100" s="30"/>
      <c r="U100" s="30"/>
      <c r="V100" s="30"/>
      <c r="W100" s="30"/>
      <c r="X100" s="17"/>
      <c r="Y100" s="17"/>
      <c r="Z100" s="17"/>
      <c r="AA100" s="17"/>
      <c r="AB100" s="17"/>
      <c r="AC100" s="17"/>
      <c r="AD100" s="17"/>
      <c r="AE100" s="17"/>
      <c r="AF100" s="17"/>
      <c r="AG100" s="17"/>
      <c r="AH100" s="17"/>
      <c r="AI100" s="17"/>
      <c r="AJ100" s="17"/>
      <c r="AK100" s="17"/>
      <c r="AL100" s="17"/>
      <c r="AM100" s="165">
        <v>32.644395721309699</v>
      </c>
      <c r="AN100" s="165">
        <v>31.479124229144556</v>
      </c>
      <c r="AO100" s="165">
        <v>43.716430376785929</v>
      </c>
      <c r="AP100" s="165">
        <v>42.437461047529588</v>
      </c>
      <c r="AQ100" s="165">
        <v>30.832306822249631</v>
      </c>
      <c r="AR100" s="165">
        <v>40.056607121314855</v>
      </c>
      <c r="AS100" s="165">
        <v>35.252643432800426</v>
      </c>
      <c r="AT100" s="165">
        <v>34.40970474928254</v>
      </c>
      <c r="AU100" s="165">
        <v>37.625793747462467</v>
      </c>
      <c r="AV100" s="165">
        <v>28.473377116074253</v>
      </c>
      <c r="AW100" s="165">
        <v>33.597819136852863</v>
      </c>
      <c r="AX100" s="165">
        <v>43.016148904686304</v>
      </c>
    </row>
    <row r="101" spans="1:50" ht="14.25" customHeight="1" x14ac:dyDescent="0.2">
      <c r="A101" s="30"/>
      <c r="B101" s="30"/>
      <c r="C101" s="30"/>
      <c r="D101" s="30"/>
      <c r="E101" s="30"/>
      <c r="F101" s="7"/>
      <c r="G101" s="7"/>
      <c r="H101" s="7"/>
      <c r="I101" s="7"/>
      <c r="J101" s="7"/>
      <c r="K101" s="7"/>
      <c r="L101" s="7"/>
      <c r="M101" s="7"/>
      <c r="N101" s="7"/>
      <c r="O101" s="7"/>
      <c r="P101" s="7"/>
      <c r="Q101" s="7"/>
      <c r="R101" s="7"/>
      <c r="S101" s="30"/>
      <c r="T101" s="30"/>
      <c r="U101" s="30"/>
      <c r="V101" s="30"/>
      <c r="W101" s="30"/>
      <c r="X101" s="17"/>
      <c r="Y101" s="17"/>
      <c r="Z101" s="17"/>
      <c r="AA101" s="17"/>
      <c r="AB101" s="17"/>
      <c r="AC101" s="17"/>
      <c r="AD101" s="17"/>
      <c r="AE101" s="17"/>
      <c r="AF101" s="17"/>
      <c r="AG101" s="17"/>
      <c r="AH101" s="17"/>
      <c r="AI101" s="17"/>
      <c r="AJ101" s="17"/>
      <c r="AK101" s="17"/>
      <c r="AL101" s="17"/>
    </row>
    <row r="102" spans="1:50" ht="14.25" customHeight="1" x14ac:dyDescent="0.2">
      <c r="A102" s="30"/>
      <c r="B102" s="30"/>
      <c r="C102" s="30"/>
      <c r="D102" s="30"/>
      <c r="E102" s="30"/>
      <c r="F102" s="7"/>
      <c r="G102" s="7"/>
      <c r="H102" s="7"/>
      <c r="I102" s="7"/>
      <c r="J102" s="7"/>
      <c r="K102" s="7"/>
      <c r="L102" s="7"/>
      <c r="M102" s="7"/>
      <c r="N102" s="7"/>
      <c r="O102" s="7"/>
      <c r="P102" s="7"/>
      <c r="Q102" s="7"/>
      <c r="R102" s="7"/>
      <c r="S102" s="30"/>
      <c r="T102" s="30"/>
      <c r="U102" s="30"/>
      <c r="V102" s="30"/>
      <c r="W102" s="30"/>
      <c r="X102" s="17"/>
      <c r="Y102" s="17"/>
      <c r="Z102" s="17"/>
      <c r="AA102" s="17"/>
      <c r="AB102" s="17"/>
      <c r="AC102" s="17"/>
      <c r="AD102" s="17"/>
      <c r="AE102" s="17"/>
      <c r="AF102" s="17"/>
      <c r="AG102" s="17"/>
      <c r="AH102" s="17"/>
      <c r="AI102" s="17"/>
      <c r="AJ102" s="17"/>
      <c r="AK102" s="17"/>
      <c r="AL102" s="17"/>
    </row>
    <row r="103" spans="1:50" ht="14.25" customHeight="1" x14ac:dyDescent="0.2">
      <c r="A103" s="203" t="s">
        <v>253</v>
      </c>
      <c r="B103" s="199"/>
      <c r="C103" s="199"/>
      <c r="D103" s="30"/>
      <c r="E103" s="204" t="s">
        <v>254</v>
      </c>
      <c r="F103" s="199"/>
      <c r="G103" s="199"/>
      <c r="H103" s="199"/>
      <c r="I103" s="7"/>
      <c r="J103" s="205" t="s">
        <v>255</v>
      </c>
      <c r="K103" s="199"/>
      <c r="L103" s="199"/>
      <c r="M103" s="199"/>
      <c r="N103" s="199"/>
      <c r="O103" s="7"/>
      <c r="P103" s="7"/>
      <c r="Q103" s="7"/>
      <c r="R103" s="7"/>
      <c r="S103" s="30"/>
      <c r="T103" s="30"/>
      <c r="U103" s="30"/>
      <c r="V103" s="30"/>
      <c r="W103" s="30"/>
      <c r="X103" s="17"/>
      <c r="Y103" s="17"/>
      <c r="Z103" s="17"/>
      <c r="AA103" s="17"/>
      <c r="AB103" s="17"/>
      <c r="AC103" s="17"/>
      <c r="AD103" s="17"/>
      <c r="AE103" s="17"/>
      <c r="AF103" s="17"/>
      <c r="AG103" s="17"/>
      <c r="AH103" s="17"/>
      <c r="AI103" s="17"/>
      <c r="AJ103" s="17"/>
      <c r="AK103" s="17"/>
      <c r="AL103" s="17"/>
    </row>
    <row r="104" spans="1:50" ht="14.25" customHeight="1" x14ac:dyDescent="0.2">
      <c r="A104" s="199"/>
      <c r="B104" s="199"/>
      <c r="C104" s="199"/>
      <c r="D104" s="30"/>
      <c r="E104" s="199"/>
      <c r="F104" s="199"/>
      <c r="G104" s="199"/>
      <c r="H104" s="199"/>
      <c r="I104" s="7"/>
      <c r="J104" s="199"/>
      <c r="K104" s="199"/>
      <c r="L104" s="199"/>
      <c r="M104" s="199"/>
      <c r="N104" s="199"/>
      <c r="O104" s="7"/>
      <c r="P104" s="7"/>
      <c r="Q104" s="7"/>
      <c r="R104" s="7"/>
      <c r="S104" s="30"/>
      <c r="T104" s="30"/>
      <c r="U104" s="30"/>
      <c r="V104" s="30"/>
      <c r="W104" s="30"/>
      <c r="X104" s="17"/>
      <c r="Y104" s="17"/>
      <c r="Z104" s="17"/>
      <c r="AA104" s="17"/>
      <c r="AB104" s="17"/>
      <c r="AC104" s="17"/>
      <c r="AD104" s="17"/>
      <c r="AE104" s="17"/>
      <c r="AF104" s="17"/>
      <c r="AG104" s="17"/>
      <c r="AH104" s="17"/>
      <c r="AI104" s="17"/>
      <c r="AJ104" s="17"/>
      <c r="AK104" s="17"/>
      <c r="AL104" s="17"/>
    </row>
    <row r="105" spans="1:50" ht="22.5" customHeight="1" x14ac:dyDescent="0.2">
      <c r="A105" s="76"/>
      <c r="B105" s="76"/>
      <c r="C105" s="76"/>
      <c r="D105" s="76"/>
      <c r="E105" s="76"/>
      <c r="F105" s="76"/>
      <c r="G105" s="76"/>
      <c r="H105" s="76"/>
      <c r="I105" s="76"/>
      <c r="J105" s="76"/>
      <c r="K105" s="76"/>
      <c r="L105" s="76"/>
      <c r="M105" s="76"/>
      <c r="N105" s="76"/>
      <c r="O105" s="76"/>
      <c r="P105" s="76"/>
      <c r="Q105" s="76"/>
      <c r="R105" s="76"/>
      <c r="S105" s="76"/>
      <c r="T105" s="76"/>
      <c r="U105" s="76"/>
      <c r="V105" s="76"/>
      <c r="W105" s="30"/>
      <c r="X105" s="17"/>
      <c r="Y105" s="17"/>
      <c r="Z105" s="17"/>
      <c r="AA105" s="17"/>
      <c r="AB105" s="17"/>
      <c r="AC105" s="17"/>
      <c r="AD105" s="17"/>
      <c r="AE105" s="17"/>
      <c r="AF105" s="17"/>
      <c r="AG105" s="17"/>
      <c r="AH105" s="17"/>
      <c r="AI105" s="17"/>
      <c r="AJ105" s="17"/>
      <c r="AK105" s="17"/>
      <c r="AL105" s="17"/>
    </row>
    <row r="106" spans="1:50" ht="165.75" customHeight="1" x14ac:dyDescent="0.2">
      <c r="A106" s="189" t="s">
        <v>109</v>
      </c>
      <c r="B106" s="186"/>
      <c r="C106" s="186"/>
      <c r="D106" s="186"/>
      <c r="E106" s="186"/>
      <c r="F106" s="186"/>
      <c r="G106" s="186"/>
      <c r="H106" s="186"/>
      <c r="I106" s="186"/>
      <c r="J106" s="186"/>
      <c r="K106" s="186"/>
      <c r="L106" s="186"/>
      <c r="M106" s="186"/>
      <c r="N106" s="186"/>
      <c r="O106" s="186"/>
      <c r="P106" s="186"/>
      <c r="Q106" s="186"/>
      <c r="R106" s="186"/>
      <c r="S106" s="186"/>
      <c r="T106" s="186"/>
      <c r="U106" s="186"/>
      <c r="V106" s="187"/>
      <c r="W106" s="52"/>
      <c r="X106" s="17"/>
      <c r="Y106" s="17"/>
      <c r="Z106" s="17"/>
      <c r="AA106" s="17"/>
      <c r="AB106" s="17"/>
      <c r="AC106" s="17"/>
      <c r="AD106" s="17"/>
      <c r="AE106" s="17"/>
      <c r="AF106" s="17"/>
      <c r="AG106" s="17"/>
      <c r="AH106" s="17"/>
      <c r="AI106" s="17"/>
      <c r="AJ106" s="17"/>
      <c r="AK106" s="17"/>
      <c r="AL106" s="17"/>
    </row>
    <row r="107" spans="1:50" ht="22.5" customHeight="1" x14ac:dyDescent="0.2">
      <c r="A107" s="189" t="s">
        <v>110</v>
      </c>
      <c r="B107" s="186"/>
      <c r="C107" s="186"/>
      <c r="D107" s="186"/>
      <c r="E107" s="186"/>
      <c r="F107" s="186"/>
      <c r="G107" s="186"/>
      <c r="H107" s="186"/>
      <c r="I107" s="186"/>
      <c r="J107" s="186"/>
      <c r="K107" s="186"/>
      <c r="L107" s="186"/>
      <c r="M107" s="186"/>
      <c r="N107" s="186"/>
      <c r="O107" s="186"/>
      <c r="P107" s="186"/>
      <c r="Q107" s="186"/>
      <c r="R107" s="186"/>
      <c r="S107" s="186"/>
      <c r="T107" s="186"/>
      <c r="U107" s="186"/>
      <c r="V107" s="187"/>
      <c r="W107" s="52"/>
      <c r="X107" s="17"/>
      <c r="Y107" s="17"/>
      <c r="Z107" s="17"/>
      <c r="AA107" s="17"/>
      <c r="AB107" s="17"/>
      <c r="AC107" s="17"/>
      <c r="AD107" s="17"/>
      <c r="AE107" s="17"/>
      <c r="AF107" s="17"/>
      <c r="AG107" s="17"/>
      <c r="AH107" s="17"/>
      <c r="AI107" s="17"/>
      <c r="AJ107" s="17"/>
      <c r="AK107" s="17"/>
      <c r="AL107" s="17"/>
    </row>
    <row r="108" spans="1:50" ht="14.25" customHeight="1" x14ac:dyDescent="0.2">
      <c r="A108" s="7"/>
      <c r="B108" s="7"/>
      <c r="C108" s="7"/>
      <c r="D108" s="7"/>
      <c r="E108" s="7"/>
      <c r="F108" s="7"/>
      <c r="G108" s="7"/>
      <c r="H108" s="7"/>
      <c r="I108" s="7"/>
      <c r="J108" s="7"/>
      <c r="K108" s="7"/>
      <c r="L108" s="7"/>
      <c r="M108" s="7"/>
      <c r="N108" s="7"/>
      <c r="O108" s="7"/>
      <c r="P108" s="7"/>
      <c r="Q108" s="7"/>
      <c r="R108" s="7"/>
    </row>
    <row r="109" spans="1:50" ht="14.25" customHeight="1" x14ac:dyDescent="0.2">
      <c r="A109" s="37" t="s">
        <v>2</v>
      </c>
      <c r="B109" s="37" t="s">
        <v>6</v>
      </c>
      <c r="C109" s="37" t="s">
        <v>99</v>
      </c>
      <c r="D109" s="37" t="s">
        <v>45</v>
      </c>
      <c r="E109" s="37" t="s">
        <v>100</v>
      </c>
      <c r="F109" s="56">
        <v>41456</v>
      </c>
      <c r="G109" s="56">
        <v>41487</v>
      </c>
      <c r="H109" s="56">
        <v>41518</v>
      </c>
      <c r="I109" s="56">
        <v>41548</v>
      </c>
      <c r="J109" s="56">
        <v>41579</v>
      </c>
      <c r="K109" s="56">
        <v>41609</v>
      </c>
      <c r="L109" s="56">
        <v>41640</v>
      </c>
      <c r="M109" s="56">
        <v>41671</v>
      </c>
      <c r="N109" s="56">
        <v>41699</v>
      </c>
      <c r="O109" s="56">
        <v>41730</v>
      </c>
      <c r="P109" s="56">
        <v>41760</v>
      </c>
      <c r="Q109" s="56">
        <v>41791</v>
      </c>
      <c r="R109" s="73"/>
      <c r="S109" s="59"/>
      <c r="T109" s="59"/>
      <c r="U109" s="59"/>
      <c r="V109" s="59"/>
      <c r="W109" s="59"/>
      <c r="X109" s="59"/>
      <c r="Y109" s="59"/>
      <c r="Z109" s="59"/>
      <c r="AA109" s="59"/>
      <c r="AB109" s="59"/>
      <c r="AC109" s="59"/>
      <c r="AD109" s="59"/>
      <c r="AE109" s="59"/>
      <c r="AF109" s="59"/>
      <c r="AG109" s="59"/>
      <c r="AH109" s="59"/>
      <c r="AI109" s="59"/>
      <c r="AJ109" s="59"/>
      <c r="AK109" s="59"/>
      <c r="AL109" s="59"/>
    </row>
    <row r="110" spans="1:50" ht="14.25" customHeight="1" x14ac:dyDescent="0.2">
      <c r="A110" s="37"/>
      <c r="B110" s="37"/>
      <c r="C110" s="37"/>
      <c r="D110" s="48"/>
      <c r="E110" s="73"/>
      <c r="F110" s="73"/>
      <c r="G110" s="73"/>
      <c r="H110" s="73"/>
      <c r="I110" s="73"/>
      <c r="J110" s="73"/>
      <c r="K110" s="73"/>
      <c r="L110" s="73"/>
      <c r="M110" s="73"/>
      <c r="N110" s="73"/>
      <c r="O110" s="73"/>
      <c r="P110" s="73"/>
      <c r="Q110" s="73"/>
      <c r="R110" s="57" t="s">
        <v>101</v>
      </c>
      <c r="S110" s="59"/>
      <c r="T110" s="59"/>
      <c r="U110" s="59"/>
      <c r="V110" s="59"/>
      <c r="W110" s="59"/>
      <c r="X110" s="59"/>
      <c r="Y110" s="59"/>
      <c r="Z110" s="59"/>
      <c r="AA110" s="59"/>
      <c r="AB110" s="59"/>
      <c r="AC110" s="59"/>
      <c r="AD110" s="59"/>
      <c r="AE110" s="59"/>
      <c r="AF110" s="59"/>
      <c r="AG110" s="59"/>
      <c r="AH110" s="59"/>
      <c r="AI110" s="59"/>
      <c r="AJ110" s="59"/>
      <c r="AK110" s="59"/>
      <c r="AL110" s="59"/>
    </row>
    <row r="111" spans="1:50" ht="14.25" customHeight="1" x14ac:dyDescent="0.2">
      <c r="A111" s="16" t="s">
        <v>58</v>
      </c>
      <c r="B111" s="16" t="s">
        <v>105</v>
      </c>
      <c r="C111" s="16" t="s">
        <v>44</v>
      </c>
      <c r="D111" s="16" t="s">
        <v>46</v>
      </c>
      <c r="E111" s="16" t="s">
        <v>47</v>
      </c>
      <c r="F111" s="174">
        <v>7410373.1600000001</v>
      </c>
      <c r="G111" s="174">
        <v>7850476.4699999997</v>
      </c>
      <c r="H111" s="174">
        <v>8227637.0599999996</v>
      </c>
      <c r="I111" s="174">
        <v>9145016.75</v>
      </c>
      <c r="J111" s="174">
        <v>9402188.5500000007</v>
      </c>
      <c r="K111" s="174">
        <v>5657148.4900000002</v>
      </c>
      <c r="L111" s="174">
        <v>5707330.1100000003</v>
      </c>
      <c r="M111" s="174">
        <v>5770755.1299999999</v>
      </c>
      <c r="N111" s="174">
        <v>6200943.6699999999</v>
      </c>
      <c r="O111" s="174">
        <v>5865501.3099999996</v>
      </c>
      <c r="P111" s="174">
        <v>6536462.6200000001</v>
      </c>
      <c r="Q111" s="174">
        <v>5470028.3099999996</v>
      </c>
      <c r="R111" s="174">
        <v>83243861.620000005</v>
      </c>
    </row>
    <row r="112" spans="1:50" ht="14.25" customHeight="1" x14ac:dyDescent="0.2">
      <c r="A112" s="16" t="s">
        <v>58</v>
      </c>
      <c r="B112" s="16" t="s">
        <v>105</v>
      </c>
      <c r="C112" s="16" t="s">
        <v>44</v>
      </c>
      <c r="D112" s="16" t="s">
        <v>48</v>
      </c>
      <c r="E112" s="16" t="s">
        <v>49</v>
      </c>
      <c r="F112" s="174">
        <v>3702858.04</v>
      </c>
      <c r="G112" s="174">
        <v>3904628.48</v>
      </c>
      <c r="H112" s="174">
        <v>4149212.15</v>
      </c>
      <c r="I112" s="174">
        <v>4527914.33</v>
      </c>
      <c r="J112" s="174">
        <v>4595025.8499999996</v>
      </c>
      <c r="K112" s="174">
        <v>2907880.02</v>
      </c>
      <c r="L112" s="174">
        <v>2914530.98</v>
      </c>
      <c r="M112" s="174">
        <v>2943321.46</v>
      </c>
      <c r="N112" s="174">
        <v>3217660.17</v>
      </c>
      <c r="O112" s="174">
        <v>2899192.93</v>
      </c>
      <c r="P112" s="174">
        <v>3384855.14</v>
      </c>
      <c r="Q112" s="174">
        <v>3064827.67</v>
      </c>
      <c r="R112" s="174">
        <v>42211907.240000002</v>
      </c>
    </row>
    <row r="113" spans="1:38" ht="14.25" customHeight="1" x14ac:dyDescent="0.2">
      <c r="A113" s="16" t="s">
        <v>58</v>
      </c>
      <c r="B113" s="16" t="s">
        <v>105</v>
      </c>
      <c r="C113" s="16" t="s">
        <v>44</v>
      </c>
      <c r="D113" s="16" t="s">
        <v>48</v>
      </c>
      <c r="E113" s="16" t="s">
        <v>50</v>
      </c>
      <c r="F113" s="174">
        <v>3468791.84</v>
      </c>
      <c r="G113" s="174">
        <v>3910167.39</v>
      </c>
      <c r="H113" s="174">
        <v>4019733.93</v>
      </c>
      <c r="I113" s="174">
        <v>4600898.2</v>
      </c>
      <c r="J113" s="174">
        <v>4329191.47</v>
      </c>
      <c r="K113" s="174">
        <v>2886240.04</v>
      </c>
      <c r="L113" s="174">
        <v>2856194.01</v>
      </c>
      <c r="M113" s="174">
        <v>2807459.96</v>
      </c>
      <c r="N113" s="174">
        <v>3086975</v>
      </c>
      <c r="O113" s="174">
        <v>2875769.96</v>
      </c>
      <c r="P113" s="174">
        <v>3196136.06</v>
      </c>
      <c r="Q113" s="174">
        <v>2887114.14</v>
      </c>
      <c r="R113" s="174">
        <v>40924672</v>
      </c>
    </row>
    <row r="114" spans="1:38" ht="14.25" customHeight="1" x14ac:dyDescent="0.2">
      <c r="A114" s="16" t="s">
        <v>58</v>
      </c>
      <c r="B114" s="16" t="s">
        <v>105</v>
      </c>
      <c r="C114" s="16" t="s">
        <v>44</v>
      </c>
      <c r="D114" s="16" t="s">
        <v>51</v>
      </c>
      <c r="E114" s="16" t="s">
        <v>52</v>
      </c>
      <c r="F114" s="174">
        <v>3052923.75</v>
      </c>
      <c r="G114" s="174">
        <v>3161391.62</v>
      </c>
      <c r="H114" s="174">
        <v>3394239.6</v>
      </c>
      <c r="I114" s="174">
        <v>3628325.06</v>
      </c>
      <c r="J114" s="174">
        <v>3679629.31</v>
      </c>
      <c r="K114" s="174">
        <v>2294218.21</v>
      </c>
      <c r="L114" s="174">
        <v>2316886.0699999998</v>
      </c>
      <c r="M114" s="174">
        <v>2510834.52</v>
      </c>
      <c r="N114" s="174">
        <v>2522137.9700000002</v>
      </c>
      <c r="O114" s="174">
        <v>2294926.19</v>
      </c>
      <c r="P114" s="174">
        <v>2796653.68</v>
      </c>
      <c r="Q114" s="174">
        <v>2366747.13</v>
      </c>
      <c r="R114" s="174">
        <v>34018913.140000001</v>
      </c>
    </row>
    <row r="115" spans="1:38" ht="14.25" customHeight="1" x14ac:dyDescent="0.2">
      <c r="A115" s="16" t="s">
        <v>58</v>
      </c>
      <c r="B115" s="16" t="s">
        <v>105</v>
      </c>
      <c r="C115" s="16" t="s">
        <v>44</v>
      </c>
      <c r="D115" s="16" t="s">
        <v>51</v>
      </c>
      <c r="E115" s="16" t="s">
        <v>53</v>
      </c>
      <c r="F115" s="174">
        <v>1361006.37</v>
      </c>
      <c r="G115" s="174">
        <v>1540803.75</v>
      </c>
      <c r="H115" s="174">
        <v>1533870.03</v>
      </c>
      <c r="I115" s="174">
        <v>1922804.39</v>
      </c>
      <c r="J115" s="174">
        <v>2090734.63</v>
      </c>
      <c r="K115" s="174">
        <v>1138371.96</v>
      </c>
      <c r="L115" s="174">
        <v>1154882.68</v>
      </c>
      <c r="M115" s="174">
        <v>1184594.0900000001</v>
      </c>
      <c r="N115" s="174">
        <v>1236958.6399999999</v>
      </c>
      <c r="O115" s="174">
        <v>1218903.54</v>
      </c>
      <c r="P115" s="174">
        <v>1371172.51</v>
      </c>
      <c r="Q115" s="174">
        <v>1009696.43</v>
      </c>
      <c r="R115" s="174">
        <v>16763799.02</v>
      </c>
    </row>
    <row r="116" spans="1:38" ht="14.25" customHeight="1" x14ac:dyDescent="0.2">
      <c r="A116" s="16" t="s">
        <v>58</v>
      </c>
      <c r="B116" s="16" t="s">
        <v>105</v>
      </c>
      <c r="C116" s="16" t="s">
        <v>44</v>
      </c>
      <c r="D116" s="16" t="s">
        <v>51</v>
      </c>
      <c r="E116" s="16" t="s">
        <v>54</v>
      </c>
      <c r="F116" s="174">
        <v>1835965.7</v>
      </c>
      <c r="G116" s="174">
        <v>1942345.72</v>
      </c>
      <c r="H116" s="174">
        <v>1981073.13</v>
      </c>
      <c r="I116" s="174">
        <v>2405565.5499999998</v>
      </c>
      <c r="J116" s="174">
        <v>2479091.86</v>
      </c>
      <c r="K116" s="174">
        <v>1430799.76</v>
      </c>
      <c r="L116" s="174">
        <v>1495407.33</v>
      </c>
      <c r="M116" s="174">
        <v>1533455.59</v>
      </c>
      <c r="N116" s="174">
        <v>1545239.86</v>
      </c>
      <c r="O116" s="174">
        <v>1439198.62</v>
      </c>
      <c r="P116" s="174">
        <v>1711047.36</v>
      </c>
      <c r="Q116" s="174">
        <v>1513615.63</v>
      </c>
      <c r="R116" s="174">
        <v>21312806.109999999</v>
      </c>
    </row>
    <row r="117" spans="1:38" ht="14.25" customHeight="1" x14ac:dyDescent="0.2">
      <c r="A117" s="16" t="s">
        <v>58</v>
      </c>
      <c r="B117" s="16" t="s">
        <v>105</v>
      </c>
      <c r="C117" s="16" t="s">
        <v>44</v>
      </c>
      <c r="D117" s="16" t="s">
        <v>51</v>
      </c>
      <c r="E117" s="16" t="s">
        <v>55</v>
      </c>
      <c r="F117" s="174">
        <v>889528.78</v>
      </c>
      <c r="G117" s="174">
        <v>1005471.84</v>
      </c>
      <c r="H117" s="174">
        <v>1083448.5</v>
      </c>
      <c r="I117" s="174">
        <v>1122929.45</v>
      </c>
      <c r="J117" s="174">
        <v>1251059.06</v>
      </c>
      <c r="K117" s="174">
        <v>732380.48</v>
      </c>
      <c r="L117" s="174">
        <v>768259.97</v>
      </c>
      <c r="M117" s="174">
        <v>790716.1</v>
      </c>
      <c r="N117" s="174">
        <v>789211.55</v>
      </c>
      <c r="O117" s="174">
        <v>749470.34</v>
      </c>
      <c r="P117" s="174">
        <v>913113.52</v>
      </c>
      <c r="Q117" s="174">
        <v>694347.65</v>
      </c>
      <c r="R117" s="174">
        <v>10789937.25</v>
      </c>
      <c r="S117" s="17"/>
      <c r="T117" s="17"/>
      <c r="U117" s="17"/>
      <c r="V117" s="17"/>
      <c r="W117" s="17"/>
      <c r="X117" s="17"/>
      <c r="Y117" s="17"/>
      <c r="Z117" s="17"/>
      <c r="AA117" s="17"/>
      <c r="AB117" s="17"/>
      <c r="AC117" s="17"/>
      <c r="AD117" s="17"/>
      <c r="AE117" s="17"/>
      <c r="AF117" s="17"/>
      <c r="AG117" s="17"/>
      <c r="AH117" s="17"/>
      <c r="AI117" s="17"/>
      <c r="AJ117" s="17"/>
      <c r="AK117" s="17"/>
      <c r="AL117" s="17"/>
    </row>
    <row r="118" spans="1:38" ht="14.25" customHeight="1" x14ac:dyDescent="0.2">
      <c r="A118" s="16" t="s">
        <v>58</v>
      </c>
      <c r="B118" s="16" t="s">
        <v>105</v>
      </c>
      <c r="C118" s="16" t="s">
        <v>44</v>
      </c>
      <c r="D118" s="16" t="s">
        <v>56</v>
      </c>
      <c r="E118" s="16" t="s">
        <v>57</v>
      </c>
      <c r="F118" s="174">
        <v>7381010.2599999998</v>
      </c>
      <c r="G118" s="174">
        <v>8093487.2699999996</v>
      </c>
      <c r="H118" s="174">
        <v>8561111.5299999993</v>
      </c>
      <c r="I118" s="174">
        <v>9219328.0500000007</v>
      </c>
      <c r="J118" s="174">
        <v>9509802.1099999994</v>
      </c>
      <c r="K118" s="174">
        <v>5721642.2699999996</v>
      </c>
      <c r="L118" s="174">
        <v>6416899.9199999999</v>
      </c>
      <c r="M118" s="174">
        <v>6181423.2800000003</v>
      </c>
      <c r="N118" s="174">
        <v>6357110.0700000003</v>
      </c>
      <c r="O118" s="174">
        <v>5766515.8300000001</v>
      </c>
      <c r="P118" s="174">
        <v>6570388.4699999997</v>
      </c>
      <c r="Q118" s="174">
        <v>6124666.7000000002</v>
      </c>
      <c r="R118" s="174">
        <v>85903385.75</v>
      </c>
      <c r="S118" s="17"/>
      <c r="T118" s="17"/>
      <c r="U118" s="17"/>
      <c r="V118" s="17"/>
      <c r="W118" s="17"/>
      <c r="X118" s="17"/>
      <c r="Y118" s="17"/>
      <c r="Z118" s="17"/>
      <c r="AA118" s="17"/>
      <c r="AB118" s="17"/>
      <c r="AC118" s="17"/>
      <c r="AD118" s="17"/>
      <c r="AE118" s="17"/>
      <c r="AF118" s="17"/>
      <c r="AG118" s="17"/>
      <c r="AH118" s="17"/>
      <c r="AI118" s="17"/>
      <c r="AJ118" s="17"/>
      <c r="AK118" s="17"/>
      <c r="AL118" s="17"/>
    </row>
    <row r="119" spans="1:38" s="159" customFormat="1" ht="14.25" customHeight="1" x14ac:dyDescent="0.2">
      <c r="A119" s="16"/>
      <c r="B119" s="16"/>
      <c r="C119" s="16"/>
      <c r="D119" s="16"/>
      <c r="E119" s="16"/>
      <c r="F119" s="174">
        <v>29102457.91</v>
      </c>
      <c r="G119" s="174">
        <v>31408772.539999999</v>
      </c>
      <c r="H119" s="174">
        <v>32950325.949999999</v>
      </c>
      <c r="I119" s="174">
        <v>36572781.770000003</v>
      </c>
      <c r="J119" s="174">
        <v>37336722.840000004</v>
      </c>
      <c r="K119" s="174">
        <v>22768681.219999999</v>
      </c>
      <c r="L119" s="174">
        <v>23630391.079999998</v>
      </c>
      <c r="M119" s="174">
        <v>23722560.140000001</v>
      </c>
      <c r="N119" s="174">
        <v>24956236.93</v>
      </c>
      <c r="O119" s="174">
        <v>23109478.73</v>
      </c>
      <c r="P119" s="174">
        <v>26479829.350000001</v>
      </c>
      <c r="Q119" s="174">
        <v>23131043.66</v>
      </c>
      <c r="R119" s="174">
        <v>335169282.12</v>
      </c>
      <c r="S119" s="17"/>
      <c r="T119" s="17"/>
      <c r="U119" s="17"/>
      <c r="V119" s="17"/>
      <c r="W119" s="17"/>
      <c r="X119" s="17"/>
      <c r="Y119" s="17"/>
      <c r="Z119" s="17"/>
      <c r="AA119" s="17"/>
      <c r="AB119" s="17"/>
      <c r="AC119" s="17"/>
      <c r="AD119" s="17"/>
      <c r="AE119" s="17"/>
      <c r="AF119" s="17"/>
      <c r="AG119" s="17"/>
      <c r="AH119" s="17"/>
      <c r="AI119" s="17"/>
      <c r="AJ119" s="17"/>
      <c r="AK119" s="17"/>
      <c r="AL119" s="17"/>
    </row>
    <row r="120" spans="1:38" ht="14.25" customHeight="1" thickBot="1" x14ac:dyDescent="0.25">
      <c r="A120" s="16" t="s">
        <v>62</v>
      </c>
      <c r="B120" s="42" t="s">
        <v>105</v>
      </c>
      <c r="C120" s="16"/>
      <c r="D120" s="16"/>
      <c r="E120" s="16"/>
      <c r="F120" s="174">
        <v>618.14</v>
      </c>
      <c r="G120" s="174">
        <v>613.38</v>
      </c>
      <c r="H120" s="174">
        <v>599.54999999999995</v>
      </c>
      <c r="I120" s="174">
        <v>673.67</v>
      </c>
      <c r="J120" s="174">
        <v>561.24</v>
      </c>
      <c r="K120" s="174">
        <v>565.84</v>
      </c>
      <c r="L120" s="174">
        <v>654.26</v>
      </c>
      <c r="M120" s="174">
        <v>671.9</v>
      </c>
      <c r="N120" s="174">
        <v>670.87</v>
      </c>
      <c r="O120" s="174">
        <v>631.49</v>
      </c>
      <c r="P120" s="174">
        <v>582.88</v>
      </c>
      <c r="Q120" s="174">
        <v>550.80999999999995</v>
      </c>
      <c r="R120" s="174">
        <v>7394.04</v>
      </c>
      <c r="S120" s="17"/>
      <c r="T120" s="17"/>
      <c r="U120" s="17"/>
      <c r="V120" s="17"/>
      <c r="W120" s="17"/>
      <c r="X120" s="17"/>
      <c r="Y120" s="17"/>
      <c r="Z120" s="17"/>
      <c r="AA120" s="17"/>
      <c r="AB120" s="17"/>
      <c r="AC120" s="17"/>
      <c r="AD120" s="17"/>
      <c r="AE120" s="17"/>
      <c r="AF120" s="17"/>
      <c r="AG120" s="17"/>
      <c r="AH120" s="17"/>
      <c r="AI120" s="17"/>
      <c r="AJ120" s="17"/>
      <c r="AK120" s="17"/>
      <c r="AL120" s="17"/>
    </row>
    <row r="121" spans="1:38" ht="14.25" customHeight="1" thickTop="1" thickBot="1" x14ac:dyDescent="0.25">
      <c r="A121" s="63"/>
      <c r="B121" s="64"/>
      <c r="C121" s="65"/>
      <c r="D121" s="200" t="s">
        <v>111</v>
      </c>
      <c r="E121" s="192"/>
      <c r="F121" s="175">
        <v>47.08</v>
      </c>
      <c r="G121" s="175">
        <v>51.21</v>
      </c>
      <c r="H121" s="175">
        <v>54.96</v>
      </c>
      <c r="I121" s="175">
        <v>54.29</v>
      </c>
      <c r="J121" s="175">
        <v>66.53</v>
      </c>
      <c r="K121" s="175">
        <v>40.24</v>
      </c>
      <c r="L121" s="175">
        <v>36.119999999999997</v>
      </c>
      <c r="M121" s="175">
        <v>35.31</v>
      </c>
      <c r="N121" s="175">
        <v>37.200000000000003</v>
      </c>
      <c r="O121" s="175">
        <v>36.6</v>
      </c>
      <c r="P121" s="175">
        <v>45.43</v>
      </c>
      <c r="Q121" s="175">
        <v>41.99</v>
      </c>
      <c r="R121" s="175">
        <v>45.33</v>
      </c>
    </row>
    <row r="122" spans="1:38" ht="14.25" customHeight="1" thickTop="1" x14ac:dyDescent="0.2">
      <c r="E122" s="17"/>
      <c r="F122" s="7"/>
      <c r="G122" s="7"/>
      <c r="H122" s="7"/>
      <c r="I122" s="7"/>
      <c r="J122" s="7"/>
      <c r="K122" s="7"/>
      <c r="L122" s="7"/>
      <c r="M122" s="7"/>
      <c r="N122" s="7"/>
      <c r="O122" s="7"/>
      <c r="P122" s="7"/>
      <c r="Q122" s="7"/>
      <c r="R122" s="7"/>
    </row>
    <row r="123" spans="1:38" ht="14.25" customHeight="1" x14ac:dyDescent="0.2">
      <c r="A123" s="37" t="s">
        <v>2</v>
      </c>
      <c r="B123" s="37" t="s">
        <v>6</v>
      </c>
      <c r="C123" s="37" t="s">
        <v>99</v>
      </c>
      <c r="D123" s="37" t="s">
        <v>45</v>
      </c>
      <c r="E123" s="37" t="s">
        <v>100</v>
      </c>
      <c r="F123" s="56">
        <v>41456</v>
      </c>
      <c r="G123" s="56">
        <v>41487</v>
      </c>
      <c r="H123" s="56">
        <v>41518</v>
      </c>
      <c r="I123" s="56">
        <v>41548</v>
      </c>
      <c r="J123" s="56">
        <v>41579</v>
      </c>
      <c r="K123" s="56">
        <v>41609</v>
      </c>
      <c r="L123" s="56">
        <v>41640</v>
      </c>
      <c r="M123" s="56">
        <v>41671</v>
      </c>
      <c r="N123" s="56">
        <v>41699</v>
      </c>
      <c r="O123" s="56">
        <v>41730</v>
      </c>
      <c r="P123" s="56">
        <v>41760</v>
      </c>
      <c r="Q123" s="56">
        <v>41791</v>
      </c>
      <c r="R123" s="73"/>
    </row>
    <row r="124" spans="1:38" ht="14.25" customHeight="1" x14ac:dyDescent="0.2">
      <c r="A124" s="37"/>
      <c r="B124" s="37"/>
      <c r="C124" s="37"/>
      <c r="D124" s="48"/>
      <c r="E124" s="73"/>
      <c r="F124" s="73"/>
      <c r="G124" s="73"/>
      <c r="H124" s="73"/>
      <c r="I124" s="73"/>
      <c r="J124" s="73"/>
      <c r="K124" s="73"/>
      <c r="L124" s="73"/>
      <c r="M124" s="73"/>
      <c r="N124" s="73"/>
      <c r="O124" s="73"/>
      <c r="P124" s="73"/>
      <c r="Q124" s="73"/>
      <c r="R124" s="57" t="s">
        <v>101</v>
      </c>
    </row>
    <row r="125" spans="1:38" ht="14.25" customHeight="1" x14ac:dyDescent="0.2">
      <c r="A125" s="16" t="s">
        <v>58</v>
      </c>
      <c r="B125" s="16" t="s">
        <v>34</v>
      </c>
      <c r="C125" s="16" t="s">
        <v>44</v>
      </c>
      <c r="D125" s="16" t="s">
        <v>46</v>
      </c>
      <c r="E125" s="16" t="s">
        <v>47</v>
      </c>
      <c r="F125" s="161">
        <v>859050.95871603675</v>
      </c>
      <c r="G125" s="161">
        <v>1256568.663764968</v>
      </c>
      <c r="H125" s="161">
        <v>945239.11169929046</v>
      </c>
      <c r="I125" s="161">
        <v>897002.08738166792</v>
      </c>
      <c r="J125" s="161">
        <v>983029.73485591868</v>
      </c>
      <c r="K125" s="161">
        <v>938538.15127751243</v>
      </c>
      <c r="L125" s="161">
        <v>1120011.9018488396</v>
      </c>
      <c r="M125" s="161">
        <v>908869.29775302368</v>
      </c>
      <c r="N125" s="161">
        <v>962926.50469158008</v>
      </c>
      <c r="O125" s="161">
        <v>972833.26691238175</v>
      </c>
      <c r="P125" s="161">
        <v>1071765.8371174217</v>
      </c>
      <c r="Q125" s="161">
        <v>1137792.8543239292</v>
      </c>
      <c r="R125" s="61">
        <f t="shared" ref="R125:R134" si="37">SUM(F125:Q125)</f>
        <v>12053628.370342571</v>
      </c>
    </row>
    <row r="126" spans="1:38" ht="14.25" customHeight="1" x14ac:dyDescent="0.2">
      <c r="A126" s="16" t="s">
        <v>58</v>
      </c>
      <c r="B126" s="16" t="s">
        <v>34</v>
      </c>
      <c r="C126" s="16" t="s">
        <v>44</v>
      </c>
      <c r="D126" s="16" t="s">
        <v>48</v>
      </c>
      <c r="E126" s="16" t="s">
        <v>49</v>
      </c>
      <c r="F126" s="161">
        <v>411478.37181662378</v>
      </c>
      <c r="G126" s="161">
        <v>558286.81851324998</v>
      </c>
      <c r="H126" s="161">
        <v>449699.38278299873</v>
      </c>
      <c r="I126" s="161">
        <v>427182.91524</v>
      </c>
      <c r="J126" s="161">
        <v>415259.38098750002</v>
      </c>
      <c r="K126" s="161">
        <v>427041.03370000009</v>
      </c>
      <c r="L126" s="161">
        <v>536309.89158199995</v>
      </c>
      <c r="M126" s="161">
        <v>414358.37553974998</v>
      </c>
      <c r="N126" s="161">
        <v>484912.71240800002</v>
      </c>
      <c r="O126" s="161">
        <v>419935.11569100001</v>
      </c>
      <c r="P126" s="161">
        <v>448216.05637499999</v>
      </c>
      <c r="Q126" s="161">
        <v>532127.64313450002</v>
      </c>
      <c r="R126" s="61">
        <f t="shared" si="37"/>
        <v>5524807.6977706216</v>
      </c>
    </row>
    <row r="127" spans="1:38" ht="14.25" customHeight="1" x14ac:dyDescent="0.2">
      <c r="A127" s="16" t="s">
        <v>58</v>
      </c>
      <c r="B127" s="16" t="s">
        <v>34</v>
      </c>
      <c r="C127" s="16" t="s">
        <v>44</v>
      </c>
      <c r="D127" s="16" t="s">
        <v>48</v>
      </c>
      <c r="E127" s="16" t="s">
        <v>50</v>
      </c>
      <c r="F127" s="161">
        <v>610297.37310056051</v>
      </c>
      <c r="G127" s="161">
        <v>908795.20773656247</v>
      </c>
      <c r="H127" s="161">
        <v>711025.90062299802</v>
      </c>
      <c r="I127" s="161">
        <v>699813.46326262481</v>
      </c>
      <c r="J127" s="161">
        <v>619174.29107624991</v>
      </c>
      <c r="K127" s="161">
        <v>641582.36576999992</v>
      </c>
      <c r="L127" s="161">
        <v>740585.34395999974</v>
      </c>
      <c r="M127" s="161">
        <v>665533.05688012496</v>
      </c>
      <c r="N127" s="161">
        <v>608946.05938500003</v>
      </c>
      <c r="O127" s="161">
        <v>706548.92858549999</v>
      </c>
      <c r="P127" s="161">
        <v>684073.99396875</v>
      </c>
      <c r="Q127" s="161">
        <v>795822.70165668742</v>
      </c>
      <c r="R127" s="61">
        <f t="shared" si="37"/>
        <v>8392198.6860050578</v>
      </c>
    </row>
    <row r="128" spans="1:38" ht="14.25" customHeight="1" x14ac:dyDescent="0.2">
      <c r="A128" s="16" t="s">
        <v>58</v>
      </c>
      <c r="B128" s="16" t="s">
        <v>34</v>
      </c>
      <c r="C128" s="16" t="s">
        <v>44</v>
      </c>
      <c r="D128" s="16" t="s">
        <v>51</v>
      </c>
      <c r="E128" s="16" t="s">
        <v>52</v>
      </c>
      <c r="F128" s="161">
        <v>334574.56978850893</v>
      </c>
      <c r="G128" s="161">
        <v>492735.34629342239</v>
      </c>
      <c r="H128" s="161">
        <v>423886.13007635879</v>
      </c>
      <c r="I128" s="161">
        <v>370340.02732499992</v>
      </c>
      <c r="J128" s="161">
        <v>388537.72727419995</v>
      </c>
      <c r="K128" s="161">
        <v>338577.18673479994</v>
      </c>
      <c r="L128" s="161">
        <v>466373.20086803986</v>
      </c>
      <c r="M128" s="161">
        <v>388574.67707873997</v>
      </c>
      <c r="N128" s="161">
        <v>356192.71368815994</v>
      </c>
      <c r="O128" s="161">
        <v>381723.53905412991</v>
      </c>
      <c r="P128" s="161">
        <v>429911.03490812494</v>
      </c>
      <c r="Q128" s="161">
        <v>476034.24514096242</v>
      </c>
      <c r="R128" s="61">
        <f t="shared" si="37"/>
        <v>4847460.3982304465</v>
      </c>
    </row>
    <row r="129" spans="1:38" ht="14.25" customHeight="1" x14ac:dyDescent="0.2">
      <c r="A129" s="16" t="s">
        <v>58</v>
      </c>
      <c r="B129" s="16" t="s">
        <v>34</v>
      </c>
      <c r="C129" s="16" t="s">
        <v>44</v>
      </c>
      <c r="D129" s="16" t="s">
        <v>51</v>
      </c>
      <c r="E129" s="16" t="s">
        <v>53</v>
      </c>
      <c r="F129" s="161">
        <v>221632.12385716435</v>
      </c>
      <c r="G129" s="161">
        <v>298721.115169695</v>
      </c>
      <c r="H129" s="161">
        <v>263980.61528681178</v>
      </c>
      <c r="I129" s="161">
        <v>219795.94496150999</v>
      </c>
      <c r="J129" s="161">
        <v>258222.34619527502</v>
      </c>
      <c r="K129" s="161">
        <v>230372.47477350003</v>
      </c>
      <c r="L129" s="161">
        <v>269842.36896287993</v>
      </c>
      <c r="M129" s="161">
        <v>229486.43250580502</v>
      </c>
      <c r="N129" s="161">
        <v>247771.36577484003</v>
      </c>
      <c r="O129" s="161">
        <v>247653.76578579002</v>
      </c>
      <c r="P129" s="161">
        <v>257537.95336406256</v>
      </c>
      <c r="Q129" s="161">
        <v>273028.52946296253</v>
      </c>
      <c r="R129" s="61">
        <f t="shared" si="37"/>
        <v>3018045.0361002963</v>
      </c>
    </row>
    <row r="130" spans="1:38" ht="14.25" customHeight="1" x14ac:dyDescent="0.2">
      <c r="A130" s="16" t="s">
        <v>58</v>
      </c>
      <c r="B130" s="16" t="s">
        <v>34</v>
      </c>
      <c r="C130" s="16" t="s">
        <v>44</v>
      </c>
      <c r="D130" s="16" t="s">
        <v>51</v>
      </c>
      <c r="E130" s="16" t="s">
        <v>54</v>
      </c>
      <c r="F130" s="161">
        <v>270317.51001272164</v>
      </c>
      <c r="G130" s="161">
        <v>345609.90627034125</v>
      </c>
      <c r="H130" s="161">
        <v>281982.65504614048</v>
      </c>
      <c r="I130" s="161">
        <v>262525.43281191739</v>
      </c>
      <c r="J130" s="161">
        <v>264530.39711157506</v>
      </c>
      <c r="K130" s="161">
        <v>252866.98882554998</v>
      </c>
      <c r="L130" s="161">
        <v>306190.89609723992</v>
      </c>
      <c r="M130" s="161">
        <v>271830.070734885</v>
      </c>
      <c r="N130" s="161">
        <v>271101.39427444007</v>
      </c>
      <c r="O130" s="161">
        <v>274351.7614925587</v>
      </c>
      <c r="P130" s="161">
        <v>294826.72073953127</v>
      </c>
      <c r="Q130" s="161">
        <v>340841.04228242871</v>
      </c>
      <c r="R130" s="61">
        <f t="shared" si="37"/>
        <v>3436974.7756993296</v>
      </c>
    </row>
    <row r="131" spans="1:38" ht="14.25" customHeight="1" x14ac:dyDescent="0.2">
      <c r="A131" s="16" t="s">
        <v>58</v>
      </c>
      <c r="B131" s="16" t="s">
        <v>34</v>
      </c>
      <c r="C131" s="16" t="s">
        <v>44</v>
      </c>
      <c r="D131" s="16" t="s">
        <v>51</v>
      </c>
      <c r="E131" s="16" t="s">
        <v>55</v>
      </c>
      <c r="F131" s="161">
        <v>186895.31347357444</v>
      </c>
      <c r="G131" s="161">
        <v>232460.33937309752</v>
      </c>
      <c r="H131" s="161">
        <v>196800.64514333947</v>
      </c>
      <c r="I131" s="161">
        <v>175238.87213904748</v>
      </c>
      <c r="J131" s="161">
        <v>184271.68199002498</v>
      </c>
      <c r="K131" s="161">
        <v>182465.61649890002</v>
      </c>
      <c r="L131" s="161">
        <v>235865.21106119995</v>
      </c>
      <c r="M131" s="161">
        <v>184781.07299609997</v>
      </c>
      <c r="N131" s="161">
        <v>187904.12488512002</v>
      </c>
      <c r="O131" s="161">
        <v>191788.36157754</v>
      </c>
      <c r="P131" s="161">
        <v>189293.90636625001</v>
      </c>
      <c r="Q131" s="161">
        <v>230880.88355771248</v>
      </c>
      <c r="R131" s="61">
        <f t="shared" si="37"/>
        <v>2378646.0290619065</v>
      </c>
    </row>
    <row r="132" spans="1:38" ht="14.25" customHeight="1" x14ac:dyDescent="0.2">
      <c r="A132" s="16" t="s">
        <v>58</v>
      </c>
      <c r="B132" s="16" t="s">
        <v>34</v>
      </c>
      <c r="C132" s="16" t="s">
        <v>44</v>
      </c>
      <c r="D132" s="16" t="s">
        <v>56</v>
      </c>
      <c r="E132" s="16" t="s">
        <v>57</v>
      </c>
      <c r="F132" s="161">
        <v>1207341.5441326213</v>
      </c>
      <c r="G132" s="161">
        <v>1627559.0630120938</v>
      </c>
      <c r="H132" s="161">
        <v>1247278.3501437153</v>
      </c>
      <c r="I132" s="161">
        <v>1189437.4296213749</v>
      </c>
      <c r="J132" s="161">
        <v>1196568.3584903125</v>
      </c>
      <c r="K132" s="161">
        <v>1176117.3688343752</v>
      </c>
      <c r="L132" s="161">
        <v>1565368.1883344997</v>
      </c>
      <c r="M132" s="161">
        <v>1227442.7809998749</v>
      </c>
      <c r="N132" s="161">
        <v>1290433.7858775002</v>
      </c>
      <c r="O132" s="161">
        <v>1298308.3953839999</v>
      </c>
      <c r="P132" s="161">
        <v>1344373.5269335939</v>
      </c>
      <c r="Q132" s="161">
        <v>1507227.5892764062</v>
      </c>
      <c r="R132" s="61">
        <f t="shared" si="37"/>
        <v>15877456.381040368</v>
      </c>
    </row>
    <row r="133" spans="1:38" s="159" customFormat="1" ht="14.25" customHeight="1" x14ac:dyDescent="0.2">
      <c r="A133" s="16"/>
      <c r="B133" s="16"/>
      <c r="C133" s="16"/>
      <c r="D133" s="16"/>
      <c r="E133" s="16"/>
      <c r="F133" s="161">
        <f t="shared" ref="F133:Q133" si="38">SUM(F125:F132)</f>
        <v>4101587.7648978112</v>
      </c>
      <c r="G133" s="161">
        <f t="shared" si="38"/>
        <v>5720736.4601334315</v>
      </c>
      <c r="H133" s="161">
        <f t="shared" si="38"/>
        <v>4519892.7908016518</v>
      </c>
      <c r="I133" s="161">
        <f t="shared" si="38"/>
        <v>4241336.1727431426</v>
      </c>
      <c r="J133" s="161">
        <f t="shared" si="38"/>
        <v>4309593.9179810565</v>
      </c>
      <c r="K133" s="161">
        <f t="shared" si="38"/>
        <v>4187561.1864146376</v>
      </c>
      <c r="L133" s="161">
        <f t="shared" si="38"/>
        <v>5240547.0027146991</v>
      </c>
      <c r="M133" s="161">
        <f t="shared" si="38"/>
        <v>4290875.7644883031</v>
      </c>
      <c r="N133" s="161">
        <f t="shared" si="38"/>
        <v>4410188.6609846409</v>
      </c>
      <c r="O133" s="161">
        <f t="shared" si="38"/>
        <v>4493143.1344829006</v>
      </c>
      <c r="P133" s="161">
        <f t="shared" si="38"/>
        <v>4719999.0297727343</v>
      </c>
      <c r="Q133" s="161">
        <f t="shared" si="38"/>
        <v>5293755.488835589</v>
      </c>
      <c r="R133" s="61">
        <f t="shared" si="37"/>
        <v>55529217.374250598</v>
      </c>
    </row>
    <row r="134" spans="1:38" ht="14.25" customHeight="1" thickBot="1" x14ac:dyDescent="0.25">
      <c r="A134" s="16" t="s">
        <v>62</v>
      </c>
      <c r="B134" s="16" t="s">
        <v>34</v>
      </c>
      <c r="C134" s="16"/>
      <c r="D134" s="16"/>
      <c r="E134" s="16"/>
      <c r="F134" s="161">
        <v>171.933291</v>
      </c>
      <c r="G134" s="161">
        <v>185.44394299999999</v>
      </c>
      <c r="H134" s="161">
        <v>186.77365699999999</v>
      </c>
      <c r="I134" s="161">
        <v>190.54109299999999</v>
      </c>
      <c r="J134" s="161">
        <v>95.096062000000003</v>
      </c>
      <c r="K134" s="161">
        <v>184.30685299999999</v>
      </c>
      <c r="L134" s="161">
        <v>181.90143900000001</v>
      </c>
      <c r="M134" s="161">
        <v>149.58676500000001</v>
      </c>
      <c r="N134" s="161">
        <v>181.40367599999999</v>
      </c>
      <c r="O134" s="161">
        <v>171.057864</v>
      </c>
      <c r="P134" s="161">
        <v>165.28699900000001</v>
      </c>
      <c r="Q134" s="161">
        <v>149.50871699999999</v>
      </c>
      <c r="R134" s="15">
        <f t="shared" si="37"/>
        <v>2012.8403589999996</v>
      </c>
    </row>
    <row r="135" spans="1:38" ht="14.25" customHeight="1" thickTop="1" thickBot="1" x14ac:dyDescent="0.25">
      <c r="A135" s="63"/>
      <c r="B135" s="64"/>
      <c r="C135" s="65"/>
      <c r="D135" s="200" t="s">
        <v>111</v>
      </c>
      <c r="E135" s="192"/>
      <c r="F135" s="161">
        <f>F133/(F134*1000)</f>
        <v>23.855692757592891</v>
      </c>
      <c r="G135" s="161">
        <f>G133/(G134*1000)</f>
        <v>30.848871996501021</v>
      </c>
      <c r="H135" s="161">
        <f t="shared" ref="H135:R135" si="39">H133/(H134*1000)</f>
        <v>24.199840937962961</v>
      </c>
      <c r="I135" s="161">
        <f t="shared" si="39"/>
        <v>22.259430267586126</v>
      </c>
      <c r="J135" s="161">
        <f t="shared" si="39"/>
        <v>45.318321572359707</v>
      </c>
      <c r="K135" s="161">
        <f t="shared" si="39"/>
        <v>22.720594043318822</v>
      </c>
      <c r="L135" s="161">
        <f t="shared" si="39"/>
        <v>28.809816082404378</v>
      </c>
      <c r="M135" s="161">
        <f t="shared" si="39"/>
        <v>28.684862357229949</v>
      </c>
      <c r="N135" s="161">
        <f t="shared" si="39"/>
        <v>24.311462469948193</v>
      </c>
      <c r="O135" s="161">
        <f t="shared" si="39"/>
        <v>26.266802527610778</v>
      </c>
      <c r="P135" s="161">
        <f t="shared" si="39"/>
        <v>28.556384097534096</v>
      </c>
      <c r="Q135" s="161">
        <f t="shared" si="39"/>
        <v>35.407671171678835</v>
      </c>
      <c r="R135" s="161">
        <f t="shared" si="39"/>
        <v>27.587492036297455</v>
      </c>
    </row>
    <row r="136" spans="1:38" ht="14.25" customHeight="1" thickTop="1" x14ac:dyDescent="0.2">
      <c r="E136" s="17"/>
      <c r="F136" s="7"/>
      <c r="G136" s="7"/>
      <c r="H136" s="7"/>
      <c r="I136" s="7"/>
      <c r="J136" s="7"/>
      <c r="K136" s="7"/>
      <c r="L136" s="7"/>
      <c r="M136" s="7"/>
      <c r="N136" s="7"/>
      <c r="O136" s="7"/>
      <c r="P136" s="7"/>
      <c r="Q136" s="7"/>
      <c r="R136" s="7"/>
    </row>
    <row r="137" spans="1:38" ht="14.25" customHeight="1" x14ac:dyDescent="0.2">
      <c r="A137" s="37" t="s">
        <v>2</v>
      </c>
      <c r="B137" s="37" t="s">
        <v>6</v>
      </c>
      <c r="C137" s="37" t="s">
        <v>99</v>
      </c>
      <c r="D137" s="37" t="s">
        <v>45</v>
      </c>
      <c r="E137" s="37" t="s">
        <v>100</v>
      </c>
      <c r="F137" s="56">
        <v>41456</v>
      </c>
      <c r="G137" s="56">
        <v>41487</v>
      </c>
      <c r="H137" s="56">
        <v>41518</v>
      </c>
      <c r="I137" s="56">
        <v>41548</v>
      </c>
      <c r="J137" s="56">
        <v>41579</v>
      </c>
      <c r="K137" s="56">
        <v>41609</v>
      </c>
      <c r="L137" s="56">
        <v>41640</v>
      </c>
      <c r="M137" s="56">
        <v>41671</v>
      </c>
      <c r="N137" s="56">
        <v>41699</v>
      </c>
      <c r="O137" s="56">
        <v>41730</v>
      </c>
      <c r="P137" s="56">
        <v>41760</v>
      </c>
      <c r="Q137" s="56">
        <v>41791</v>
      </c>
      <c r="R137" s="73"/>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x14ac:dyDescent="0.2">
      <c r="A138" s="37"/>
      <c r="B138" s="37"/>
      <c r="C138" s="37"/>
      <c r="D138" s="48"/>
      <c r="E138" s="73"/>
      <c r="F138" s="73"/>
      <c r="G138" s="73"/>
      <c r="H138" s="73"/>
      <c r="I138" s="73"/>
      <c r="J138" s="73"/>
      <c r="K138" s="73"/>
      <c r="L138" s="73"/>
      <c r="M138" s="73"/>
      <c r="N138" s="73"/>
      <c r="O138" s="73"/>
      <c r="P138" s="73"/>
      <c r="Q138" s="73"/>
      <c r="R138" s="57" t="s">
        <v>101</v>
      </c>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x14ac:dyDescent="0.2">
      <c r="A139" s="16" t="s">
        <v>58</v>
      </c>
      <c r="B139" s="16" t="s">
        <v>42</v>
      </c>
      <c r="C139" s="16" t="s">
        <v>44</v>
      </c>
      <c r="D139" s="16" t="s">
        <v>46</v>
      </c>
      <c r="E139" s="16" t="s">
        <v>47</v>
      </c>
      <c r="F139" s="161">
        <v>4118100.0493550403</v>
      </c>
      <c r="G139" s="161">
        <v>4507082.5661568008</v>
      </c>
      <c r="H139" s="161">
        <v>4703409.2060524803</v>
      </c>
      <c r="I139" s="161">
        <v>6020479.2997298883</v>
      </c>
      <c r="J139" s="161">
        <v>6461172.5917462073</v>
      </c>
      <c r="K139" s="161">
        <v>3399470.2212770889</v>
      </c>
      <c r="L139" s="161">
        <v>3168116.576105712</v>
      </c>
      <c r="M139" s="161">
        <v>3601517.3685167041</v>
      </c>
      <c r="N139" s="161">
        <v>3449559.2207462396</v>
      </c>
      <c r="O139" s="161">
        <v>3875884.2425812325</v>
      </c>
      <c r="P139" s="161">
        <v>4224276.0222364804</v>
      </c>
      <c r="Q139" s="161">
        <v>2229175.6542357123</v>
      </c>
      <c r="R139" s="61">
        <f t="shared" ref="R139:R148" si="40">SUM(F139:Q139)</f>
        <v>49758243.018739596</v>
      </c>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x14ac:dyDescent="0.2">
      <c r="A140" s="16" t="s">
        <v>58</v>
      </c>
      <c r="B140" s="16" t="s">
        <v>42</v>
      </c>
      <c r="C140" s="16" t="s">
        <v>44</v>
      </c>
      <c r="D140" s="16" t="s">
        <v>48</v>
      </c>
      <c r="E140" s="16" t="s">
        <v>49</v>
      </c>
      <c r="F140" s="161">
        <v>1958496.2303689439</v>
      </c>
      <c r="G140" s="161">
        <v>2195052.7782959999</v>
      </c>
      <c r="H140" s="161">
        <v>2264552.5099384319</v>
      </c>
      <c r="I140" s="161">
        <v>2839505.8993002246</v>
      </c>
      <c r="J140" s="161">
        <v>3159420.5430006236</v>
      </c>
      <c r="K140" s="161">
        <v>1724509.5598100165</v>
      </c>
      <c r="L140" s="161">
        <v>1542913.9169346001</v>
      </c>
      <c r="M140" s="161">
        <v>1820402.6309305201</v>
      </c>
      <c r="N140" s="161">
        <v>1771550.3477915039</v>
      </c>
      <c r="O140" s="161">
        <v>1908978.5663007363</v>
      </c>
      <c r="P140" s="161">
        <v>2224548.7175923204</v>
      </c>
      <c r="Q140" s="161">
        <v>1199138.0695781759</v>
      </c>
      <c r="R140" s="61">
        <f t="shared" si="40"/>
        <v>24609069.769842096</v>
      </c>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x14ac:dyDescent="0.2">
      <c r="A141" s="16" t="s">
        <v>58</v>
      </c>
      <c r="B141" s="16" t="s">
        <v>42</v>
      </c>
      <c r="C141" s="16" t="s">
        <v>44</v>
      </c>
      <c r="D141" s="16" t="s">
        <v>48</v>
      </c>
      <c r="E141" s="16" t="s">
        <v>50</v>
      </c>
      <c r="F141" s="161">
        <v>1652868.9853267202</v>
      </c>
      <c r="G141" s="161">
        <v>1940369.6316480001</v>
      </c>
      <c r="H141" s="161">
        <v>2031601.7410147204</v>
      </c>
      <c r="I141" s="161">
        <v>2784735.3475135607</v>
      </c>
      <c r="J141" s="161">
        <v>2777158.7847141596</v>
      </c>
      <c r="K141" s="161">
        <v>1505235.4723879206</v>
      </c>
      <c r="L141" s="161">
        <v>1375663.6681960202</v>
      </c>
      <c r="M141" s="161">
        <v>1475521.04291592</v>
      </c>
      <c r="N141" s="161">
        <v>1513094.2096040398</v>
      </c>
      <c r="O141" s="161">
        <v>1628187.8009364803</v>
      </c>
      <c r="P141" s="161">
        <v>1857077.4607560001</v>
      </c>
      <c r="Q141" s="161">
        <v>981974.46025223995</v>
      </c>
      <c r="R141" s="61">
        <f t="shared" si="40"/>
        <v>21523488.605265781</v>
      </c>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x14ac:dyDescent="0.2">
      <c r="A142" s="16" t="s">
        <v>58</v>
      </c>
      <c r="B142" s="16" t="s">
        <v>42</v>
      </c>
      <c r="C142" s="16" t="s">
        <v>44</v>
      </c>
      <c r="D142" s="16" t="s">
        <v>51</v>
      </c>
      <c r="E142" s="16" t="s">
        <v>52</v>
      </c>
      <c r="F142" s="161">
        <v>1583857.8672582491</v>
      </c>
      <c r="G142" s="161">
        <v>1861716.078207552</v>
      </c>
      <c r="H142" s="161">
        <v>1818760.5971448703</v>
      </c>
      <c r="I142" s="161">
        <v>2304966.198724838</v>
      </c>
      <c r="J142" s="161">
        <v>2440357.2575165858</v>
      </c>
      <c r="K142" s="161">
        <v>1365336.6411364649</v>
      </c>
      <c r="L142" s="161">
        <v>1211465.2302915659</v>
      </c>
      <c r="M142" s="161">
        <v>1521468.8063359074</v>
      </c>
      <c r="N142" s="161">
        <v>1400184.8970591237</v>
      </c>
      <c r="O142" s="161">
        <v>1483355.0770554726</v>
      </c>
      <c r="P142" s="161">
        <v>1790831.8374007489</v>
      </c>
      <c r="Q142" s="161">
        <v>911806.4599299801</v>
      </c>
      <c r="R142" s="61">
        <f t="shared" si="40"/>
        <v>19694106.948061358</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4.25" customHeight="1" x14ac:dyDescent="0.2">
      <c r="A143" s="16" t="s">
        <v>58</v>
      </c>
      <c r="B143" s="16" t="s">
        <v>42</v>
      </c>
      <c r="C143" s="16" t="s">
        <v>44</v>
      </c>
      <c r="D143" s="16" t="s">
        <v>51</v>
      </c>
      <c r="E143" s="16" t="s">
        <v>53</v>
      </c>
      <c r="F143" s="161">
        <v>884023.92783632269</v>
      </c>
      <c r="G143" s="161">
        <v>1052207.4304358403</v>
      </c>
      <c r="H143" s="161">
        <v>1016958.2253807157</v>
      </c>
      <c r="I143" s="161">
        <v>1488480.8550150518</v>
      </c>
      <c r="J143" s="161">
        <v>1639667.9831029386</v>
      </c>
      <c r="K143" s="161">
        <v>765598.62357103126</v>
      </c>
      <c r="L143" s="161">
        <v>742706.65420794766</v>
      </c>
      <c r="M143" s="161">
        <v>822050.21729515784</v>
      </c>
      <c r="N143" s="161">
        <v>806728.57071739517</v>
      </c>
      <c r="O143" s="161">
        <v>866589.56529720977</v>
      </c>
      <c r="P143" s="161">
        <v>987204.11778920982</v>
      </c>
      <c r="Q143" s="161">
        <v>506308.79330234113</v>
      </c>
      <c r="R143" s="61">
        <f t="shared" si="40"/>
        <v>11578524.963951161</v>
      </c>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x14ac:dyDescent="0.2">
      <c r="A144" s="16" t="s">
        <v>58</v>
      </c>
      <c r="B144" s="16" t="s">
        <v>42</v>
      </c>
      <c r="C144" s="16" t="s">
        <v>44</v>
      </c>
      <c r="D144" s="16" t="s">
        <v>51</v>
      </c>
      <c r="E144" s="16" t="s">
        <v>54</v>
      </c>
      <c r="F144" s="161">
        <v>904892.03843125247</v>
      </c>
      <c r="G144" s="161">
        <v>1067052.2598973438</v>
      </c>
      <c r="H144" s="161">
        <v>1026646.9835398964</v>
      </c>
      <c r="I144" s="161">
        <v>1557091.8051502465</v>
      </c>
      <c r="J144" s="161">
        <v>1710092.7084534448</v>
      </c>
      <c r="K144" s="161">
        <v>799573.69102222088</v>
      </c>
      <c r="L144" s="161">
        <v>793393.06373042695</v>
      </c>
      <c r="M144" s="161">
        <v>931740.99835025659</v>
      </c>
      <c r="N144" s="161">
        <v>827560.38466741249</v>
      </c>
      <c r="O144" s="161">
        <v>909762.07978018955</v>
      </c>
      <c r="P144" s="161">
        <v>1108803.4317190656</v>
      </c>
      <c r="Q144" s="161">
        <v>560496.60864916991</v>
      </c>
      <c r="R144" s="61">
        <f t="shared" si="40"/>
        <v>12197106.053390926</v>
      </c>
      <c r="S144" s="17"/>
      <c r="T144" s="17"/>
      <c r="U144" s="17"/>
      <c r="V144" s="17"/>
      <c r="W144" s="17"/>
      <c r="X144" s="17"/>
      <c r="Y144" s="17"/>
      <c r="Z144" s="17"/>
      <c r="AA144" s="17"/>
      <c r="AB144" s="17"/>
      <c r="AC144" s="17"/>
      <c r="AD144" s="17"/>
      <c r="AE144" s="17"/>
      <c r="AF144" s="17"/>
      <c r="AG144" s="17"/>
      <c r="AH144" s="17"/>
      <c r="AI144" s="17"/>
      <c r="AJ144" s="17"/>
      <c r="AK144" s="17"/>
      <c r="AL144" s="17"/>
    </row>
    <row r="145" spans="1:38" ht="14.25" customHeight="1" x14ac:dyDescent="0.2">
      <c r="A145" s="16" t="s">
        <v>58</v>
      </c>
      <c r="B145" s="16" t="s">
        <v>42</v>
      </c>
      <c r="C145" s="16" t="s">
        <v>44</v>
      </c>
      <c r="D145" s="16" t="s">
        <v>51</v>
      </c>
      <c r="E145" s="16" t="s">
        <v>55</v>
      </c>
      <c r="F145" s="161">
        <v>498631.6818381226</v>
      </c>
      <c r="G145" s="161">
        <v>616274.64932342409</v>
      </c>
      <c r="H145" s="161">
        <v>641878.67036756733</v>
      </c>
      <c r="I145" s="161">
        <v>749185.9629367278</v>
      </c>
      <c r="J145" s="161">
        <v>892113.54493715987</v>
      </c>
      <c r="K145" s="161">
        <v>432516.83808086219</v>
      </c>
      <c r="L145" s="161">
        <v>409538.75919692736</v>
      </c>
      <c r="M145" s="161">
        <v>489965.80230679538</v>
      </c>
      <c r="N145" s="161">
        <v>444871.43123762979</v>
      </c>
      <c r="O145" s="161">
        <v>472382.50156978617</v>
      </c>
      <c r="P145" s="161">
        <v>608634.95143913291</v>
      </c>
      <c r="Q145" s="161">
        <v>272324.41448756552</v>
      </c>
      <c r="R145" s="61">
        <f t="shared" si="40"/>
        <v>6528319.2077217009</v>
      </c>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x14ac:dyDescent="0.2">
      <c r="A146" s="16" t="s">
        <v>58</v>
      </c>
      <c r="B146" s="16" t="s">
        <v>42</v>
      </c>
      <c r="C146" s="16" t="s">
        <v>44</v>
      </c>
      <c r="D146" s="16" t="s">
        <v>56</v>
      </c>
      <c r="E146" s="16" t="s">
        <v>57</v>
      </c>
      <c r="F146" s="161">
        <v>3105845.72687844</v>
      </c>
      <c r="G146" s="161">
        <v>4010585.2851120001</v>
      </c>
      <c r="H146" s="161">
        <v>3923012.4475718406</v>
      </c>
      <c r="I146" s="161">
        <v>5304755.0634176014</v>
      </c>
      <c r="J146" s="161">
        <v>5796055.2061697599</v>
      </c>
      <c r="K146" s="161">
        <v>2778318.7637284808</v>
      </c>
      <c r="L146" s="161">
        <v>2890095.0972502003</v>
      </c>
      <c r="M146" s="161">
        <v>3360449.90644272</v>
      </c>
      <c r="N146" s="161">
        <v>2808562.4972675201</v>
      </c>
      <c r="O146" s="161">
        <v>3278176.1271341606</v>
      </c>
      <c r="P146" s="161">
        <v>3653895.7708680006</v>
      </c>
      <c r="Q146" s="161">
        <v>1788228.1705142399</v>
      </c>
      <c r="R146" s="61">
        <f t="shared" si="40"/>
        <v>42697980.062354967</v>
      </c>
      <c r="S146" s="17"/>
      <c r="T146" s="17"/>
      <c r="U146" s="17"/>
      <c r="V146" s="17"/>
      <c r="W146" s="17"/>
      <c r="X146" s="17"/>
      <c r="Y146" s="17"/>
      <c r="Z146" s="17"/>
      <c r="AA146" s="17"/>
      <c r="AB146" s="17"/>
      <c r="AC146" s="17"/>
      <c r="AD146" s="17"/>
      <c r="AE146" s="17"/>
      <c r="AF146" s="17"/>
      <c r="AG146" s="17"/>
      <c r="AH146" s="17"/>
      <c r="AI146" s="17"/>
      <c r="AJ146" s="17"/>
      <c r="AK146" s="17"/>
      <c r="AL146" s="17"/>
    </row>
    <row r="147" spans="1:38" s="159" customFormat="1" ht="14.25" customHeight="1" x14ac:dyDescent="0.2">
      <c r="A147" s="16"/>
      <c r="B147" s="16"/>
      <c r="C147" s="16"/>
      <c r="D147" s="16"/>
      <c r="E147" s="16"/>
      <c r="F147" s="161">
        <f t="shared" ref="F147:Q147" si="41">SUM(F139:F146)</f>
        <v>14706716.507293094</v>
      </c>
      <c r="G147" s="161">
        <f t="shared" si="41"/>
        <v>17250340.679076962</v>
      </c>
      <c r="H147" s="161">
        <f t="shared" si="41"/>
        <v>17426820.381010521</v>
      </c>
      <c r="I147" s="161">
        <f t="shared" si="41"/>
        <v>23049200.431788143</v>
      </c>
      <c r="J147" s="161">
        <f t="shared" si="41"/>
        <v>24876038.619640879</v>
      </c>
      <c r="K147" s="161">
        <f t="shared" si="41"/>
        <v>12770559.811014086</v>
      </c>
      <c r="L147" s="161">
        <f t="shared" si="41"/>
        <v>12133892.965913402</v>
      </c>
      <c r="M147" s="161">
        <f t="shared" si="41"/>
        <v>14023116.773093984</v>
      </c>
      <c r="N147" s="161">
        <f t="shared" si="41"/>
        <v>13022111.559090866</v>
      </c>
      <c r="O147" s="161">
        <f t="shared" si="41"/>
        <v>14423315.960655268</v>
      </c>
      <c r="P147" s="161">
        <f t="shared" si="41"/>
        <v>16455272.30980096</v>
      </c>
      <c r="Q147" s="161">
        <f t="shared" si="41"/>
        <v>8449452.6309494264</v>
      </c>
      <c r="R147" s="61">
        <f t="shared" si="40"/>
        <v>188586838.6293276</v>
      </c>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thickBot="1" x14ac:dyDescent="0.25">
      <c r="A148" s="16" t="s">
        <v>62</v>
      </c>
      <c r="B148" s="16" t="s">
        <v>42</v>
      </c>
      <c r="C148" s="16"/>
      <c r="D148" s="16"/>
      <c r="E148" s="16"/>
      <c r="F148" s="161">
        <v>211.968999</v>
      </c>
      <c r="G148" s="161">
        <v>224.199051</v>
      </c>
      <c r="H148" s="161">
        <v>220.53646699999999</v>
      </c>
      <c r="I148" s="161">
        <v>306.76027599999998</v>
      </c>
      <c r="J148" s="161">
        <v>260.052864</v>
      </c>
      <c r="K148" s="161">
        <v>240.21016</v>
      </c>
      <c r="L148" s="161">
        <v>258.160549</v>
      </c>
      <c r="M148" s="161">
        <v>310.884524</v>
      </c>
      <c r="N148" s="161">
        <v>347.651006</v>
      </c>
      <c r="O148" s="161">
        <v>341.99016599999999</v>
      </c>
      <c r="P148" s="161">
        <v>301.18512999999996</v>
      </c>
      <c r="Q148" s="161">
        <v>260.92</v>
      </c>
      <c r="R148" s="15">
        <f t="shared" si="40"/>
        <v>3284.5191919999997</v>
      </c>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x14ac:dyDescent="0.2">
      <c r="A149" s="63"/>
      <c r="B149" s="64"/>
      <c r="C149" s="65"/>
      <c r="D149" s="200" t="s">
        <v>111</v>
      </c>
      <c r="E149" s="192"/>
      <c r="F149" s="173">
        <f>F147/(F148*1000)</f>
        <v>69.381450007664057</v>
      </c>
      <c r="G149" s="173">
        <f t="shared" ref="G149:R149" si="42">G147/(G148*1000)</f>
        <v>76.942077150348695</v>
      </c>
      <c r="H149" s="173">
        <f t="shared" si="42"/>
        <v>79.020130403243115</v>
      </c>
      <c r="I149" s="173">
        <f t="shared" si="42"/>
        <v>75.137500631888031</v>
      </c>
      <c r="J149" s="173">
        <f t="shared" si="42"/>
        <v>95.657622211924107</v>
      </c>
      <c r="K149" s="173">
        <f t="shared" si="42"/>
        <v>53.164111838625338</v>
      </c>
      <c r="L149" s="173">
        <f t="shared" si="42"/>
        <v>47.001344755868963</v>
      </c>
      <c r="M149" s="173">
        <f t="shared" si="42"/>
        <v>45.107156164177489</v>
      </c>
      <c r="N149" s="173">
        <f t="shared" si="42"/>
        <v>37.4574252176646</v>
      </c>
      <c r="O149" s="173">
        <f t="shared" si="42"/>
        <v>42.17465118764634</v>
      </c>
      <c r="P149" s="173">
        <f t="shared" si="42"/>
        <v>54.635075476006946</v>
      </c>
      <c r="Q149" s="173">
        <f t="shared" si="42"/>
        <v>32.383307645827941</v>
      </c>
      <c r="R149" s="173">
        <f t="shared" si="42"/>
        <v>57.416878272065702</v>
      </c>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x14ac:dyDescent="0.2">
      <c r="A150" s="42"/>
      <c r="B150" s="42"/>
      <c r="C150" s="42"/>
      <c r="D150" s="30"/>
      <c r="E150" s="7"/>
      <c r="F150" s="7"/>
      <c r="G150" s="7"/>
      <c r="H150" s="7"/>
      <c r="I150" s="7"/>
      <c r="J150" s="7"/>
      <c r="K150" s="7"/>
      <c r="L150" s="7"/>
      <c r="M150" s="7"/>
      <c r="N150" s="7"/>
      <c r="O150" s="7"/>
      <c r="P150" s="7"/>
      <c r="Q150" s="7"/>
      <c r="R150" s="34"/>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x14ac:dyDescent="0.2">
      <c r="A151" s="37" t="s">
        <v>2</v>
      </c>
      <c r="B151" s="37" t="s">
        <v>6</v>
      </c>
      <c r="C151" s="37" t="s">
        <v>99</v>
      </c>
      <c r="D151" s="37" t="s">
        <v>45</v>
      </c>
      <c r="E151" s="37" t="s">
        <v>100</v>
      </c>
      <c r="F151" s="56">
        <v>41456</v>
      </c>
      <c r="G151" s="56">
        <v>41487</v>
      </c>
      <c r="H151" s="56">
        <v>41518</v>
      </c>
      <c r="I151" s="56">
        <v>41548</v>
      </c>
      <c r="J151" s="56">
        <v>41579</v>
      </c>
      <c r="K151" s="56">
        <v>41609</v>
      </c>
      <c r="L151" s="56">
        <v>41640</v>
      </c>
      <c r="M151" s="56">
        <v>41671</v>
      </c>
      <c r="N151" s="56">
        <v>41699</v>
      </c>
      <c r="O151" s="56">
        <v>41730</v>
      </c>
      <c r="P151" s="56">
        <v>41760</v>
      </c>
      <c r="Q151" s="56">
        <v>41791</v>
      </c>
      <c r="R151" s="73"/>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x14ac:dyDescent="0.2">
      <c r="A152" s="37"/>
      <c r="B152" s="37"/>
      <c r="C152" s="37"/>
      <c r="D152" s="48"/>
      <c r="E152" s="73"/>
      <c r="F152" s="73"/>
      <c r="G152" s="73"/>
      <c r="H152" s="73"/>
      <c r="I152" s="73"/>
      <c r="J152" s="73"/>
      <c r="K152" s="73"/>
      <c r="L152" s="73"/>
      <c r="M152" s="73"/>
      <c r="N152" s="73"/>
      <c r="O152" s="73"/>
      <c r="P152" s="73"/>
      <c r="Q152" s="73"/>
      <c r="R152" s="57" t="s">
        <v>101</v>
      </c>
      <c r="S152" s="17"/>
      <c r="T152" s="17"/>
      <c r="U152" s="17"/>
      <c r="V152" s="17"/>
      <c r="W152" s="17"/>
      <c r="X152" s="17"/>
      <c r="Y152" s="17"/>
      <c r="Z152" s="17"/>
      <c r="AA152" s="17"/>
      <c r="AB152" s="17"/>
      <c r="AC152" s="17"/>
      <c r="AD152" s="17"/>
      <c r="AE152" s="17"/>
      <c r="AF152" s="17"/>
      <c r="AG152" s="17"/>
      <c r="AH152" s="17"/>
      <c r="AI152" s="17"/>
      <c r="AJ152" s="17"/>
      <c r="AK152" s="17"/>
      <c r="AL152" s="17"/>
    </row>
    <row r="153" spans="1:38" ht="15" customHeight="1" x14ac:dyDescent="0.2">
      <c r="A153" s="16" t="s">
        <v>58</v>
      </c>
      <c r="B153" s="16" t="s">
        <v>43</v>
      </c>
      <c r="C153" s="16" t="s">
        <v>44</v>
      </c>
      <c r="D153" s="16" t="s">
        <v>46</v>
      </c>
      <c r="E153" s="16" t="s">
        <v>47</v>
      </c>
      <c r="F153" s="176">
        <v>2433222.1515178396</v>
      </c>
      <c r="G153" s="161">
        <v>2086825.2357197695</v>
      </c>
      <c r="H153" s="161">
        <v>2578988.7463329984</v>
      </c>
      <c r="I153" s="161">
        <v>2227535.3634992633</v>
      </c>
      <c r="J153" s="161">
        <v>1957986.2244688198</v>
      </c>
      <c r="K153" s="161">
        <v>1319140.1133043088</v>
      </c>
      <c r="L153" s="161">
        <v>1419201.629526681</v>
      </c>
      <c r="M153" s="161">
        <v>1260368.462282202</v>
      </c>
      <c r="N153" s="161">
        <v>1788457.9462718377</v>
      </c>
      <c r="O153" s="161">
        <v>1016783.8012342919</v>
      </c>
      <c r="P153" s="161">
        <v>1240420.7591332828</v>
      </c>
      <c r="Q153" s="161">
        <v>2103059.7980945962</v>
      </c>
      <c r="R153" s="61">
        <f t="shared" ref="R153:R162" si="43">SUM(F153:Q153)</f>
        <v>21431990.231385894</v>
      </c>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x14ac:dyDescent="0.2">
      <c r="A154" s="16" t="s">
        <v>58</v>
      </c>
      <c r="B154" s="16" t="s">
        <v>43</v>
      </c>
      <c r="C154" s="16" t="s">
        <v>44</v>
      </c>
      <c r="D154" s="16" t="s">
        <v>48</v>
      </c>
      <c r="E154" s="16" t="s">
        <v>49</v>
      </c>
      <c r="F154" s="176">
        <v>1332883.4370402915</v>
      </c>
      <c r="G154" s="161">
        <v>1151288.886269808</v>
      </c>
      <c r="H154" s="161">
        <v>1434960.2579417818</v>
      </c>
      <c r="I154" s="161">
        <v>1261225.5178525469</v>
      </c>
      <c r="J154" s="161">
        <v>1020345.9299794802</v>
      </c>
      <c r="K154" s="161">
        <v>756329.43025765126</v>
      </c>
      <c r="L154" s="161">
        <v>835307.17053299106</v>
      </c>
      <c r="M154" s="161">
        <v>708560.45670208498</v>
      </c>
      <c r="N154" s="161">
        <v>961197.10847725498</v>
      </c>
      <c r="O154" s="161">
        <v>570279.25121684396</v>
      </c>
      <c r="P154" s="161">
        <v>712090.36311285582</v>
      </c>
      <c r="Q154" s="161">
        <v>1333561.9610866704</v>
      </c>
      <c r="R154" s="61">
        <f t="shared" si="43"/>
        <v>12078029.77047026</v>
      </c>
      <c r="S154" s="17"/>
      <c r="T154" s="17"/>
      <c r="U154" s="17"/>
      <c r="V154" s="17"/>
      <c r="W154" s="17"/>
      <c r="X154" s="17"/>
      <c r="Y154" s="17"/>
      <c r="Z154" s="17"/>
      <c r="AA154" s="17"/>
      <c r="AB154" s="17"/>
      <c r="AC154" s="17"/>
      <c r="AD154" s="17"/>
      <c r="AE154" s="17"/>
      <c r="AF154" s="17"/>
      <c r="AG154" s="17"/>
      <c r="AH154" s="17"/>
      <c r="AI154" s="17"/>
      <c r="AJ154" s="17"/>
      <c r="AK154" s="17"/>
      <c r="AL154" s="17"/>
    </row>
    <row r="155" spans="1:38" ht="15" customHeight="1" x14ac:dyDescent="0.2">
      <c r="A155" s="16" t="s">
        <v>58</v>
      </c>
      <c r="B155" s="16" t="s">
        <v>43</v>
      </c>
      <c r="C155" s="16" t="s">
        <v>44</v>
      </c>
      <c r="D155" s="16" t="s">
        <v>48</v>
      </c>
      <c r="E155" s="16" t="s">
        <v>50</v>
      </c>
      <c r="F155" s="161">
        <v>1205625.4827113249</v>
      </c>
      <c r="G155" s="161">
        <v>1061002.5545301</v>
      </c>
      <c r="H155" s="161">
        <v>1277106.2932592249</v>
      </c>
      <c r="I155" s="161">
        <v>1116349.389116325</v>
      </c>
      <c r="J155" s="161">
        <v>932858.39093923138</v>
      </c>
      <c r="K155" s="161">
        <v>739422.19930556254</v>
      </c>
      <c r="L155" s="161">
        <v>739944.9965933999</v>
      </c>
      <c r="M155" s="161">
        <v>666405.86063951231</v>
      </c>
      <c r="N155" s="161">
        <v>964934.72717118752</v>
      </c>
      <c r="O155" s="161">
        <v>541033.23140099994</v>
      </c>
      <c r="P155" s="161">
        <v>654984.60439717479</v>
      </c>
      <c r="Q155" s="161">
        <v>1109316.9805072877</v>
      </c>
      <c r="R155" s="61">
        <f t="shared" si="43"/>
        <v>11008984.71057133</v>
      </c>
      <c r="S155" s="17"/>
      <c r="T155" s="17"/>
      <c r="U155" s="17"/>
      <c r="V155" s="17"/>
      <c r="W155" s="17"/>
      <c r="X155" s="17"/>
      <c r="Y155" s="17"/>
      <c r="Z155" s="17"/>
      <c r="AA155" s="17"/>
      <c r="AB155" s="17"/>
      <c r="AC155" s="17"/>
      <c r="AD155" s="17"/>
      <c r="AE155" s="17"/>
      <c r="AF155" s="17"/>
      <c r="AG155" s="17"/>
      <c r="AH155" s="17"/>
      <c r="AI155" s="17"/>
      <c r="AJ155" s="17"/>
      <c r="AK155" s="17"/>
      <c r="AL155" s="17"/>
    </row>
    <row r="156" spans="1:38" ht="14.25" customHeight="1" x14ac:dyDescent="0.2">
      <c r="A156" s="16" t="s">
        <v>58</v>
      </c>
      <c r="B156" s="16" t="s">
        <v>43</v>
      </c>
      <c r="C156" s="16" t="s">
        <v>44</v>
      </c>
      <c r="D156" s="16" t="s">
        <v>51</v>
      </c>
      <c r="E156" s="16" t="s">
        <v>52</v>
      </c>
      <c r="F156" s="161">
        <v>1134491.3172698508</v>
      </c>
      <c r="G156" s="161">
        <v>806940.19684530701</v>
      </c>
      <c r="H156" s="161">
        <v>1151592.8767951606</v>
      </c>
      <c r="I156" s="161">
        <v>953018.83364781574</v>
      </c>
      <c r="J156" s="161">
        <v>850734.32784846472</v>
      </c>
      <c r="K156" s="161">
        <v>590304.384267507</v>
      </c>
      <c r="L156" s="161">
        <v>639047.64173065918</v>
      </c>
      <c r="M156" s="161">
        <v>600791.0408000747</v>
      </c>
      <c r="N156" s="161">
        <v>765760.35752283596</v>
      </c>
      <c r="O156" s="161">
        <v>429847.5775628736</v>
      </c>
      <c r="P156" s="161">
        <v>575910.80906214949</v>
      </c>
      <c r="Q156" s="161">
        <v>978906.42835815961</v>
      </c>
      <c r="R156" s="61">
        <f t="shared" si="43"/>
        <v>9477345.7917108573</v>
      </c>
      <c r="S156" s="17"/>
      <c r="T156" s="17"/>
      <c r="U156" s="17"/>
      <c r="V156" s="17"/>
      <c r="W156" s="17"/>
      <c r="X156" s="17"/>
      <c r="Y156" s="17"/>
      <c r="Z156" s="17"/>
      <c r="AA156" s="17"/>
      <c r="AB156" s="17"/>
      <c r="AC156" s="17"/>
      <c r="AD156" s="17"/>
      <c r="AE156" s="17"/>
      <c r="AF156" s="17"/>
      <c r="AG156" s="17"/>
      <c r="AH156" s="17"/>
      <c r="AI156" s="17"/>
      <c r="AJ156" s="17"/>
      <c r="AK156" s="17"/>
      <c r="AL156" s="17"/>
    </row>
    <row r="157" spans="1:38" ht="14.25" customHeight="1" x14ac:dyDescent="0.2">
      <c r="A157" s="16" t="s">
        <v>58</v>
      </c>
      <c r="B157" s="16" t="s">
        <v>43</v>
      </c>
      <c r="C157" s="16" t="s">
        <v>44</v>
      </c>
      <c r="D157" s="16" t="s">
        <v>51</v>
      </c>
      <c r="E157" s="16" t="s">
        <v>53</v>
      </c>
      <c r="F157" s="161">
        <v>255350.32112459998</v>
      </c>
      <c r="G157" s="161">
        <v>189875.20710716999</v>
      </c>
      <c r="H157" s="161">
        <v>252931.19233882497</v>
      </c>
      <c r="I157" s="161">
        <v>214527.58832758496</v>
      </c>
      <c r="J157" s="161">
        <v>192844.29660985127</v>
      </c>
      <c r="K157" s="161">
        <v>142400.85841800002</v>
      </c>
      <c r="L157" s="161">
        <v>142333.66162723501</v>
      </c>
      <c r="M157" s="161">
        <v>133057.43558932497</v>
      </c>
      <c r="N157" s="161">
        <v>182458.70267756627</v>
      </c>
      <c r="O157" s="161">
        <v>104660.20871123999</v>
      </c>
      <c r="P157" s="161">
        <v>126430.43769056996</v>
      </c>
      <c r="Q157" s="161">
        <v>230359.10681218505</v>
      </c>
      <c r="R157" s="61">
        <f t="shared" si="43"/>
        <v>2167229.0170341525</v>
      </c>
      <c r="S157" s="17"/>
      <c r="T157" s="17"/>
      <c r="U157" s="17"/>
      <c r="V157" s="17"/>
      <c r="W157" s="17"/>
      <c r="X157" s="17"/>
      <c r="Y157" s="17"/>
      <c r="Z157" s="17"/>
      <c r="AA157" s="17"/>
      <c r="AB157" s="17"/>
      <c r="AC157" s="17"/>
      <c r="AD157" s="17"/>
      <c r="AE157" s="17"/>
      <c r="AF157" s="17"/>
      <c r="AG157" s="17"/>
      <c r="AH157" s="17"/>
      <c r="AI157" s="17"/>
      <c r="AJ157" s="17"/>
      <c r="AK157" s="17"/>
      <c r="AL157" s="17"/>
    </row>
    <row r="158" spans="1:38" ht="14.25" customHeight="1" x14ac:dyDescent="0.2">
      <c r="A158" s="16" t="s">
        <v>58</v>
      </c>
      <c r="B158" s="16" t="s">
        <v>43</v>
      </c>
      <c r="C158" s="16" t="s">
        <v>44</v>
      </c>
      <c r="D158" s="16" t="s">
        <v>51</v>
      </c>
      <c r="E158" s="16" t="s">
        <v>54</v>
      </c>
      <c r="F158" s="161">
        <v>660756.15261022374</v>
      </c>
      <c r="G158" s="161">
        <v>529683.55044249841</v>
      </c>
      <c r="H158" s="161">
        <v>672443.49046857841</v>
      </c>
      <c r="I158" s="161">
        <v>585948.31082732871</v>
      </c>
      <c r="J158" s="161">
        <v>504468.75421239575</v>
      </c>
      <c r="K158" s="161">
        <v>378359.08081662602</v>
      </c>
      <c r="L158" s="161">
        <v>395823.36873278162</v>
      </c>
      <c r="M158" s="161">
        <v>329884.52262346615</v>
      </c>
      <c r="N158" s="161">
        <v>446578.08277619159</v>
      </c>
      <c r="O158" s="161">
        <v>255084.77622429357</v>
      </c>
      <c r="P158" s="161">
        <v>307417.20946522552</v>
      </c>
      <c r="Q158" s="161">
        <v>612277.97873185331</v>
      </c>
      <c r="R158" s="61">
        <f t="shared" si="43"/>
        <v>5678725.277931462</v>
      </c>
      <c r="S158" s="17"/>
      <c r="T158" s="17"/>
      <c r="U158" s="17"/>
      <c r="V158" s="17"/>
      <c r="W158" s="17"/>
      <c r="X158" s="17"/>
      <c r="Y158" s="17"/>
      <c r="Z158" s="17"/>
      <c r="AA158" s="17"/>
      <c r="AB158" s="17"/>
      <c r="AC158" s="17"/>
      <c r="AD158" s="17"/>
      <c r="AE158" s="17"/>
      <c r="AF158" s="17"/>
      <c r="AG158" s="17"/>
      <c r="AH158" s="17"/>
      <c r="AI158" s="17"/>
      <c r="AJ158" s="17"/>
      <c r="AK158" s="17"/>
      <c r="AL158" s="17"/>
    </row>
    <row r="159" spans="1:38" ht="14.25" customHeight="1" x14ac:dyDescent="0.2">
      <c r="A159" s="16" t="s">
        <v>58</v>
      </c>
      <c r="B159" s="16" t="s">
        <v>43</v>
      </c>
      <c r="C159" s="16" t="s">
        <v>44</v>
      </c>
      <c r="D159" s="16" t="s">
        <v>51</v>
      </c>
      <c r="E159" s="16" t="s">
        <v>55</v>
      </c>
      <c r="F159" s="161">
        <v>204001.78430538269</v>
      </c>
      <c r="G159" s="161">
        <v>156736.8476459604</v>
      </c>
      <c r="H159" s="161">
        <v>244769.18801975637</v>
      </c>
      <c r="I159" s="161">
        <v>198504.61086128399</v>
      </c>
      <c r="J159" s="161">
        <v>174673.83751677407</v>
      </c>
      <c r="K159" s="161">
        <v>117398.02382544601</v>
      </c>
      <c r="L159" s="161">
        <v>122856.00426868859</v>
      </c>
      <c r="M159" s="161">
        <v>115969.228431147</v>
      </c>
      <c r="N159" s="161">
        <v>156435.99509763226</v>
      </c>
      <c r="O159" s="161">
        <v>85299.480614602799</v>
      </c>
      <c r="P159" s="161">
        <v>115184.65971776398</v>
      </c>
      <c r="Q159" s="161">
        <v>191142.34907568261</v>
      </c>
      <c r="R159" s="61">
        <f t="shared" si="43"/>
        <v>1882972.009380121</v>
      </c>
      <c r="S159" s="17"/>
      <c r="T159" s="17"/>
      <c r="U159" s="17"/>
      <c r="V159" s="17"/>
      <c r="W159" s="17"/>
      <c r="X159" s="17"/>
      <c r="Y159" s="17"/>
      <c r="Z159" s="17"/>
      <c r="AA159" s="17"/>
      <c r="AB159" s="17"/>
      <c r="AC159" s="17"/>
      <c r="AD159" s="17"/>
      <c r="AE159" s="17"/>
      <c r="AF159" s="17"/>
      <c r="AG159" s="17"/>
      <c r="AH159" s="17"/>
      <c r="AI159" s="17"/>
      <c r="AJ159" s="17"/>
      <c r="AK159" s="17"/>
      <c r="AL159" s="17"/>
    </row>
    <row r="160" spans="1:38" ht="14.25" customHeight="1" x14ac:dyDescent="0.2">
      <c r="A160" s="16" t="s">
        <v>58</v>
      </c>
      <c r="B160" s="16" t="s">
        <v>43</v>
      </c>
      <c r="C160" s="16" t="s">
        <v>44</v>
      </c>
      <c r="D160" s="16" t="s">
        <v>56</v>
      </c>
      <c r="E160" s="16" t="s">
        <v>57</v>
      </c>
      <c r="F160" s="161">
        <v>3067822.9919048399</v>
      </c>
      <c r="G160" s="161">
        <v>2455342.9186057192</v>
      </c>
      <c r="H160" s="161">
        <v>3390820.7358167996</v>
      </c>
      <c r="I160" s="161">
        <v>2725135.5537314997</v>
      </c>
      <c r="J160" s="161">
        <v>2517178.5408305251</v>
      </c>
      <c r="K160" s="161">
        <v>1767206.136907575</v>
      </c>
      <c r="L160" s="161">
        <v>1961436.6334718997</v>
      </c>
      <c r="M160" s="161">
        <v>1593530.5935860998</v>
      </c>
      <c r="N160" s="161">
        <v>2258113.7891461495</v>
      </c>
      <c r="O160" s="161">
        <v>1190031.30652068</v>
      </c>
      <c r="P160" s="161">
        <v>1572119.1696365993</v>
      </c>
      <c r="Q160" s="161">
        <v>2829210.9406183348</v>
      </c>
      <c r="R160" s="61">
        <f t="shared" si="43"/>
        <v>27327949.310776718</v>
      </c>
      <c r="S160" s="17"/>
      <c r="T160" s="17"/>
      <c r="U160" s="17"/>
      <c r="V160" s="17"/>
      <c r="W160" s="17"/>
      <c r="X160" s="17"/>
      <c r="Y160" s="17"/>
      <c r="Z160" s="17"/>
      <c r="AA160" s="17"/>
      <c r="AB160" s="17"/>
      <c r="AC160" s="17"/>
      <c r="AD160" s="17"/>
      <c r="AE160" s="17"/>
      <c r="AF160" s="17"/>
      <c r="AG160" s="17"/>
      <c r="AH160" s="17"/>
      <c r="AI160" s="17"/>
      <c r="AJ160" s="17"/>
      <c r="AK160" s="17"/>
      <c r="AL160" s="17"/>
    </row>
    <row r="161" spans="1:38" ht="14.25" customHeight="1" x14ac:dyDescent="0.2">
      <c r="A161" s="16" t="s">
        <v>62</v>
      </c>
      <c r="B161" s="16" t="s">
        <v>43</v>
      </c>
      <c r="C161" s="16"/>
      <c r="D161" s="16"/>
      <c r="E161" s="16"/>
      <c r="F161" s="176">
        <f t="shared" ref="F161:Q161" si="44">SUM(F153:F160)</f>
        <v>10294153.638484353</v>
      </c>
      <c r="G161" s="161">
        <f t="shared" si="44"/>
        <v>8437695.3971663322</v>
      </c>
      <c r="H161" s="161">
        <f t="shared" si="44"/>
        <v>11003612.780973125</v>
      </c>
      <c r="I161" s="161">
        <f t="shared" si="44"/>
        <v>9282245.1678636465</v>
      </c>
      <c r="J161" s="161">
        <f t="shared" si="44"/>
        <v>8151090.3024055436</v>
      </c>
      <c r="K161" s="161">
        <f t="shared" si="44"/>
        <v>5810560.2271026773</v>
      </c>
      <c r="L161" s="161">
        <f t="shared" si="44"/>
        <v>6255951.1064843358</v>
      </c>
      <c r="M161" s="161">
        <f t="shared" si="44"/>
        <v>5408567.6006539119</v>
      </c>
      <c r="N161" s="161">
        <f t="shared" si="44"/>
        <v>7523936.7091406565</v>
      </c>
      <c r="O161" s="161">
        <f t="shared" si="44"/>
        <v>4193019.6334858257</v>
      </c>
      <c r="P161" s="161">
        <f t="shared" si="44"/>
        <v>5304558.0122156218</v>
      </c>
      <c r="Q161" s="161">
        <f t="shared" si="44"/>
        <v>9387835.5432847701</v>
      </c>
      <c r="R161" s="61">
        <f t="shared" si="43"/>
        <v>91053226.119260788</v>
      </c>
      <c r="S161" s="17"/>
      <c r="T161" s="17"/>
      <c r="U161" s="17"/>
      <c r="V161" s="17"/>
      <c r="W161" s="17"/>
      <c r="X161" s="17"/>
      <c r="Y161" s="17"/>
      <c r="Z161" s="17"/>
      <c r="AA161" s="17"/>
      <c r="AB161" s="17"/>
      <c r="AC161" s="17"/>
      <c r="AD161" s="17"/>
      <c r="AE161" s="17"/>
      <c r="AF161" s="17"/>
      <c r="AG161" s="17"/>
      <c r="AH161" s="17"/>
      <c r="AI161" s="17"/>
      <c r="AJ161" s="17"/>
      <c r="AK161" s="17"/>
      <c r="AL161" s="17"/>
    </row>
    <row r="162" spans="1:38" s="159" customFormat="1" ht="14.25" customHeight="1" thickBot="1" x14ac:dyDescent="0.25">
      <c r="A162" s="16"/>
      <c r="B162" s="16"/>
      <c r="C162" s="16"/>
      <c r="D162" s="16"/>
      <c r="E162" s="16"/>
      <c r="F162" s="161">
        <v>234.24199100000001</v>
      </c>
      <c r="G162" s="161">
        <v>203.740703</v>
      </c>
      <c r="H162" s="161">
        <v>192.23546099999999</v>
      </c>
      <c r="I162" s="161">
        <v>176.36956599999999</v>
      </c>
      <c r="J162" s="161">
        <v>206.09105</v>
      </c>
      <c r="K162" s="161">
        <v>141.32156660000001</v>
      </c>
      <c r="L162" s="161">
        <v>214.20249699999999</v>
      </c>
      <c r="M162" s="161">
        <v>211.43019899999999</v>
      </c>
      <c r="N162" s="161">
        <v>141.81421700000001</v>
      </c>
      <c r="O162" s="161">
        <v>118.441136</v>
      </c>
      <c r="P162" s="161">
        <v>116.407369</v>
      </c>
      <c r="Q162" s="161">
        <v>140.38033399999998</v>
      </c>
      <c r="R162" s="15">
        <f t="shared" si="43"/>
        <v>2096.6760896000001</v>
      </c>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thickTop="1" thickBot="1" x14ac:dyDescent="0.25">
      <c r="A163" s="63"/>
      <c r="B163" s="64"/>
      <c r="C163" s="65"/>
      <c r="D163" s="200" t="s">
        <v>111</v>
      </c>
      <c r="E163" s="192"/>
      <c r="F163" s="173">
        <f>F161/(F162*1000)</f>
        <v>43.946662144296546</v>
      </c>
      <c r="G163" s="173">
        <f t="shared" ref="G163:R163" si="45">G161/(G162*1000)</f>
        <v>41.413891642291681</v>
      </c>
      <c r="H163" s="173">
        <f t="shared" si="45"/>
        <v>57.240286072781991</v>
      </c>
      <c r="I163" s="173">
        <f t="shared" si="45"/>
        <v>52.62951754308704</v>
      </c>
      <c r="J163" s="173">
        <f t="shared" si="45"/>
        <v>39.550918404295302</v>
      </c>
      <c r="K163" s="173">
        <f t="shared" si="45"/>
        <v>41.115877547190145</v>
      </c>
      <c r="L163" s="173">
        <f t="shared" si="45"/>
        <v>29.20578048389574</v>
      </c>
      <c r="M163" s="173">
        <f t="shared" si="45"/>
        <v>25.580866055250283</v>
      </c>
      <c r="N163" s="173">
        <f t="shared" si="45"/>
        <v>53.054883130234089</v>
      </c>
      <c r="O163" s="173">
        <f t="shared" si="45"/>
        <v>35.401717469898514</v>
      </c>
      <c r="P163" s="173">
        <f t="shared" si="45"/>
        <v>45.568919371553029</v>
      </c>
      <c r="Q163" s="173">
        <f t="shared" si="45"/>
        <v>66.874292686073616</v>
      </c>
      <c r="R163" s="173">
        <f t="shared" si="45"/>
        <v>43.427416648144138</v>
      </c>
      <c r="S163" s="17"/>
      <c r="T163" s="17"/>
      <c r="U163" s="17"/>
      <c r="V163" s="17"/>
      <c r="W163" s="17"/>
      <c r="X163" s="17"/>
      <c r="Y163" s="17"/>
      <c r="Z163" s="17"/>
      <c r="AA163" s="17"/>
      <c r="AB163" s="17"/>
      <c r="AC163" s="17"/>
      <c r="AD163" s="17"/>
      <c r="AE163" s="17"/>
      <c r="AF163" s="17"/>
      <c r="AG163" s="17"/>
      <c r="AH163" s="17"/>
      <c r="AI163" s="17"/>
      <c r="AJ163" s="17"/>
      <c r="AK163" s="17"/>
      <c r="AL163" s="17"/>
    </row>
    <row r="164" spans="1:38" ht="14.25" customHeight="1" thickTop="1" x14ac:dyDescent="0.2">
      <c r="A164" s="166" t="s">
        <v>256</v>
      </c>
      <c r="B164" s="169"/>
      <c r="C164" s="178"/>
      <c r="D164" s="179" t="s">
        <v>257</v>
      </c>
      <c r="E164" s="180"/>
      <c r="F164" s="168"/>
      <c r="G164" s="168"/>
      <c r="H164" s="61"/>
      <c r="I164" s="61"/>
      <c r="J164" s="61"/>
      <c r="K164" s="61"/>
      <c r="L164" s="61"/>
      <c r="M164" s="61"/>
      <c r="N164" s="61"/>
      <c r="O164" s="61"/>
      <c r="P164" s="61"/>
      <c r="Q164" s="61"/>
      <c r="R164" s="61"/>
      <c r="S164" s="17"/>
      <c r="T164" s="17"/>
      <c r="U164" s="17"/>
      <c r="V164" s="17"/>
      <c r="W164" s="17"/>
      <c r="X164" s="17"/>
      <c r="Y164" s="17"/>
      <c r="Z164" s="17"/>
      <c r="AA164" s="17"/>
      <c r="AB164" s="17"/>
      <c r="AC164" s="17"/>
      <c r="AD164" s="17"/>
      <c r="AE164" s="17"/>
      <c r="AF164" s="17"/>
      <c r="AG164" s="17"/>
      <c r="AH164" s="17"/>
      <c r="AI164" s="17"/>
      <c r="AJ164" s="17"/>
      <c r="AK164" s="17"/>
      <c r="AL164" s="17"/>
    </row>
    <row r="165" spans="1:38" s="159" customFormat="1" ht="14.25" customHeight="1" x14ac:dyDescent="0.2">
      <c r="A165" s="166"/>
      <c r="B165" s="169"/>
      <c r="C165" s="178"/>
      <c r="D165" s="179"/>
      <c r="E165" s="180"/>
      <c r="F165" s="168"/>
      <c r="G165" s="168"/>
      <c r="H165" s="61"/>
      <c r="I165" s="61"/>
      <c r="J165" s="61"/>
      <c r="K165" s="61"/>
      <c r="L165" s="61"/>
      <c r="M165" s="61"/>
      <c r="N165" s="61"/>
      <c r="O165" s="61"/>
      <c r="P165" s="61"/>
      <c r="Q165" s="61"/>
      <c r="R165" s="61"/>
      <c r="S165" s="17"/>
      <c r="T165" s="17"/>
      <c r="U165" s="17"/>
      <c r="V165" s="17"/>
      <c r="W165" s="17"/>
      <c r="X165" s="17"/>
      <c r="Y165" s="17"/>
      <c r="Z165" s="17"/>
      <c r="AA165" s="17"/>
      <c r="AB165" s="17"/>
      <c r="AC165" s="17"/>
      <c r="AD165" s="17"/>
      <c r="AE165" s="17"/>
      <c r="AF165" s="17"/>
      <c r="AG165" s="17"/>
      <c r="AH165" s="17"/>
      <c r="AI165" s="17"/>
      <c r="AJ165" s="17"/>
      <c r="AK165" s="17"/>
      <c r="AL165" s="17"/>
    </row>
    <row r="166" spans="1:38" ht="14.25" customHeight="1" x14ac:dyDescent="0.2">
      <c r="A166" s="189" t="s">
        <v>112</v>
      </c>
      <c r="B166" s="186"/>
      <c r="C166" s="186"/>
      <c r="D166" s="186"/>
      <c r="E166" s="186"/>
      <c r="F166" s="186"/>
      <c r="G166" s="186"/>
      <c r="H166" s="186"/>
      <c r="I166" s="186"/>
      <c r="J166" s="186"/>
      <c r="K166" s="186"/>
      <c r="L166" s="186"/>
      <c r="M166" s="186"/>
      <c r="N166" s="186"/>
      <c r="O166" s="186"/>
      <c r="P166" s="186"/>
      <c r="Q166" s="186"/>
      <c r="R166" s="186"/>
      <c r="S166" s="186"/>
      <c r="T166" s="186"/>
      <c r="U166" s="186"/>
      <c r="V166" s="187"/>
      <c r="W166" s="77"/>
      <c r="X166" s="77"/>
      <c r="Y166" s="77"/>
      <c r="Z166" s="77"/>
      <c r="AA166" s="77"/>
      <c r="AB166" s="77"/>
      <c r="AC166" s="77"/>
      <c r="AD166" s="77"/>
      <c r="AE166" s="77"/>
      <c r="AF166" s="77"/>
      <c r="AG166" s="77"/>
      <c r="AH166" s="77"/>
      <c r="AI166" s="77"/>
      <c r="AJ166" s="77"/>
      <c r="AK166" s="77"/>
      <c r="AL166" s="77"/>
    </row>
    <row r="167" spans="1:38" ht="14.25" customHeight="1" x14ac:dyDescent="0.2">
      <c r="A167" s="189" t="s">
        <v>113</v>
      </c>
      <c r="B167" s="186"/>
      <c r="C167" s="186"/>
      <c r="D167" s="186"/>
      <c r="E167" s="186"/>
      <c r="F167" s="186"/>
      <c r="G167" s="186"/>
      <c r="H167" s="186"/>
      <c r="I167" s="186"/>
      <c r="J167" s="186"/>
      <c r="K167" s="186"/>
      <c r="L167" s="186"/>
      <c r="M167" s="186"/>
      <c r="N167" s="186"/>
      <c r="O167" s="186"/>
      <c r="P167" s="186"/>
      <c r="Q167" s="186"/>
      <c r="R167" s="186"/>
      <c r="S167" s="186"/>
      <c r="T167" s="186"/>
      <c r="U167" s="186"/>
      <c r="V167" s="187"/>
      <c r="W167" s="189"/>
      <c r="X167" s="186"/>
      <c r="Y167" s="186"/>
      <c r="Z167" s="186"/>
      <c r="AA167" s="186"/>
      <c r="AB167" s="186"/>
      <c r="AC167" s="186"/>
      <c r="AD167" s="186"/>
      <c r="AE167" s="186"/>
      <c r="AF167" s="186"/>
      <c r="AG167" s="186"/>
      <c r="AH167" s="186"/>
      <c r="AI167" s="186"/>
      <c r="AJ167" s="186"/>
      <c r="AK167" s="186"/>
      <c r="AL167" s="187"/>
    </row>
    <row r="168" spans="1:38" ht="14.25" customHeight="1" x14ac:dyDescent="0.2">
      <c r="A168" s="189" t="s">
        <v>114</v>
      </c>
      <c r="B168" s="186"/>
      <c r="C168" s="186"/>
      <c r="D168" s="186"/>
      <c r="E168" s="186"/>
      <c r="F168" s="186"/>
      <c r="G168" s="186"/>
      <c r="H168" s="186"/>
      <c r="I168" s="186"/>
      <c r="J168" s="186"/>
      <c r="K168" s="186"/>
      <c r="L168" s="187"/>
      <c r="M168" s="78"/>
      <c r="N168" s="78"/>
      <c r="O168" s="78"/>
      <c r="P168" s="78"/>
      <c r="Q168" s="78"/>
      <c r="R168" s="78"/>
      <c r="S168" s="78"/>
      <c r="T168" s="78"/>
      <c r="U168" s="78"/>
      <c r="V168" s="78"/>
      <c r="W168" s="79"/>
      <c r="X168" s="78"/>
      <c r="Y168" s="78"/>
      <c r="Z168" s="78"/>
      <c r="AA168" s="78"/>
      <c r="AB168" s="78"/>
      <c r="AC168" s="78"/>
      <c r="AD168" s="78"/>
      <c r="AE168" s="78"/>
      <c r="AF168" s="78"/>
      <c r="AG168" s="78"/>
      <c r="AH168" s="78"/>
      <c r="AI168" s="78"/>
      <c r="AJ168" s="78"/>
      <c r="AK168" s="78"/>
      <c r="AL168" s="78"/>
    </row>
    <row r="169" spans="1:38" ht="14.25" customHeight="1" x14ac:dyDescent="0.2">
      <c r="A169" s="189" t="s">
        <v>115</v>
      </c>
      <c r="B169" s="186"/>
      <c r="C169" s="186"/>
      <c r="D169" s="186"/>
      <c r="E169" s="186"/>
      <c r="F169" s="186"/>
      <c r="G169" s="186"/>
      <c r="H169" s="186"/>
      <c r="I169" s="186"/>
      <c r="J169" s="186"/>
      <c r="K169" s="186"/>
      <c r="L169" s="186"/>
      <c r="M169" s="187"/>
      <c r="N169" s="78"/>
      <c r="O169" s="78"/>
      <c r="P169" s="78"/>
      <c r="Q169" s="78"/>
      <c r="R169" s="78"/>
      <c r="S169" s="78"/>
      <c r="T169" s="78"/>
      <c r="U169" s="78"/>
      <c r="V169" s="78"/>
      <c r="W169" s="79"/>
      <c r="X169" s="78"/>
      <c r="Y169" s="78"/>
      <c r="Z169" s="78"/>
      <c r="AA169" s="78"/>
      <c r="AB169" s="78"/>
      <c r="AC169" s="78"/>
      <c r="AD169" s="78"/>
      <c r="AE169" s="78"/>
      <c r="AF169" s="78"/>
      <c r="AG169" s="78"/>
      <c r="AH169" s="78"/>
      <c r="AI169" s="78"/>
      <c r="AJ169" s="78"/>
      <c r="AK169" s="78"/>
      <c r="AL169" s="78"/>
    </row>
    <row r="170" spans="1:38" ht="14.25" customHeight="1" x14ac:dyDescent="0.2">
      <c r="A170" s="189" t="s">
        <v>116</v>
      </c>
      <c r="B170" s="186"/>
      <c r="C170" s="186"/>
      <c r="D170" s="186"/>
      <c r="E170" s="186"/>
      <c r="F170" s="186"/>
      <c r="G170" s="186"/>
      <c r="H170" s="186"/>
      <c r="I170" s="186"/>
      <c r="J170" s="186"/>
      <c r="K170" s="186"/>
      <c r="L170" s="186"/>
      <c r="M170" s="187"/>
      <c r="N170" s="78"/>
      <c r="O170" s="78"/>
      <c r="P170" s="78"/>
      <c r="Q170" s="78"/>
      <c r="R170" s="78"/>
      <c r="S170" s="78"/>
      <c r="T170" s="78"/>
      <c r="U170" s="78"/>
      <c r="V170" s="78"/>
      <c r="W170" s="79"/>
      <c r="X170" s="78"/>
      <c r="Y170" s="78"/>
      <c r="Z170" s="78"/>
      <c r="AA170" s="78"/>
      <c r="AB170" s="78"/>
      <c r="AC170" s="78"/>
      <c r="AD170" s="78"/>
      <c r="AE170" s="78"/>
      <c r="AF170" s="78"/>
      <c r="AG170" s="78"/>
      <c r="AH170" s="78"/>
      <c r="AI170" s="78"/>
      <c r="AJ170" s="78"/>
      <c r="AK170" s="78"/>
      <c r="AL170" s="78"/>
    </row>
    <row r="171" spans="1:38" ht="14.25" customHeight="1" x14ac:dyDescent="0.2">
      <c r="A171" s="189" t="s">
        <v>117</v>
      </c>
      <c r="B171" s="186"/>
      <c r="C171" s="186"/>
      <c r="D171" s="186"/>
      <c r="E171" s="186"/>
      <c r="F171" s="186"/>
      <c r="G171" s="186"/>
      <c r="H171" s="186"/>
      <c r="I171" s="186"/>
      <c r="J171" s="186"/>
      <c r="K171" s="186"/>
      <c r="L171" s="186"/>
      <c r="M171" s="187"/>
      <c r="N171" s="78"/>
      <c r="O171" s="78"/>
      <c r="P171" s="78"/>
      <c r="Q171" s="78"/>
      <c r="R171" s="78"/>
      <c r="S171" s="78"/>
      <c r="T171" s="78"/>
      <c r="U171" s="78"/>
      <c r="V171" s="78"/>
      <c r="W171" s="79"/>
      <c r="X171" s="78"/>
      <c r="Y171" s="78"/>
      <c r="Z171" s="78"/>
      <c r="AA171" s="78"/>
      <c r="AB171" s="78"/>
      <c r="AC171" s="78"/>
      <c r="AD171" s="78"/>
      <c r="AE171" s="78"/>
      <c r="AF171" s="78"/>
      <c r="AG171" s="78"/>
      <c r="AH171" s="78"/>
      <c r="AI171" s="78"/>
      <c r="AJ171" s="78"/>
      <c r="AK171" s="78"/>
      <c r="AL171" s="78"/>
    </row>
    <row r="172" spans="1:38" ht="14.25" customHeight="1" x14ac:dyDescent="0.2">
      <c r="A172" s="189" t="s">
        <v>118</v>
      </c>
      <c r="B172" s="186"/>
      <c r="C172" s="186"/>
      <c r="D172" s="186"/>
      <c r="E172" s="186"/>
      <c r="F172" s="186"/>
      <c r="G172" s="186"/>
      <c r="H172" s="186"/>
      <c r="I172" s="186"/>
      <c r="J172" s="186"/>
      <c r="K172" s="186"/>
      <c r="L172" s="186"/>
      <c r="M172" s="186"/>
      <c r="N172" s="186"/>
      <c r="O172" s="187"/>
      <c r="P172" s="78"/>
      <c r="Q172" s="78"/>
      <c r="R172" s="78"/>
      <c r="S172" s="78"/>
      <c r="T172" s="78"/>
      <c r="U172" s="78"/>
      <c r="V172" s="78"/>
      <c r="W172" s="79"/>
      <c r="X172" s="78"/>
      <c r="Y172" s="78"/>
      <c r="Z172" s="78"/>
      <c r="AA172" s="78"/>
      <c r="AB172" s="78"/>
      <c r="AC172" s="78"/>
      <c r="AD172" s="78"/>
      <c r="AE172" s="78"/>
      <c r="AF172" s="78"/>
      <c r="AG172" s="78"/>
      <c r="AH172" s="78"/>
      <c r="AI172" s="78"/>
      <c r="AJ172" s="78"/>
      <c r="AK172" s="78"/>
      <c r="AL172" s="78"/>
    </row>
    <row r="173" spans="1:38" ht="14.25" customHeight="1" x14ac:dyDescent="0.2">
      <c r="A173" s="194" t="s">
        <v>119</v>
      </c>
      <c r="B173" s="195"/>
      <c r="C173" s="195"/>
      <c r="D173" s="195"/>
      <c r="E173" s="195"/>
      <c r="F173" s="195"/>
      <c r="G173" s="195"/>
      <c r="H173" s="195"/>
      <c r="I173" s="195"/>
      <c r="J173" s="195"/>
      <c r="K173" s="195"/>
      <c r="L173" s="195"/>
      <c r="M173" s="195"/>
      <c r="N173" s="196"/>
      <c r="O173" s="35"/>
      <c r="P173" s="78"/>
      <c r="Q173" s="78"/>
      <c r="R173" s="78"/>
      <c r="S173" s="78"/>
      <c r="T173" s="78"/>
      <c r="U173" s="78"/>
      <c r="V173" s="78"/>
      <c r="W173" s="79"/>
      <c r="X173" s="78"/>
      <c r="Y173" s="78"/>
      <c r="Z173" s="78"/>
      <c r="AA173" s="78"/>
      <c r="AB173" s="78"/>
      <c r="AC173" s="78"/>
      <c r="AD173" s="78"/>
      <c r="AE173" s="78"/>
      <c r="AF173" s="78"/>
      <c r="AG173" s="78"/>
      <c r="AH173" s="78"/>
      <c r="AI173" s="78"/>
      <c r="AJ173" s="78"/>
      <c r="AK173" s="78"/>
      <c r="AL173" s="78"/>
    </row>
    <row r="174" spans="1:38" ht="14.25" customHeight="1" x14ac:dyDescent="0.2">
      <c r="A174" s="197"/>
      <c r="B174" s="198"/>
      <c r="C174" s="198"/>
      <c r="D174" s="198"/>
      <c r="E174" s="198"/>
      <c r="F174" s="198"/>
      <c r="G174" s="198"/>
      <c r="H174" s="198"/>
      <c r="I174" s="198"/>
      <c r="J174" s="198"/>
      <c r="K174" s="198"/>
      <c r="L174" s="198"/>
      <c r="M174" s="198"/>
      <c r="N174" s="199"/>
      <c r="O174" s="15"/>
      <c r="P174" s="15"/>
      <c r="Q174" s="15"/>
      <c r="R174" s="15"/>
      <c r="S174" s="17"/>
      <c r="T174" s="17"/>
      <c r="U174" s="17"/>
      <c r="V174" s="17"/>
      <c r="W174" s="17"/>
      <c r="X174" s="17"/>
      <c r="Y174" s="17"/>
      <c r="Z174" s="17"/>
      <c r="AA174" s="17"/>
      <c r="AB174" s="17"/>
      <c r="AC174" s="17"/>
      <c r="AD174" s="17"/>
      <c r="AE174" s="17"/>
      <c r="AF174" s="17"/>
      <c r="AG174" s="17"/>
      <c r="AH174" s="17"/>
      <c r="AI174" s="17"/>
      <c r="AJ174" s="17"/>
      <c r="AK174" s="17"/>
      <c r="AL174" s="17"/>
    </row>
    <row r="175" spans="1:38" ht="14.25" customHeight="1" x14ac:dyDescent="0.2">
      <c r="A175" s="42" t="s">
        <v>120</v>
      </c>
      <c r="B175" s="17"/>
      <c r="C175" s="17"/>
      <c r="D175" s="17"/>
      <c r="E175" s="17"/>
      <c r="F175" s="7"/>
      <c r="G175" s="7"/>
      <c r="H175" s="7"/>
      <c r="I175" s="7"/>
      <c r="J175" s="7"/>
      <c r="K175" s="7"/>
      <c r="L175" s="7"/>
      <c r="M175" s="7"/>
      <c r="N175" s="7"/>
      <c r="O175" s="7"/>
      <c r="P175" s="7"/>
      <c r="Q175" s="7"/>
      <c r="R175" s="7"/>
    </row>
    <row r="176" spans="1:38" ht="14.25" customHeight="1" x14ac:dyDescent="0.2">
      <c r="A176" s="37" t="s">
        <v>2</v>
      </c>
      <c r="B176" s="37" t="s">
        <v>6</v>
      </c>
      <c r="C176" s="37" t="s">
        <v>99</v>
      </c>
      <c r="D176" s="37" t="s">
        <v>45</v>
      </c>
      <c r="E176" s="37" t="s">
        <v>100</v>
      </c>
      <c r="F176" s="56">
        <v>41456</v>
      </c>
      <c r="G176" s="56">
        <v>41487</v>
      </c>
      <c r="H176" s="56">
        <v>41518</v>
      </c>
      <c r="I176" s="56">
        <v>41548</v>
      </c>
      <c r="J176" s="56">
        <v>41579</v>
      </c>
      <c r="K176" s="56">
        <v>41609</v>
      </c>
      <c r="L176" s="56">
        <v>41640</v>
      </c>
      <c r="M176" s="56">
        <v>41671</v>
      </c>
      <c r="N176" s="56">
        <v>41699</v>
      </c>
      <c r="O176" s="56">
        <v>41730</v>
      </c>
      <c r="P176" s="56">
        <v>41760</v>
      </c>
      <c r="Q176" s="56">
        <v>41791</v>
      </c>
      <c r="R176" s="7"/>
    </row>
    <row r="177" spans="1:38" ht="14.25" customHeight="1" x14ac:dyDescent="0.2">
      <c r="A177" s="37"/>
      <c r="B177" s="37"/>
      <c r="C177" s="37"/>
      <c r="D177" s="48"/>
      <c r="E177" s="73"/>
      <c r="F177" s="73"/>
      <c r="G177" s="73"/>
      <c r="H177" s="73"/>
      <c r="I177" s="73"/>
      <c r="J177" s="73"/>
      <c r="K177" s="73"/>
      <c r="L177" s="73"/>
      <c r="M177" s="73"/>
      <c r="N177" s="73"/>
      <c r="O177" s="73"/>
      <c r="P177" s="73"/>
      <c r="Q177" s="73"/>
      <c r="R177" s="34" t="s">
        <v>101</v>
      </c>
    </row>
    <row r="178" spans="1:38" ht="14.25" customHeight="1" x14ac:dyDescent="0.2">
      <c r="A178" s="16" t="s">
        <v>58</v>
      </c>
      <c r="B178" s="16" t="s">
        <v>105</v>
      </c>
      <c r="C178" s="16" t="s">
        <v>44</v>
      </c>
      <c r="D178" s="16" t="s">
        <v>46</v>
      </c>
      <c r="E178" s="16" t="s">
        <v>47</v>
      </c>
      <c r="F178" s="61">
        <f t="shared" ref="F178:F185" si="46">F111-G57</f>
        <v>2657990.4704485266</v>
      </c>
      <c r="G178" s="61">
        <f t="shared" ref="G178:Q178" si="47">G111-H57</f>
        <v>2683441.4261526754</v>
      </c>
      <c r="H178" s="61">
        <f t="shared" si="47"/>
        <v>2750517.8379983762</v>
      </c>
      <c r="I178" s="61">
        <f t="shared" si="47"/>
        <v>2927644.6242118245</v>
      </c>
      <c r="J178" s="61">
        <f t="shared" si="47"/>
        <v>3050638.9937943015</v>
      </c>
      <c r="K178" s="61">
        <f t="shared" si="47"/>
        <v>183254.51213499904</v>
      </c>
      <c r="L178" s="61">
        <f t="shared" si="47"/>
        <v>-1365906.2059124997</v>
      </c>
      <c r="M178" s="61">
        <f t="shared" si="47"/>
        <v>-1874344.1039562495</v>
      </c>
      <c r="N178" s="61">
        <f t="shared" si="47"/>
        <v>-1375138.2943531247</v>
      </c>
      <c r="O178" s="61">
        <f t="shared" si="47"/>
        <v>-2005065.609431251</v>
      </c>
      <c r="P178" s="61">
        <f t="shared" si="47"/>
        <v>-2559892.4104312519</v>
      </c>
      <c r="Q178" s="61">
        <f t="shared" si="47"/>
        <v>-242629.86832125019</v>
      </c>
      <c r="R178" s="61">
        <f t="shared" ref="R178:R187" si="48">SUM(F178:Q178)</f>
        <v>4830511.3723350773</v>
      </c>
    </row>
    <row r="179" spans="1:38" ht="14.25" customHeight="1" x14ac:dyDescent="0.2">
      <c r="A179" s="16" t="s">
        <v>58</v>
      </c>
      <c r="B179" s="16" t="s">
        <v>105</v>
      </c>
      <c r="C179" s="16" t="s">
        <v>44</v>
      </c>
      <c r="D179" s="16" t="s">
        <v>48</v>
      </c>
      <c r="E179" s="16" t="s">
        <v>49</v>
      </c>
      <c r="F179" s="61">
        <f t="shared" si="46"/>
        <v>1263796.642080701</v>
      </c>
      <c r="G179" s="61">
        <f t="shared" ref="G179:Q179" si="49">G112-H58</f>
        <v>1282764.9699914004</v>
      </c>
      <c r="H179" s="61">
        <f t="shared" si="49"/>
        <v>1343044.0990280001</v>
      </c>
      <c r="I179" s="61">
        <f t="shared" si="49"/>
        <v>1364704.7636215994</v>
      </c>
      <c r="J179" s="61">
        <f t="shared" si="49"/>
        <v>1376524.2729086499</v>
      </c>
      <c r="K179" s="61">
        <f t="shared" si="49"/>
        <v>119510.90829749964</v>
      </c>
      <c r="L179" s="61">
        <f t="shared" si="49"/>
        <v>-679136.28563750023</v>
      </c>
      <c r="M179" s="61">
        <f t="shared" si="49"/>
        <v>-778869.9910812499</v>
      </c>
      <c r="N179" s="61">
        <f t="shared" si="49"/>
        <v>-653484.99598437501</v>
      </c>
      <c r="O179" s="61">
        <f t="shared" si="49"/>
        <v>-566449.30422500009</v>
      </c>
      <c r="P179" s="61">
        <f t="shared" si="49"/>
        <v>-710005.59976250026</v>
      </c>
      <c r="Q179" s="61">
        <f t="shared" si="49"/>
        <v>131916.3431924996</v>
      </c>
      <c r="R179" s="61">
        <f t="shared" si="48"/>
        <v>3494315.822429725</v>
      </c>
    </row>
    <row r="180" spans="1:38" ht="14.25" customHeight="1" x14ac:dyDescent="0.2">
      <c r="A180" s="16" t="s">
        <v>58</v>
      </c>
      <c r="B180" s="16" t="s">
        <v>105</v>
      </c>
      <c r="C180" s="16" t="s">
        <v>44</v>
      </c>
      <c r="D180" s="16" t="s">
        <v>48</v>
      </c>
      <c r="E180" s="16" t="s">
        <v>50</v>
      </c>
      <c r="F180" s="61">
        <f t="shared" si="46"/>
        <v>1168763.8298630007</v>
      </c>
      <c r="G180" s="61">
        <f t="shared" ref="G180:Q180" si="50">G113-H59</f>
        <v>1404227.8315424998</v>
      </c>
      <c r="H180" s="61">
        <f t="shared" si="50"/>
        <v>1392318.5348295015</v>
      </c>
      <c r="I180" s="61">
        <f t="shared" si="50"/>
        <v>1700284.8846145002</v>
      </c>
      <c r="J180" s="61">
        <f t="shared" si="50"/>
        <v>1388635.30669975</v>
      </c>
      <c r="K180" s="61">
        <f t="shared" si="50"/>
        <v>303675.03036249988</v>
      </c>
      <c r="L180" s="61">
        <f t="shared" si="50"/>
        <v>-590538.85806250013</v>
      </c>
      <c r="M180" s="61">
        <f t="shared" si="50"/>
        <v>-676523.44459374994</v>
      </c>
      <c r="N180" s="61">
        <f t="shared" si="50"/>
        <v>-553841.46107812505</v>
      </c>
      <c r="O180" s="61">
        <f t="shared" si="50"/>
        <v>-375102.62975000031</v>
      </c>
      <c r="P180" s="61">
        <f t="shared" si="50"/>
        <v>-615985.64156250004</v>
      </c>
      <c r="Q180" s="61">
        <f t="shared" si="50"/>
        <v>-36069.073237499688</v>
      </c>
      <c r="R180" s="61">
        <f t="shared" si="48"/>
        <v>4509844.3096273765</v>
      </c>
    </row>
    <row r="181" spans="1:38" ht="14.25" customHeight="1" x14ac:dyDescent="0.2">
      <c r="A181" s="16" t="s">
        <v>58</v>
      </c>
      <c r="B181" s="16" t="s">
        <v>105</v>
      </c>
      <c r="C181" s="16" t="s">
        <v>44</v>
      </c>
      <c r="D181" s="16" t="s">
        <v>51</v>
      </c>
      <c r="E181" s="16" t="s">
        <v>52</v>
      </c>
      <c r="F181" s="61">
        <f t="shared" si="46"/>
        <v>979319.02567367302</v>
      </c>
      <c r="G181" s="61">
        <f t="shared" ref="G181:Q181" si="51">G114-H60</f>
        <v>891851.83950852044</v>
      </c>
      <c r="H181" s="61">
        <f t="shared" si="51"/>
        <v>1019240.8096878491</v>
      </c>
      <c r="I181" s="61">
        <f t="shared" si="51"/>
        <v>982356.94967208803</v>
      </c>
      <c r="J181" s="61">
        <f t="shared" si="51"/>
        <v>987827.61447586445</v>
      </c>
      <c r="K181" s="61">
        <f t="shared" si="51"/>
        <v>-54590.131954800338</v>
      </c>
      <c r="L181" s="61">
        <f t="shared" si="51"/>
        <v>-563110.0952659999</v>
      </c>
      <c r="M181" s="61">
        <f t="shared" si="51"/>
        <v>-462123.41973900003</v>
      </c>
      <c r="N181" s="61">
        <f t="shared" si="51"/>
        <v>-572729.63193149958</v>
      </c>
      <c r="O181" s="61">
        <f t="shared" si="51"/>
        <v>-473432.10783899995</v>
      </c>
      <c r="P181" s="61">
        <f t="shared" si="51"/>
        <v>-471372.53007499967</v>
      </c>
      <c r="Q181" s="61">
        <f t="shared" si="51"/>
        <v>2877.5092738000676</v>
      </c>
      <c r="R181" s="61">
        <f t="shared" si="48"/>
        <v>2266115.8314864961</v>
      </c>
    </row>
    <row r="182" spans="1:38" ht="14.25" customHeight="1" x14ac:dyDescent="0.2">
      <c r="A182" s="16" t="s">
        <v>58</v>
      </c>
      <c r="B182" s="16" t="s">
        <v>105</v>
      </c>
      <c r="C182" s="16" t="s">
        <v>44</v>
      </c>
      <c r="D182" s="16" t="s">
        <v>51</v>
      </c>
      <c r="E182" s="16" t="s">
        <v>53</v>
      </c>
      <c r="F182" s="61">
        <f t="shared" si="46"/>
        <v>13267.499341200572</v>
      </c>
      <c r="G182" s="61">
        <f t="shared" ref="G182:Q182" si="52">G115-H61</f>
        <v>-20366.607435000129</v>
      </c>
      <c r="H182" s="61">
        <f t="shared" si="52"/>
        <v>-41004.11156019941</v>
      </c>
      <c r="I182" s="61">
        <f t="shared" si="52"/>
        <v>42430.86722579971</v>
      </c>
      <c r="J182" s="61">
        <f t="shared" si="52"/>
        <v>122051.41429189988</v>
      </c>
      <c r="K182" s="61">
        <f t="shared" si="52"/>
        <v>-20251.180182300275</v>
      </c>
      <c r="L182" s="61">
        <f t="shared" si="52"/>
        <v>-21253.481006800197</v>
      </c>
      <c r="M182" s="61">
        <f t="shared" si="52"/>
        <v>-54523.485872199992</v>
      </c>
      <c r="N182" s="61">
        <f t="shared" si="52"/>
        <v>21355.684864299837</v>
      </c>
      <c r="O182" s="61">
        <f t="shared" si="52"/>
        <v>28153.286489799852</v>
      </c>
      <c r="P182" s="61">
        <f t="shared" si="52"/>
        <v>-10214.534967000131</v>
      </c>
      <c r="Q182" s="61">
        <f t="shared" si="52"/>
        <v>-30969.328110700008</v>
      </c>
      <c r="R182" s="61">
        <f t="shared" si="48"/>
        <v>28676.023078799713</v>
      </c>
    </row>
    <row r="183" spans="1:38" ht="14.25" customHeight="1" x14ac:dyDescent="0.2">
      <c r="A183" s="16" t="s">
        <v>58</v>
      </c>
      <c r="B183" s="16" t="s">
        <v>105</v>
      </c>
      <c r="C183" s="16" t="s">
        <v>44</v>
      </c>
      <c r="D183" s="16" t="s">
        <v>51</v>
      </c>
      <c r="E183" s="16" t="s">
        <v>54</v>
      </c>
      <c r="F183" s="61">
        <f t="shared" si="46"/>
        <v>35729.052709300769</v>
      </c>
      <c r="G183" s="61">
        <f t="shared" ref="G183:Q183" si="53">G116-H62</f>
        <v>-17373.218404499814</v>
      </c>
      <c r="H183" s="61">
        <f t="shared" si="53"/>
        <v>-88442.454111299245</v>
      </c>
      <c r="I183" s="61">
        <f t="shared" si="53"/>
        <v>74566.214049699716</v>
      </c>
      <c r="J183" s="61">
        <f t="shared" si="53"/>
        <v>102555.91658159997</v>
      </c>
      <c r="K183" s="61">
        <f t="shared" si="53"/>
        <v>-16249.490054200171</v>
      </c>
      <c r="L183" s="61">
        <f t="shared" si="53"/>
        <v>11845.126248800196</v>
      </c>
      <c r="M183" s="61">
        <f t="shared" si="53"/>
        <v>17207.884400200099</v>
      </c>
      <c r="N183" s="61">
        <f t="shared" si="53"/>
        <v>-21991.359875799855</v>
      </c>
      <c r="O183" s="61">
        <f t="shared" si="53"/>
        <v>18020.877222700045</v>
      </c>
      <c r="P183" s="61">
        <f t="shared" si="53"/>
        <v>45245.628192500211</v>
      </c>
      <c r="Q183" s="61">
        <f t="shared" si="53"/>
        <v>61025.376662699971</v>
      </c>
      <c r="R183" s="61">
        <f t="shared" si="48"/>
        <v>222139.5536217019</v>
      </c>
    </row>
    <row r="184" spans="1:38" ht="14.25" customHeight="1" x14ac:dyDescent="0.2">
      <c r="A184" s="16" t="s">
        <v>58</v>
      </c>
      <c r="B184" s="16" t="s">
        <v>105</v>
      </c>
      <c r="C184" s="16" t="s">
        <v>44</v>
      </c>
      <c r="D184" s="16" t="s">
        <v>51</v>
      </c>
      <c r="E184" s="16" t="s">
        <v>55</v>
      </c>
      <c r="F184" s="61">
        <f t="shared" si="46"/>
        <v>3331.1782336005708</v>
      </c>
      <c r="G184" s="61">
        <f t="shared" ref="G184:Q184" si="54">G117-H63</f>
        <v>-7174.9098210000666</v>
      </c>
      <c r="H184" s="61">
        <f t="shared" si="54"/>
        <v>58049.550671400502</v>
      </c>
      <c r="I184" s="61">
        <f t="shared" si="54"/>
        <v>-63681.502714600181</v>
      </c>
      <c r="J184" s="61">
        <f t="shared" si="54"/>
        <v>21596.801710700151</v>
      </c>
      <c r="K184" s="61">
        <f t="shared" si="54"/>
        <v>-17288.085937900236</v>
      </c>
      <c r="L184" s="61">
        <f t="shared" si="54"/>
        <v>-6062.0797684000572</v>
      </c>
      <c r="M184" s="61">
        <f t="shared" si="54"/>
        <v>-4640.3894786000019</v>
      </c>
      <c r="N184" s="61">
        <f t="shared" si="54"/>
        <v>-6780.6983401000034</v>
      </c>
      <c r="O184" s="61">
        <f t="shared" si="54"/>
        <v>-9917.6596066001803</v>
      </c>
      <c r="P184" s="61">
        <f t="shared" si="54"/>
        <v>33499.073442999972</v>
      </c>
      <c r="Q184" s="61">
        <f t="shared" si="54"/>
        <v>-24418.702257100027</v>
      </c>
      <c r="R184" s="61">
        <f t="shared" si="48"/>
        <v>-23487.423865599558</v>
      </c>
    </row>
    <row r="185" spans="1:38" ht="14.25" customHeight="1" x14ac:dyDescent="0.2">
      <c r="A185" s="16" t="s">
        <v>58</v>
      </c>
      <c r="B185" s="16" t="s">
        <v>105</v>
      </c>
      <c r="C185" s="16" t="s">
        <v>44</v>
      </c>
      <c r="D185" s="16" t="s">
        <v>56</v>
      </c>
      <c r="E185" s="16" t="s">
        <v>57</v>
      </c>
      <c r="F185" s="61">
        <f t="shared" si="46"/>
        <v>13421.580837503076</v>
      </c>
      <c r="G185" s="61">
        <f t="shared" ref="G185:Q185" si="55">G118-H64</f>
        <v>244151.24901250005</v>
      </c>
      <c r="H185" s="61">
        <f t="shared" si="55"/>
        <v>171350.90026250295</v>
      </c>
      <c r="I185" s="61">
        <f t="shared" si="55"/>
        <v>81920.13743750006</v>
      </c>
      <c r="J185" s="61">
        <f t="shared" si="55"/>
        <v>322386.13017500006</v>
      </c>
      <c r="K185" s="61">
        <f t="shared" si="55"/>
        <v>-58097.803900001571</v>
      </c>
      <c r="L185" s="61">
        <f t="shared" si="55"/>
        <v>408588.46200000029</v>
      </c>
      <c r="M185" s="61">
        <f t="shared" si="55"/>
        <v>-813617.70987499971</v>
      </c>
      <c r="N185" s="61">
        <f t="shared" si="55"/>
        <v>4653.0184500003234</v>
      </c>
      <c r="O185" s="61">
        <f t="shared" si="55"/>
        <v>-793813.13638749998</v>
      </c>
      <c r="P185" s="61">
        <f t="shared" si="55"/>
        <v>-956378.2326125009</v>
      </c>
      <c r="Q185" s="61">
        <f t="shared" si="55"/>
        <v>-49810.406212500297</v>
      </c>
      <c r="R185" s="61">
        <f t="shared" si="48"/>
        <v>-1425245.8108124956</v>
      </c>
    </row>
    <row r="186" spans="1:38" s="159" customFormat="1" ht="14.25" customHeight="1" x14ac:dyDescent="0.2">
      <c r="A186" s="16"/>
      <c r="B186" s="16"/>
      <c r="C186" s="16"/>
      <c r="D186" s="16"/>
      <c r="E186" s="16"/>
      <c r="F186" s="61">
        <f t="shared" ref="F186:Q186" si="56">SUM(F178:F185)</f>
        <v>6135619.2791875061</v>
      </c>
      <c r="G186" s="61">
        <f t="shared" si="56"/>
        <v>6461522.5805470962</v>
      </c>
      <c r="H186" s="61">
        <f t="shared" si="56"/>
        <v>6605075.1668061316</v>
      </c>
      <c r="I186" s="61">
        <f t="shared" si="56"/>
        <v>7110226.9381184112</v>
      </c>
      <c r="J186" s="61">
        <f t="shared" si="56"/>
        <v>7372216.4506377652</v>
      </c>
      <c r="K186" s="61">
        <f t="shared" si="56"/>
        <v>439963.75876579597</v>
      </c>
      <c r="L186" s="61">
        <f t="shared" si="56"/>
        <v>-2805573.4174048998</v>
      </c>
      <c r="M186" s="61">
        <f t="shared" si="56"/>
        <v>-4647434.6601958498</v>
      </c>
      <c r="N186" s="61">
        <f t="shared" si="56"/>
        <v>-3157957.7382487245</v>
      </c>
      <c r="O186" s="61">
        <f t="shared" si="56"/>
        <v>-4177606.2835268518</v>
      </c>
      <c r="P186" s="61">
        <f t="shared" si="56"/>
        <v>-5245104.247775252</v>
      </c>
      <c r="Q186" s="61">
        <f t="shared" si="56"/>
        <v>-188078.14901005058</v>
      </c>
      <c r="R186" s="61">
        <f t="shared" si="48"/>
        <v>13902869.677901074</v>
      </c>
    </row>
    <row r="187" spans="1:38" ht="14.25" customHeight="1" thickBot="1" x14ac:dyDescent="0.25">
      <c r="A187" s="16" t="s">
        <v>62</v>
      </c>
      <c r="B187" s="42" t="s">
        <v>105</v>
      </c>
      <c r="C187" s="16"/>
      <c r="D187" s="16"/>
      <c r="E187" s="16"/>
      <c r="F187" s="15">
        <f>F120-G66</f>
        <v>-29.004280999999992</v>
      </c>
      <c r="G187" s="15">
        <f t="shared" ref="G187:Q187" si="57">G120-H66</f>
        <v>-9.0036969999999883</v>
      </c>
      <c r="H187" s="15">
        <f t="shared" si="57"/>
        <v>-2.9955850000000055</v>
      </c>
      <c r="I187" s="15">
        <f t="shared" si="57"/>
        <v>70.999064999999973</v>
      </c>
      <c r="J187" s="15">
        <f t="shared" si="57"/>
        <v>27.000023999999939</v>
      </c>
      <c r="K187" s="15">
        <f t="shared" si="57"/>
        <v>-6.0336790000000065</v>
      </c>
      <c r="L187" s="15">
        <f t="shared" si="57"/>
        <v>-25.004485000000045</v>
      </c>
      <c r="M187" s="15">
        <f t="shared" si="57"/>
        <v>-11.001487999999995</v>
      </c>
      <c r="N187" s="15">
        <f t="shared" si="57"/>
        <v>-119.1668820000001</v>
      </c>
      <c r="O187" s="15">
        <f t="shared" si="57"/>
        <v>-127.99916599999995</v>
      </c>
      <c r="P187" s="15">
        <f t="shared" si="57"/>
        <v>-190.63636800000006</v>
      </c>
      <c r="Q187" s="15">
        <f t="shared" si="57"/>
        <v>-72.391350999999986</v>
      </c>
      <c r="R187" s="15">
        <f t="shared" si="48"/>
        <v>-495.23789300000021</v>
      </c>
    </row>
    <row r="188" spans="1:38" ht="14.25" customHeight="1" x14ac:dyDescent="0.2">
      <c r="A188" s="191"/>
      <c r="B188" s="192"/>
      <c r="C188" s="65"/>
      <c r="D188" s="193" t="s">
        <v>121</v>
      </c>
      <c r="E188" s="192"/>
      <c r="F188" s="173">
        <f>F186/(F187*1000)</f>
        <v>-211.54185063879046</v>
      </c>
      <c r="G188" s="173">
        <f t="shared" ref="G188:Q188" si="58">G186/(G187*1000)</f>
        <v>-717.65215783550957</v>
      </c>
      <c r="H188" s="173">
        <f t="shared" si="58"/>
        <v>-2204.9366540445753</v>
      </c>
      <c r="I188" s="173">
        <f t="shared" si="58"/>
        <v>100.14536019760843</v>
      </c>
      <c r="J188" s="173">
        <f t="shared" si="58"/>
        <v>273.04481102082656</v>
      </c>
      <c r="K188" s="173">
        <f t="shared" si="58"/>
        <v>-72.917992283944088</v>
      </c>
      <c r="L188" s="173">
        <f t="shared" si="58"/>
        <v>112.20280751252805</v>
      </c>
      <c r="M188" s="173">
        <f t="shared" si="58"/>
        <v>422.43691582410054</v>
      </c>
      <c r="N188" s="173">
        <f t="shared" si="58"/>
        <v>26.500296770781684</v>
      </c>
      <c r="O188" s="173">
        <f t="shared" si="58"/>
        <v>32.637761745469916</v>
      </c>
      <c r="P188" s="173">
        <f t="shared" si="58"/>
        <v>27.513660183534601</v>
      </c>
      <c r="Q188" s="173">
        <f t="shared" si="58"/>
        <v>2.5980748585566613</v>
      </c>
      <c r="R188" s="173">
        <f>R186/(R187*1000)</f>
        <v>-28.073113698311182</v>
      </c>
    </row>
    <row r="189" spans="1:38" ht="14.25" customHeight="1" x14ac:dyDescent="0.2">
      <c r="A189" s="80"/>
      <c r="B189" s="17"/>
      <c r="C189" s="80"/>
      <c r="D189" s="81"/>
      <c r="E189" s="82"/>
      <c r="F189" s="61"/>
      <c r="G189" s="61"/>
      <c r="H189" s="61"/>
      <c r="I189" s="61"/>
      <c r="J189" s="61"/>
      <c r="K189" s="61"/>
      <c r="L189" s="61"/>
      <c r="M189" s="61"/>
      <c r="N189" s="61"/>
      <c r="O189" s="61"/>
      <c r="P189" s="61"/>
      <c r="Q189" s="61"/>
      <c r="R189" s="61"/>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x14ac:dyDescent="0.2">
      <c r="A190" s="42" t="s">
        <v>122</v>
      </c>
      <c r="B190" s="17"/>
      <c r="C190" s="17"/>
      <c r="D190" s="17"/>
      <c r="E190" s="17"/>
      <c r="F190" s="7"/>
      <c r="G190" s="7"/>
      <c r="H190" s="7"/>
      <c r="I190" s="7"/>
      <c r="J190" s="7"/>
      <c r="K190" s="7"/>
      <c r="L190" s="7"/>
      <c r="M190" s="7"/>
      <c r="N190" s="7"/>
      <c r="O190" s="7"/>
      <c r="P190" s="7"/>
      <c r="Q190" s="7"/>
      <c r="R190" s="7"/>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x14ac:dyDescent="0.2">
      <c r="A191" s="37" t="s">
        <v>2</v>
      </c>
      <c r="B191" s="37" t="s">
        <v>6</v>
      </c>
      <c r="C191" s="37" t="s">
        <v>99</v>
      </c>
      <c r="D191" s="37" t="s">
        <v>45</v>
      </c>
      <c r="E191" s="37" t="s">
        <v>100</v>
      </c>
      <c r="F191" s="56">
        <v>41456</v>
      </c>
      <c r="G191" s="56">
        <v>41487</v>
      </c>
      <c r="H191" s="56">
        <v>41518</v>
      </c>
      <c r="I191" s="56">
        <v>41548</v>
      </c>
      <c r="J191" s="56">
        <v>41579</v>
      </c>
      <c r="K191" s="56">
        <v>41609</v>
      </c>
      <c r="L191" s="56">
        <v>41640</v>
      </c>
      <c r="M191" s="56">
        <v>41671</v>
      </c>
      <c r="N191" s="56">
        <v>41699</v>
      </c>
      <c r="O191" s="56">
        <v>41730</v>
      </c>
      <c r="P191" s="56">
        <v>41760</v>
      </c>
      <c r="Q191" s="56">
        <v>41791</v>
      </c>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x14ac:dyDescent="0.2">
      <c r="A192" s="37"/>
      <c r="B192" s="37"/>
      <c r="C192" s="37"/>
      <c r="D192" s="48"/>
      <c r="E192" s="73"/>
      <c r="F192" s="73"/>
      <c r="G192" s="73"/>
      <c r="H192" s="73"/>
      <c r="I192" s="73"/>
      <c r="J192" s="73"/>
      <c r="K192" s="73"/>
      <c r="L192" s="73"/>
      <c r="M192" s="73"/>
      <c r="N192" s="73"/>
      <c r="O192" s="73"/>
      <c r="P192" s="73"/>
      <c r="Q192" s="73"/>
      <c r="R192" s="34" t="s">
        <v>101</v>
      </c>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x14ac:dyDescent="0.2">
      <c r="A193" s="16" t="s">
        <v>58</v>
      </c>
      <c r="B193" s="16" t="s">
        <v>34</v>
      </c>
      <c r="C193" s="16" t="s">
        <v>44</v>
      </c>
      <c r="D193" s="16" t="s">
        <v>46</v>
      </c>
      <c r="E193" s="16" t="s">
        <v>47</v>
      </c>
      <c r="F193" s="61">
        <f t="shared" ref="F193:G200" si="59">F125-G16</f>
        <v>498362.54799103789</v>
      </c>
      <c r="G193" s="61">
        <f t="shared" si="59"/>
        <v>758201.77158996812</v>
      </c>
      <c r="H193" s="61">
        <f t="shared" ref="H193:Q193" si="60">H125-I16</f>
        <v>555064.10242429166</v>
      </c>
      <c r="I193" s="61">
        <f t="shared" si="60"/>
        <v>526662.06005666801</v>
      </c>
      <c r="J193" s="61">
        <f t="shared" si="60"/>
        <v>602706.97910591867</v>
      </c>
      <c r="K193" s="61">
        <f t="shared" si="60"/>
        <v>572746.03077751247</v>
      </c>
      <c r="L193" s="61">
        <f t="shared" si="60"/>
        <v>660485.64224883972</v>
      </c>
      <c r="M193" s="61">
        <f t="shared" si="60"/>
        <v>521996.85940302373</v>
      </c>
      <c r="N193" s="61">
        <f t="shared" si="60"/>
        <v>576935.2674915801</v>
      </c>
      <c r="O193" s="61">
        <f t="shared" si="60"/>
        <v>586003.57593738183</v>
      </c>
      <c r="P193" s="61">
        <f t="shared" si="60"/>
        <v>660996.64649242163</v>
      </c>
      <c r="Q193" s="61">
        <f t="shared" si="60"/>
        <v>669485.67759892927</v>
      </c>
      <c r="R193" s="61">
        <f t="shared" ref="R193:R201" si="61">SUM(F193:Q193)</f>
        <v>7189647.1611175723</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x14ac:dyDescent="0.2">
      <c r="A194" s="16" t="s">
        <v>58</v>
      </c>
      <c r="B194" s="16" t="s">
        <v>34</v>
      </c>
      <c r="C194" s="16" t="s">
        <v>44</v>
      </c>
      <c r="D194" s="16" t="s">
        <v>48</v>
      </c>
      <c r="E194" s="16" t="s">
        <v>49</v>
      </c>
      <c r="F194" s="61">
        <f t="shared" si="59"/>
        <v>184999.60229162444</v>
      </c>
      <c r="G194" s="61">
        <f t="shared" si="59"/>
        <v>245358.76993824996</v>
      </c>
      <c r="H194" s="61">
        <f t="shared" ref="H194:Q194" si="62">H126-I17</f>
        <v>204705.77230799937</v>
      </c>
      <c r="I194" s="61">
        <f t="shared" si="62"/>
        <v>194643.82831500002</v>
      </c>
      <c r="J194" s="61">
        <f t="shared" si="62"/>
        <v>176452.06923749999</v>
      </c>
      <c r="K194" s="61">
        <f t="shared" si="62"/>
        <v>197357.60920000006</v>
      </c>
      <c r="L194" s="61">
        <f t="shared" si="62"/>
        <v>247770.14718199999</v>
      </c>
      <c r="M194" s="61">
        <f t="shared" si="62"/>
        <v>171438.47238974998</v>
      </c>
      <c r="N194" s="61">
        <f t="shared" si="62"/>
        <v>242546.12160799999</v>
      </c>
      <c r="O194" s="61">
        <f t="shared" si="62"/>
        <v>177042.053916</v>
      </c>
      <c r="P194" s="61">
        <f t="shared" si="62"/>
        <v>190291.21574999994</v>
      </c>
      <c r="Q194" s="61">
        <f t="shared" si="62"/>
        <v>238074.29960949998</v>
      </c>
      <c r="R194" s="61">
        <f t="shared" si="61"/>
        <v>2470679.9617456235</v>
      </c>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x14ac:dyDescent="0.2">
      <c r="A195" s="16" t="s">
        <v>58</v>
      </c>
      <c r="B195" s="16" t="s">
        <v>34</v>
      </c>
      <c r="C195" s="16" t="s">
        <v>44</v>
      </c>
      <c r="D195" s="16" t="s">
        <v>48</v>
      </c>
      <c r="E195" s="16" t="s">
        <v>50</v>
      </c>
      <c r="F195" s="61">
        <f t="shared" si="59"/>
        <v>354460.24456306128</v>
      </c>
      <c r="G195" s="61">
        <f t="shared" si="59"/>
        <v>555302.41212406242</v>
      </c>
      <c r="H195" s="61">
        <f t="shared" ref="H195:Q195" si="63">H127-I18</f>
        <v>434273.85916049877</v>
      </c>
      <c r="I195" s="61">
        <f t="shared" si="63"/>
        <v>437130.42062512488</v>
      </c>
      <c r="J195" s="61">
        <f t="shared" si="63"/>
        <v>349410.47595124989</v>
      </c>
      <c r="K195" s="61">
        <f t="shared" si="63"/>
        <v>382125.16401999991</v>
      </c>
      <c r="L195" s="61">
        <f t="shared" si="63"/>
        <v>414642.29935999983</v>
      </c>
      <c r="M195" s="61">
        <f t="shared" si="63"/>
        <v>391123.53665512498</v>
      </c>
      <c r="N195" s="61">
        <f t="shared" si="63"/>
        <v>335161.577185</v>
      </c>
      <c r="O195" s="61">
        <f t="shared" si="63"/>
        <v>432169.72917300003</v>
      </c>
      <c r="P195" s="61">
        <f t="shared" si="63"/>
        <v>392714.45178125001</v>
      </c>
      <c r="Q195" s="61">
        <f t="shared" si="63"/>
        <v>463651.33211918746</v>
      </c>
      <c r="R195" s="61">
        <f t="shared" si="61"/>
        <v>4942165.5027175592</v>
      </c>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x14ac:dyDescent="0.2">
      <c r="A196" s="16" t="s">
        <v>58</v>
      </c>
      <c r="B196" s="16" t="s">
        <v>34</v>
      </c>
      <c r="C196" s="16" t="s">
        <v>44</v>
      </c>
      <c r="D196" s="16" t="s">
        <v>51</v>
      </c>
      <c r="E196" s="16" t="s">
        <v>52</v>
      </c>
      <c r="F196" s="61">
        <f t="shared" si="59"/>
        <v>158424.41571350946</v>
      </c>
      <c r="G196" s="61">
        <f t="shared" si="59"/>
        <v>249346.86406842238</v>
      </c>
      <c r="H196" s="61">
        <f t="shared" ref="H196:Q196" si="64">H128-I19</f>
        <v>233335.54415135933</v>
      </c>
      <c r="I196" s="61">
        <f t="shared" si="64"/>
        <v>189476.29304999995</v>
      </c>
      <c r="J196" s="61">
        <f t="shared" si="64"/>
        <v>202798.70702419995</v>
      </c>
      <c r="K196" s="61">
        <f t="shared" si="64"/>
        <v>159934.52323479991</v>
      </c>
      <c r="L196" s="61">
        <f t="shared" si="64"/>
        <v>241953.3996680399</v>
      </c>
      <c r="M196" s="61">
        <f t="shared" si="64"/>
        <v>199636.97462873999</v>
      </c>
      <c r="N196" s="61">
        <f t="shared" si="64"/>
        <v>167685.36528815993</v>
      </c>
      <c r="O196" s="61">
        <f t="shared" si="64"/>
        <v>192806.71322912991</v>
      </c>
      <c r="P196" s="61">
        <f t="shared" si="64"/>
        <v>229302.82553312494</v>
      </c>
      <c r="Q196" s="61">
        <f t="shared" si="64"/>
        <v>247326.08906596241</v>
      </c>
      <c r="R196" s="61">
        <f t="shared" si="61"/>
        <v>2472027.7146554487</v>
      </c>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x14ac:dyDescent="0.2">
      <c r="A197" s="16" t="s">
        <v>58</v>
      </c>
      <c r="B197" s="16" t="s">
        <v>34</v>
      </c>
      <c r="C197" s="16" t="s">
        <v>44</v>
      </c>
      <c r="D197" s="16" t="s">
        <v>51</v>
      </c>
      <c r="E197" s="16" t="s">
        <v>53</v>
      </c>
      <c r="F197" s="61">
        <f t="shared" si="59"/>
        <v>-931731.98020533216</v>
      </c>
      <c r="G197" s="61">
        <f t="shared" si="59"/>
        <v>-1294893.9470178052</v>
      </c>
      <c r="H197" s="61">
        <f t="shared" ref="H197:Q197" si="65">H129-I20</f>
        <v>-983672.03065068484</v>
      </c>
      <c r="I197" s="61">
        <f t="shared" si="65"/>
        <v>-964430.88660098996</v>
      </c>
      <c r="J197" s="61">
        <f t="shared" si="65"/>
        <v>-957926.00067972508</v>
      </c>
      <c r="K197" s="61">
        <f t="shared" si="65"/>
        <v>-939311.63147650019</v>
      </c>
      <c r="L197" s="61">
        <f t="shared" si="65"/>
        <v>-1199572.9960371198</v>
      </c>
      <c r="M197" s="61">
        <f t="shared" si="65"/>
        <v>-1007605.6668691949</v>
      </c>
      <c r="N197" s="61">
        <f t="shared" si="65"/>
        <v>-986502.93922516017</v>
      </c>
      <c r="O197" s="61">
        <f t="shared" si="65"/>
        <v>-989301.64140170999</v>
      </c>
      <c r="P197" s="61">
        <f t="shared" si="65"/>
        <v>-1055968.1794484374</v>
      </c>
      <c r="Q197" s="61">
        <f t="shared" si="65"/>
        <v>-1224465.3495995374</v>
      </c>
      <c r="R197" s="61">
        <f t="shared" si="61"/>
        <v>-12535383.249212198</v>
      </c>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x14ac:dyDescent="0.2">
      <c r="A198" s="16" t="s">
        <v>58</v>
      </c>
      <c r="B198" s="16" t="s">
        <v>34</v>
      </c>
      <c r="C198" s="16" t="s">
        <v>44</v>
      </c>
      <c r="D198" s="16" t="s">
        <v>51</v>
      </c>
      <c r="E198" s="16" t="s">
        <v>54</v>
      </c>
      <c r="F198" s="61">
        <f t="shared" si="59"/>
        <v>-3187971.3601211431</v>
      </c>
      <c r="G198" s="61">
        <f t="shared" si="59"/>
        <v>-4432743.4458312839</v>
      </c>
      <c r="H198" s="61">
        <f t="shared" ref="H198:Q198" si="66">H130-I21</f>
        <v>-3459024.4077199739</v>
      </c>
      <c r="I198" s="61">
        <f t="shared" si="66"/>
        <v>-3288303.3617389575</v>
      </c>
      <c r="J198" s="61">
        <f t="shared" si="66"/>
        <v>-3382013.0297346748</v>
      </c>
      <c r="K198" s="61">
        <f t="shared" si="66"/>
        <v>-3254356.3693219502</v>
      </c>
      <c r="L198" s="61">
        <f t="shared" si="66"/>
        <v>-4943629.4534027586</v>
      </c>
      <c r="M198" s="61">
        <f t="shared" si="66"/>
        <v>-4147962.6115776156</v>
      </c>
      <c r="N198" s="61">
        <f t="shared" si="66"/>
        <v>-4138624.0772255599</v>
      </c>
      <c r="O198" s="61">
        <f t="shared" si="66"/>
        <v>-4144952.5569136916</v>
      </c>
      <c r="P198" s="61">
        <f t="shared" si="66"/>
        <v>-4397972.4628542187</v>
      </c>
      <c r="Q198" s="61">
        <f t="shared" si="66"/>
        <v>-5009296.180186321</v>
      </c>
      <c r="R198" s="61">
        <f t="shared" si="61"/>
        <v>-47786849.316628151</v>
      </c>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x14ac:dyDescent="0.2">
      <c r="A199" s="16" t="s">
        <v>58</v>
      </c>
      <c r="B199" s="16" t="s">
        <v>34</v>
      </c>
      <c r="C199" s="16" t="s">
        <v>44</v>
      </c>
      <c r="D199" s="16" t="s">
        <v>51</v>
      </c>
      <c r="E199" s="16" t="s">
        <v>55</v>
      </c>
      <c r="F199" s="61">
        <f t="shared" si="59"/>
        <v>186713.38018257444</v>
      </c>
      <c r="G199" s="61">
        <f t="shared" si="59"/>
        <v>232272.89543009753</v>
      </c>
      <c r="H199" s="61">
        <f t="shared" ref="H199:Q199" si="67">H131-I22</f>
        <v>196615.87148633946</v>
      </c>
      <c r="I199" s="61">
        <f t="shared" si="67"/>
        <v>175047.33104604747</v>
      </c>
      <c r="J199" s="61">
        <f t="shared" si="67"/>
        <v>184173.58592802499</v>
      </c>
      <c r="K199" s="61">
        <f t="shared" si="67"/>
        <v>182280.30964590004</v>
      </c>
      <c r="L199" s="61">
        <f t="shared" si="67"/>
        <v>235678.30962219994</v>
      </c>
      <c r="M199" s="61">
        <f t="shared" si="67"/>
        <v>184622.48623109999</v>
      </c>
      <c r="N199" s="61">
        <f t="shared" si="67"/>
        <v>187712.72120912003</v>
      </c>
      <c r="O199" s="61">
        <f t="shared" si="67"/>
        <v>191617.30371353999</v>
      </c>
      <c r="P199" s="61">
        <f t="shared" si="67"/>
        <v>189124.61936725001</v>
      </c>
      <c r="Q199" s="61">
        <f t="shared" si="67"/>
        <v>230738.37484071249</v>
      </c>
      <c r="R199" s="61">
        <f t="shared" si="61"/>
        <v>2376597.1887029069</v>
      </c>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x14ac:dyDescent="0.2">
      <c r="A200" s="16" t="s">
        <v>58</v>
      </c>
      <c r="B200" s="16" t="s">
        <v>34</v>
      </c>
      <c r="C200" s="16" t="s">
        <v>44</v>
      </c>
      <c r="D200" s="16" t="s">
        <v>56</v>
      </c>
      <c r="E200" s="16" t="s">
        <v>57</v>
      </c>
      <c r="F200" s="61">
        <f t="shared" si="59"/>
        <v>1019897.6011326213</v>
      </c>
      <c r="G200" s="61">
        <f t="shared" si="59"/>
        <v>1442785.4060120939</v>
      </c>
      <c r="H200" s="61">
        <f t="shared" ref="H200:Q200" si="68">H132-I23</f>
        <v>1055737.2571437154</v>
      </c>
      <c r="I200" s="61">
        <f t="shared" si="68"/>
        <v>1091341.367621375</v>
      </c>
      <c r="J200" s="61">
        <f t="shared" si="68"/>
        <v>1011261.5054903125</v>
      </c>
      <c r="K200" s="61">
        <f t="shared" si="68"/>
        <v>989215.92983437516</v>
      </c>
      <c r="L200" s="61">
        <f t="shared" si="68"/>
        <v>1406781.4233344998</v>
      </c>
      <c r="M200" s="61">
        <f t="shared" si="68"/>
        <v>1036039.104999875</v>
      </c>
      <c r="N200" s="61">
        <f t="shared" si="68"/>
        <v>1119375.9218775001</v>
      </c>
      <c r="O200" s="61">
        <f t="shared" si="68"/>
        <v>1129021.3963839998</v>
      </c>
      <c r="P200" s="61">
        <f t="shared" si="68"/>
        <v>1201864.809933594</v>
      </c>
      <c r="Q200" s="61">
        <f t="shared" si="68"/>
        <v>1364718.8722764063</v>
      </c>
      <c r="R200" s="61">
        <f t="shared" si="61"/>
        <v>13868040.596040366</v>
      </c>
      <c r="S200" s="17"/>
      <c r="T200" s="17"/>
      <c r="U200" s="17"/>
      <c r="V200" s="17"/>
      <c r="W200" s="17"/>
      <c r="X200" s="17"/>
      <c r="Y200" s="17"/>
      <c r="Z200" s="17"/>
      <c r="AA200" s="17"/>
      <c r="AB200" s="17"/>
      <c r="AC200" s="17"/>
      <c r="AD200" s="17"/>
      <c r="AE200" s="17"/>
      <c r="AF200" s="17"/>
      <c r="AG200" s="17"/>
      <c r="AH200" s="17"/>
      <c r="AI200" s="17"/>
      <c r="AJ200" s="17"/>
      <c r="AK200" s="17"/>
      <c r="AL200" s="17"/>
    </row>
    <row r="201" spans="1:38" s="159" customFormat="1" ht="14.25" customHeight="1" x14ac:dyDescent="0.2">
      <c r="A201" s="16"/>
      <c r="B201" s="16"/>
      <c r="C201" s="16"/>
      <c r="D201" s="16"/>
      <c r="E201" s="16"/>
      <c r="F201" s="61">
        <f t="shared" ref="F201:Q201" si="69">SUM(F193:F200)</f>
        <v>-1716845.5484520465</v>
      </c>
      <c r="G201" s="61">
        <f t="shared" si="69"/>
        <v>-2244369.2736861948</v>
      </c>
      <c r="H201" s="61">
        <f t="shared" si="69"/>
        <v>-1762964.0316964551</v>
      </c>
      <c r="I201" s="61">
        <f t="shared" si="69"/>
        <v>-1638432.9476257318</v>
      </c>
      <c r="J201" s="61">
        <f t="shared" si="69"/>
        <v>-1813135.7076771939</v>
      </c>
      <c r="K201" s="61">
        <f t="shared" si="69"/>
        <v>-1710008.4340858627</v>
      </c>
      <c r="L201" s="61">
        <f t="shared" si="69"/>
        <v>-2935891.2280242983</v>
      </c>
      <c r="M201" s="61">
        <f t="shared" si="69"/>
        <v>-2650710.8441391969</v>
      </c>
      <c r="N201" s="61">
        <f t="shared" si="69"/>
        <v>-2495710.0417913599</v>
      </c>
      <c r="O201" s="61">
        <f t="shared" si="69"/>
        <v>-2425593.4259623499</v>
      </c>
      <c r="P201" s="61">
        <f t="shared" si="69"/>
        <v>-2589646.0734450151</v>
      </c>
      <c r="Q201" s="61">
        <f t="shared" si="69"/>
        <v>-3019766.8842751612</v>
      </c>
      <c r="R201" s="61">
        <f t="shared" si="61"/>
        <v>-27003074.440860868</v>
      </c>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thickBot="1" x14ac:dyDescent="0.25">
      <c r="A202" s="16" t="s">
        <v>62</v>
      </c>
      <c r="B202" s="16" t="s">
        <v>34</v>
      </c>
      <c r="C202" s="16"/>
      <c r="D202" s="16"/>
      <c r="E202" s="16"/>
      <c r="F202" s="15">
        <f>F134-G25</f>
        <v>171.933291</v>
      </c>
      <c r="G202" s="15">
        <f t="shared" ref="G202:R202" si="70">G134-H25</f>
        <v>185.44394299999999</v>
      </c>
      <c r="H202" s="15">
        <f t="shared" si="70"/>
        <v>186.77365699999999</v>
      </c>
      <c r="I202" s="15">
        <f t="shared" si="70"/>
        <v>190.54109299999999</v>
      </c>
      <c r="J202" s="15">
        <f t="shared" si="70"/>
        <v>95.096062000000003</v>
      </c>
      <c r="K202" s="15">
        <f t="shared" si="70"/>
        <v>184.30685299999999</v>
      </c>
      <c r="L202" s="15">
        <f t="shared" si="70"/>
        <v>181.90143900000001</v>
      </c>
      <c r="M202" s="15">
        <f t="shared" si="70"/>
        <v>149.58676500000001</v>
      </c>
      <c r="N202" s="15">
        <f t="shared" si="70"/>
        <v>181.40367599999999</v>
      </c>
      <c r="O202" s="15">
        <f t="shared" si="70"/>
        <v>171.057864</v>
      </c>
      <c r="P202" s="15">
        <f t="shared" si="70"/>
        <v>165.28699900000001</v>
      </c>
      <c r="Q202" s="15">
        <f t="shared" si="70"/>
        <v>149.50871699999999</v>
      </c>
      <c r="R202" s="15">
        <f t="shared" si="70"/>
        <v>2012.8403589999996</v>
      </c>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x14ac:dyDescent="0.2">
      <c r="A203" s="191"/>
      <c r="B203" s="192"/>
      <c r="C203" s="65"/>
      <c r="D203" s="193" t="s">
        <v>121</v>
      </c>
      <c r="E203" s="192"/>
      <c r="F203" s="173">
        <f>F201/(F202*1000)</f>
        <v>-9.9855329847204892</v>
      </c>
      <c r="G203" s="173">
        <f t="shared" ref="G203:R203" si="71">G201/(G202*1000)</f>
        <v>-12.102683093220223</v>
      </c>
      <c r="H203" s="173">
        <f t="shared" si="71"/>
        <v>-9.4390400660006097</v>
      </c>
      <c r="I203" s="173">
        <f t="shared" si="71"/>
        <v>-8.5988430203123265</v>
      </c>
      <c r="J203" s="173">
        <f t="shared" si="71"/>
        <v>-19.066359526824506</v>
      </c>
      <c r="K203" s="173">
        <f t="shared" si="71"/>
        <v>-9.2780512837787033</v>
      </c>
      <c r="L203" s="173">
        <f t="shared" si="71"/>
        <v>-16.14001100906243</v>
      </c>
      <c r="M203" s="173">
        <f t="shared" si="71"/>
        <v>-17.720223070130547</v>
      </c>
      <c r="N203" s="173">
        <f t="shared" si="71"/>
        <v>-13.757769946135822</v>
      </c>
      <c r="O203" s="173">
        <f t="shared" si="71"/>
        <v>-14.179958578006971</v>
      </c>
      <c r="P203" s="173">
        <f t="shared" si="71"/>
        <v>-15.66757270149853</v>
      </c>
      <c r="Q203" s="173">
        <f t="shared" si="71"/>
        <v>-20.197931899015366</v>
      </c>
      <c r="R203" s="173">
        <f t="shared" si="71"/>
        <v>-13.415407893687249</v>
      </c>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x14ac:dyDescent="0.2">
      <c r="A204" s="80"/>
      <c r="B204" s="17"/>
      <c r="C204" s="80"/>
      <c r="D204" s="81"/>
      <c r="E204" s="82"/>
      <c r="F204" s="61"/>
      <c r="G204" s="61"/>
      <c r="H204" s="61"/>
      <c r="I204" s="61"/>
      <c r="J204" s="61"/>
      <c r="K204" s="61"/>
      <c r="L204" s="61"/>
      <c r="M204" s="61"/>
      <c r="N204" s="61"/>
      <c r="O204" s="61"/>
      <c r="P204" s="61"/>
      <c r="Q204" s="61"/>
      <c r="R204" s="61"/>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x14ac:dyDescent="0.2">
      <c r="A205" s="42" t="s">
        <v>123</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x14ac:dyDescent="0.2">
      <c r="A206" s="37" t="s">
        <v>2</v>
      </c>
      <c r="B206" s="37" t="s">
        <v>6</v>
      </c>
      <c r="C206" s="37" t="s">
        <v>99</v>
      </c>
      <c r="D206" s="37" t="s">
        <v>45</v>
      </c>
      <c r="E206" s="37" t="s">
        <v>100</v>
      </c>
      <c r="F206" s="56">
        <v>41456</v>
      </c>
      <c r="G206" s="56">
        <v>41487</v>
      </c>
      <c r="H206" s="56">
        <v>41518</v>
      </c>
      <c r="I206" s="56">
        <v>41548</v>
      </c>
      <c r="J206" s="56">
        <v>41579</v>
      </c>
      <c r="K206" s="56">
        <v>41609</v>
      </c>
      <c r="L206" s="56">
        <v>41640</v>
      </c>
      <c r="M206" s="56">
        <v>41671</v>
      </c>
      <c r="N206" s="56">
        <v>41699</v>
      </c>
      <c r="O206" s="56">
        <v>41730</v>
      </c>
      <c r="P206" s="56">
        <v>41760</v>
      </c>
      <c r="Q206" s="56">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x14ac:dyDescent="0.2">
      <c r="A207" s="37"/>
      <c r="B207" s="37"/>
      <c r="C207" s="37"/>
      <c r="D207" s="48"/>
      <c r="E207" s="73"/>
      <c r="F207" s="73"/>
      <c r="G207" s="73"/>
      <c r="H207" s="73"/>
      <c r="I207" s="73"/>
      <c r="J207" s="73"/>
      <c r="K207" s="73"/>
      <c r="L207" s="73"/>
      <c r="M207" s="73"/>
      <c r="N207" s="73"/>
      <c r="O207" s="73"/>
      <c r="P207" s="73"/>
      <c r="Q207" s="73"/>
      <c r="R207" s="34" t="s">
        <v>101</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x14ac:dyDescent="0.2">
      <c r="A208" s="16" t="s">
        <v>58</v>
      </c>
      <c r="B208" s="16" t="s">
        <v>42</v>
      </c>
      <c r="C208" s="16" t="s">
        <v>44</v>
      </c>
      <c r="D208" s="16" t="s">
        <v>46</v>
      </c>
      <c r="E208" s="16" t="s">
        <v>47</v>
      </c>
      <c r="F208" s="61">
        <f t="shared" ref="F208:F215" si="72">F139-G40</f>
        <v>3222363.2929691402</v>
      </c>
      <c r="G208" s="61">
        <f t="shared" ref="G208:Q208" si="73">G139-H40</f>
        <v>3793473.7523532007</v>
      </c>
      <c r="H208" s="61">
        <f t="shared" si="73"/>
        <v>3738779.1691390802</v>
      </c>
      <c r="I208" s="61">
        <f t="shared" si="73"/>
        <v>5209085.5559120886</v>
      </c>
      <c r="J208" s="61">
        <f t="shared" si="73"/>
        <v>5771184.5653256569</v>
      </c>
      <c r="K208" s="61">
        <f t="shared" si="73"/>
        <v>2624304.2581145889</v>
      </c>
      <c r="L208" s="61">
        <f t="shared" si="73"/>
        <v>2133603.5837682122</v>
      </c>
      <c r="M208" s="61">
        <f t="shared" si="73"/>
        <v>2713151.7006354542</v>
      </c>
      <c r="N208" s="61">
        <f t="shared" si="73"/>
        <v>2200602.4789618645</v>
      </c>
      <c r="O208" s="61">
        <f t="shared" si="73"/>
        <v>3195814.5383062325</v>
      </c>
      <c r="P208" s="61">
        <f t="shared" si="73"/>
        <v>3346106.1782239806</v>
      </c>
      <c r="Q208" s="61">
        <f t="shared" si="73"/>
        <v>975710.13953821198</v>
      </c>
      <c r="R208" s="61">
        <f t="shared" ref="R208:R216" si="74">SUM(F208:Q208)</f>
        <v>38924179.213247716</v>
      </c>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x14ac:dyDescent="0.2">
      <c r="A209" s="16" t="s">
        <v>58</v>
      </c>
      <c r="B209" s="16" t="s">
        <v>42</v>
      </c>
      <c r="C209" s="16" t="s">
        <v>44</v>
      </c>
      <c r="D209" s="16" t="s">
        <v>48</v>
      </c>
      <c r="E209" s="16" t="s">
        <v>49</v>
      </c>
      <c r="F209" s="61">
        <f t="shared" si="72"/>
        <v>1129110.3448264438</v>
      </c>
      <c r="G209" s="61">
        <f t="shared" ref="G209:Q209" si="75">G140-H41</f>
        <v>1534303.8766259998</v>
      </c>
      <c r="H209" s="61">
        <f t="shared" si="75"/>
        <v>1371376.5498334318</v>
      </c>
      <c r="I209" s="61">
        <f t="shared" si="75"/>
        <v>2088215.3957652247</v>
      </c>
      <c r="J209" s="61">
        <f t="shared" si="75"/>
        <v>2520542.7407593736</v>
      </c>
      <c r="K209" s="61">
        <f t="shared" si="75"/>
        <v>1006763.2976225165</v>
      </c>
      <c r="L209" s="61">
        <f t="shared" si="75"/>
        <v>585031.51662210014</v>
      </c>
      <c r="M209" s="61">
        <f t="shared" si="75"/>
        <v>997841.82733677025</v>
      </c>
      <c r="N209" s="61">
        <f t="shared" si="75"/>
        <v>615108.92021337897</v>
      </c>
      <c r="O209" s="61">
        <f t="shared" si="75"/>
        <v>1279284.3956757362</v>
      </c>
      <c r="P209" s="61">
        <f t="shared" si="75"/>
        <v>1411428.4916548207</v>
      </c>
      <c r="Q209" s="61">
        <f t="shared" si="75"/>
        <v>38521.852265675785</v>
      </c>
      <c r="R209" s="61">
        <f t="shared" si="74"/>
        <v>14577529.209201472</v>
      </c>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x14ac:dyDescent="0.2">
      <c r="A210" s="16" t="s">
        <v>58</v>
      </c>
      <c r="B210" s="16" t="s">
        <v>42</v>
      </c>
      <c r="C210" s="16" t="s">
        <v>44</v>
      </c>
      <c r="D210" s="16" t="s">
        <v>48</v>
      </c>
      <c r="E210" s="16" t="s">
        <v>50</v>
      </c>
      <c r="F210" s="61">
        <f t="shared" si="72"/>
        <v>936279.58021800022</v>
      </c>
      <c r="G210" s="61">
        <f t="shared" ref="G210:Q210" si="76">G141-H42</f>
        <v>1369482.5806051202</v>
      </c>
      <c r="H210" s="61">
        <f t="shared" si="76"/>
        <v>1259897.7114840006</v>
      </c>
      <c r="I210" s="61">
        <f t="shared" si="76"/>
        <v>2135620.3524593208</v>
      </c>
      <c r="J210" s="61">
        <f t="shared" si="76"/>
        <v>2225168.3635777198</v>
      </c>
      <c r="K210" s="61">
        <f t="shared" si="76"/>
        <v>885102.70185792062</v>
      </c>
      <c r="L210" s="61">
        <f t="shared" si="76"/>
        <v>548053.27432602015</v>
      </c>
      <c r="M210" s="61">
        <f t="shared" si="76"/>
        <v>764828.50861092017</v>
      </c>
      <c r="N210" s="61">
        <f t="shared" si="76"/>
        <v>513928.81617653987</v>
      </c>
      <c r="O210" s="61">
        <f t="shared" si="76"/>
        <v>1084132.0375164803</v>
      </c>
      <c r="P210" s="61">
        <f t="shared" si="76"/>
        <v>1154541.5855460004</v>
      </c>
      <c r="Q210" s="61">
        <f t="shared" si="76"/>
        <v>-20797.95150576008</v>
      </c>
      <c r="R210" s="61">
        <f t="shared" si="74"/>
        <v>12856237.560872283</v>
      </c>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x14ac:dyDescent="0.2">
      <c r="A211" s="16" t="s">
        <v>58</v>
      </c>
      <c r="B211" s="16" t="s">
        <v>42</v>
      </c>
      <c r="C211" s="16" t="s">
        <v>44</v>
      </c>
      <c r="D211" s="16" t="s">
        <v>51</v>
      </c>
      <c r="E211" s="16" t="s">
        <v>52</v>
      </c>
      <c r="F211" s="61">
        <f t="shared" si="72"/>
        <v>1332528.8110332491</v>
      </c>
      <c r="G211" s="61">
        <f t="shared" ref="G211:Q211" si="77">G142-H43</f>
        <v>1661489.1383075519</v>
      </c>
      <c r="H211" s="61">
        <f t="shared" si="77"/>
        <v>1548101.2152948703</v>
      </c>
      <c r="I211" s="61">
        <f t="shared" si="77"/>
        <v>2077302.409774838</v>
      </c>
      <c r="J211" s="61">
        <f t="shared" si="77"/>
        <v>2246757.9235040857</v>
      </c>
      <c r="K211" s="61">
        <f t="shared" si="77"/>
        <v>1221787.3886989648</v>
      </c>
      <c r="L211" s="61">
        <f t="shared" si="77"/>
        <v>1058204.0462415658</v>
      </c>
      <c r="M211" s="61">
        <f t="shared" si="77"/>
        <v>1389859.0777609074</v>
      </c>
      <c r="N211" s="61">
        <f t="shared" si="77"/>
        <v>1215154.2686466237</v>
      </c>
      <c r="O211" s="61">
        <f t="shared" si="77"/>
        <v>1382604.0097554727</v>
      </c>
      <c r="P211" s="61">
        <f t="shared" si="77"/>
        <v>1660732.6012507488</v>
      </c>
      <c r="Q211" s="61">
        <f t="shared" si="77"/>
        <v>679683.21646748006</v>
      </c>
      <c r="R211" s="61">
        <f t="shared" si="74"/>
        <v>17474204.106736362</v>
      </c>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x14ac:dyDescent="0.2">
      <c r="A212" s="16" t="s">
        <v>58</v>
      </c>
      <c r="B212" s="16" t="s">
        <v>42</v>
      </c>
      <c r="C212" s="16" t="s">
        <v>44</v>
      </c>
      <c r="D212" s="16" t="s">
        <v>51</v>
      </c>
      <c r="E212" s="16" t="s">
        <v>53</v>
      </c>
      <c r="F212" s="61">
        <f t="shared" si="72"/>
        <v>260727.86839832272</v>
      </c>
      <c r="G212" s="61">
        <f t="shared" ref="G212:Q212" si="78">G143-H44</f>
        <v>555644.61948384042</v>
      </c>
      <c r="H212" s="61">
        <f t="shared" si="78"/>
        <v>345722.95839271578</v>
      </c>
      <c r="I212" s="61">
        <f t="shared" si="78"/>
        <v>923874.65841905191</v>
      </c>
      <c r="J212" s="61">
        <f t="shared" si="78"/>
        <v>1159541.6347519385</v>
      </c>
      <c r="K212" s="61">
        <f t="shared" si="78"/>
        <v>409596.47752603126</v>
      </c>
      <c r="L212" s="61">
        <f t="shared" si="78"/>
        <v>362618.91776394768</v>
      </c>
      <c r="M212" s="61">
        <f t="shared" si="78"/>
        <v>495658.09042915789</v>
      </c>
      <c r="N212" s="61">
        <f t="shared" si="78"/>
        <v>347852.61225439515</v>
      </c>
      <c r="O212" s="61">
        <f t="shared" si="78"/>
        <v>616726.91839320981</v>
      </c>
      <c r="P212" s="61">
        <f t="shared" si="78"/>
        <v>664558.01213721</v>
      </c>
      <c r="Q212" s="61">
        <f t="shared" si="78"/>
        <v>-69356.850484658964</v>
      </c>
      <c r="R212" s="61">
        <f t="shared" si="74"/>
        <v>6073165.9174651615</v>
      </c>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x14ac:dyDescent="0.2">
      <c r="A213" s="16" t="s">
        <v>58</v>
      </c>
      <c r="B213" s="16" t="s">
        <v>42</v>
      </c>
      <c r="C213" s="16" t="s">
        <v>44</v>
      </c>
      <c r="D213" s="16" t="s">
        <v>51</v>
      </c>
      <c r="E213" s="16" t="s">
        <v>54</v>
      </c>
      <c r="F213" s="61">
        <f t="shared" si="72"/>
        <v>693775.63120225247</v>
      </c>
      <c r="G213" s="61">
        <f t="shared" ref="G213:Q213" si="79">G144-H45</f>
        <v>898861.63038134389</v>
      </c>
      <c r="H213" s="61">
        <f t="shared" si="79"/>
        <v>799293.10278589651</v>
      </c>
      <c r="I213" s="61">
        <f t="shared" si="79"/>
        <v>1365854.2224322464</v>
      </c>
      <c r="J213" s="61">
        <f t="shared" si="79"/>
        <v>1547469.2678829448</v>
      </c>
      <c r="K213" s="61">
        <f t="shared" si="79"/>
        <v>678992.3189747209</v>
      </c>
      <c r="L213" s="61">
        <f t="shared" si="79"/>
        <v>664653.66912842693</v>
      </c>
      <c r="M213" s="61">
        <f t="shared" si="79"/>
        <v>821188.82634725654</v>
      </c>
      <c r="N213" s="61">
        <f t="shared" si="79"/>
        <v>672134.65680091246</v>
      </c>
      <c r="O213" s="61">
        <f t="shared" si="79"/>
        <v>825131.18324818951</v>
      </c>
      <c r="P213" s="61">
        <f t="shared" si="79"/>
        <v>999520.07335306564</v>
      </c>
      <c r="Q213" s="61">
        <f t="shared" si="79"/>
        <v>365513.0841406699</v>
      </c>
      <c r="R213" s="61">
        <f t="shared" si="74"/>
        <v>10332387.666677928</v>
      </c>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x14ac:dyDescent="0.2">
      <c r="A214" s="16" t="s">
        <v>58</v>
      </c>
      <c r="B214" s="16" t="s">
        <v>42</v>
      </c>
      <c r="C214" s="16" t="s">
        <v>44</v>
      </c>
      <c r="D214" s="16" t="s">
        <v>51</v>
      </c>
      <c r="E214" s="16" t="s">
        <v>55</v>
      </c>
      <c r="F214" s="61">
        <f t="shared" si="72"/>
        <v>-2517316.9928618772</v>
      </c>
      <c r="G214" s="61">
        <f t="shared" ref="G214:Q214" si="80">G145-H46</f>
        <v>-1786448.6294765754</v>
      </c>
      <c r="H214" s="61">
        <f t="shared" si="80"/>
        <v>-2606033.9118324323</v>
      </c>
      <c r="I214" s="61">
        <f t="shared" si="80"/>
        <v>-1982779.5044632717</v>
      </c>
      <c r="J214" s="61">
        <f t="shared" si="80"/>
        <v>-1431078.4632128403</v>
      </c>
      <c r="K214" s="61">
        <f t="shared" si="80"/>
        <v>-1290074.1911691376</v>
      </c>
      <c r="L214" s="61">
        <f t="shared" si="80"/>
        <v>-1429595.4494030725</v>
      </c>
      <c r="M214" s="61">
        <f t="shared" si="80"/>
        <v>-2089350.9405932045</v>
      </c>
      <c r="N214" s="61">
        <f t="shared" si="80"/>
        <v>-1775496.10971237</v>
      </c>
      <c r="O214" s="61">
        <f t="shared" si="80"/>
        <v>-1736630.3060302138</v>
      </c>
      <c r="P214" s="61">
        <f t="shared" si="80"/>
        <v>-1952555.8823608672</v>
      </c>
      <c r="Q214" s="61">
        <f t="shared" si="80"/>
        <v>-2513154.5070624347</v>
      </c>
      <c r="R214" s="61">
        <f t="shared" si="74"/>
        <v>-23110514.888178296</v>
      </c>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x14ac:dyDescent="0.2">
      <c r="A215" s="16" t="s">
        <v>58</v>
      </c>
      <c r="B215" s="16" t="s">
        <v>42</v>
      </c>
      <c r="C215" s="16" t="s">
        <v>44</v>
      </c>
      <c r="D215" s="16" t="s">
        <v>56</v>
      </c>
      <c r="E215" s="16" t="s">
        <v>57</v>
      </c>
      <c r="F215" s="61">
        <f t="shared" si="72"/>
        <v>-5063152.8534139805</v>
      </c>
      <c r="G215" s="61">
        <f t="shared" ref="G215:Q215" si="81">G146-H47</f>
        <v>-2497430.9878456788</v>
      </c>
      <c r="H215" s="61">
        <f t="shared" si="81"/>
        <v>-4874283.5725750774</v>
      </c>
      <c r="I215" s="61">
        <f t="shared" si="81"/>
        <v>-2095046.6015820373</v>
      </c>
      <c r="J215" s="61">
        <f t="shared" si="81"/>
        <v>-496542.66710533015</v>
      </c>
      <c r="K215" s="61">
        <f t="shared" si="81"/>
        <v>-3084232.7058190191</v>
      </c>
      <c r="L215" s="61">
        <f t="shared" si="81"/>
        <v>-4308582.7175782993</v>
      </c>
      <c r="M215" s="61">
        <f t="shared" si="81"/>
        <v>-4121259.0447250293</v>
      </c>
      <c r="N215" s="61">
        <f t="shared" si="81"/>
        <v>-5882326.1192676052</v>
      </c>
      <c r="O215" s="61">
        <f t="shared" si="81"/>
        <v>-3454101.5039468394</v>
      </c>
      <c r="P215" s="61">
        <f t="shared" si="81"/>
        <v>-4456865.351097499</v>
      </c>
      <c r="Q215" s="61">
        <f t="shared" si="81"/>
        <v>-7691685.0924942615</v>
      </c>
      <c r="R215" s="61">
        <f t="shared" si="74"/>
        <v>-48025509.217450663</v>
      </c>
      <c r="S215" s="17"/>
      <c r="T215" s="17"/>
      <c r="U215" s="17"/>
      <c r="V215" s="17"/>
      <c r="W215" s="17"/>
      <c r="X215" s="17"/>
      <c r="Y215" s="17"/>
      <c r="Z215" s="17"/>
      <c r="AA215" s="17"/>
      <c r="AB215" s="17"/>
      <c r="AC215" s="17"/>
      <c r="AD215" s="17"/>
      <c r="AE215" s="17"/>
      <c r="AF215" s="17"/>
      <c r="AG215" s="17"/>
      <c r="AH215" s="17"/>
      <c r="AI215" s="17"/>
      <c r="AJ215" s="17"/>
      <c r="AK215" s="17"/>
      <c r="AL215" s="17"/>
    </row>
    <row r="216" spans="1:38" s="159" customFormat="1" ht="14.25" customHeight="1" x14ac:dyDescent="0.2">
      <c r="A216" s="16"/>
      <c r="B216" s="16"/>
      <c r="C216" s="16"/>
      <c r="D216" s="16"/>
      <c r="E216" s="16"/>
      <c r="F216" s="61">
        <f t="shared" ref="F216:Q216" si="82">SUM(F208:F215)</f>
        <v>-5684.3176284488291</v>
      </c>
      <c r="G216" s="61">
        <f t="shared" si="82"/>
        <v>5529375.9804348024</v>
      </c>
      <c r="H216" s="61">
        <f t="shared" si="82"/>
        <v>1582853.2225224851</v>
      </c>
      <c r="I216" s="61">
        <f t="shared" si="82"/>
        <v>9722126.488717461</v>
      </c>
      <c r="J216" s="61">
        <f t="shared" si="82"/>
        <v>13543043.36548355</v>
      </c>
      <c r="K216" s="61">
        <f t="shared" si="82"/>
        <v>2452239.5458065858</v>
      </c>
      <c r="L216" s="61">
        <f t="shared" si="82"/>
        <v>-386013.15913109947</v>
      </c>
      <c r="M216" s="61">
        <f t="shared" si="82"/>
        <v>971918.04580223234</v>
      </c>
      <c r="N216" s="61">
        <f t="shared" si="82"/>
        <v>-2093040.4759262605</v>
      </c>
      <c r="O216" s="61">
        <f t="shared" si="82"/>
        <v>3192961.2729182676</v>
      </c>
      <c r="P216" s="61">
        <f t="shared" si="82"/>
        <v>2827465.7087074593</v>
      </c>
      <c r="Q216" s="61">
        <f t="shared" si="82"/>
        <v>-8235566.1091350773</v>
      </c>
      <c r="R216" s="61">
        <f t="shared" si="74"/>
        <v>29101679.568571955</v>
      </c>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thickBot="1" x14ac:dyDescent="0.25">
      <c r="A217" s="16" t="s">
        <v>62</v>
      </c>
      <c r="B217" s="16" t="s">
        <v>42</v>
      </c>
      <c r="C217" s="16"/>
      <c r="D217" s="16"/>
      <c r="E217" s="16"/>
      <c r="F217" s="15">
        <f>F148-G37</f>
        <v>159.21929451639579</v>
      </c>
      <c r="G217" s="15">
        <f t="shared" ref="G217:R217" si="83">G148-H37</f>
        <v>164.33517218661439</v>
      </c>
      <c r="H217" s="15">
        <f t="shared" si="83"/>
        <v>156.77377671707026</v>
      </c>
      <c r="I217" s="15">
        <f t="shared" si="83"/>
        <v>228.57180327524662</v>
      </c>
      <c r="J217" s="15">
        <f>J148-K37</f>
        <v>173.75629888093778</v>
      </c>
      <c r="K217" s="15">
        <f>K148-L37</f>
        <v>186.26180642686552</v>
      </c>
      <c r="L217" s="15">
        <f t="shared" si="83"/>
        <v>209.62001709298869</v>
      </c>
      <c r="M217" s="15">
        <f t="shared" si="83"/>
        <v>257.2210386535848</v>
      </c>
      <c r="N217" s="15">
        <f t="shared" si="83"/>
        <v>306.81450525555869</v>
      </c>
      <c r="O217" s="15">
        <f t="shared" si="83"/>
        <v>296.14938801065239</v>
      </c>
      <c r="P217" s="15">
        <f t="shared" si="83"/>
        <v>249.03456222236792</v>
      </c>
      <c r="Q217" s="15">
        <f t="shared" si="83"/>
        <v>228.30889663095905</v>
      </c>
      <c r="R217" s="15">
        <f t="shared" si="83"/>
        <v>3230.28768548379</v>
      </c>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x14ac:dyDescent="0.2">
      <c r="A218" s="191"/>
      <c r="B218" s="192"/>
      <c r="C218" s="65"/>
      <c r="D218" s="193" t="s">
        <v>121</v>
      </c>
      <c r="E218" s="192"/>
      <c r="F218" s="173">
        <f>F216/(F217*1000)</f>
        <v>-3.5701185875204842E-2</v>
      </c>
      <c r="G218" s="173">
        <f t="shared" ref="G218:Q218" si="84">G216/(G217*1000)</f>
        <v>33.646941837598824</v>
      </c>
      <c r="H218" s="173">
        <f t="shared" si="84"/>
        <v>10.096415712297736</v>
      </c>
      <c r="I218" s="173">
        <f t="shared" si="84"/>
        <v>42.534233660527484</v>
      </c>
      <c r="J218" s="173">
        <f t="shared" si="84"/>
        <v>77.942747702997451</v>
      </c>
      <c r="K218" s="173">
        <f t="shared" si="84"/>
        <v>13.165552255982451</v>
      </c>
      <c r="L218" s="173">
        <f t="shared" si="84"/>
        <v>-1.8414899706828176</v>
      </c>
      <c r="M218" s="173">
        <f t="shared" si="84"/>
        <v>3.7785324672107143</v>
      </c>
      <c r="N218" s="173">
        <f t="shared" si="84"/>
        <v>-6.821843296433717</v>
      </c>
      <c r="O218" s="173">
        <f t="shared" si="84"/>
        <v>10.781589975135853</v>
      </c>
      <c r="P218" s="173">
        <f t="shared" si="84"/>
        <v>11.353708029421067</v>
      </c>
      <c r="Q218" s="173">
        <f t="shared" si="84"/>
        <v>-36.072033243834269</v>
      </c>
      <c r="R218" s="173">
        <f>R216/(R217*1000)</f>
        <v>9.0090055134558362</v>
      </c>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x14ac:dyDescent="0.2">
      <c r="A219" s="80"/>
      <c r="B219" s="17"/>
      <c r="C219" s="80"/>
      <c r="D219" s="81"/>
      <c r="E219" s="82"/>
      <c r="F219" s="61"/>
      <c r="G219" s="61"/>
      <c r="H219" s="61"/>
      <c r="I219" s="61"/>
      <c r="J219" s="61"/>
      <c r="K219" s="61"/>
      <c r="L219" s="61"/>
      <c r="M219" s="61"/>
      <c r="N219" s="61"/>
      <c r="O219" s="61"/>
      <c r="P219" s="61"/>
      <c r="Q219" s="61"/>
      <c r="R219" s="61"/>
      <c r="S219" s="17"/>
      <c r="T219" s="17"/>
      <c r="U219" s="17"/>
      <c r="V219" s="17"/>
      <c r="W219" s="17"/>
      <c r="X219" s="17"/>
      <c r="Y219" s="17"/>
      <c r="Z219" s="17"/>
      <c r="AA219" s="17"/>
      <c r="AB219" s="17"/>
      <c r="AC219" s="17"/>
      <c r="AD219" s="17"/>
      <c r="AE219" s="17"/>
      <c r="AF219" s="17"/>
      <c r="AG219" s="17"/>
      <c r="AH219" s="17"/>
      <c r="AI219" s="17"/>
      <c r="AJ219" s="17"/>
      <c r="AK219" s="17"/>
      <c r="AL219" s="17"/>
    </row>
    <row r="220" spans="1:38" ht="14.25" customHeight="1" x14ac:dyDescent="0.2">
      <c r="A220" s="42" t="s">
        <v>124</v>
      </c>
      <c r="B220" s="17"/>
      <c r="C220" s="17"/>
      <c r="D220" s="17"/>
      <c r="E220" s="17"/>
      <c r="F220" s="7"/>
      <c r="G220" s="7"/>
      <c r="H220" s="7"/>
      <c r="I220" s="7"/>
      <c r="J220" s="7"/>
      <c r="K220" s="7"/>
      <c r="L220" s="7"/>
      <c r="M220" s="7"/>
      <c r="N220" s="7"/>
      <c r="O220" s="7"/>
      <c r="P220" s="7"/>
      <c r="Q220" s="7"/>
      <c r="R220" s="7"/>
      <c r="S220" s="17"/>
      <c r="T220" s="17"/>
      <c r="U220" s="17"/>
      <c r="V220" s="17"/>
      <c r="W220" s="17"/>
      <c r="X220" s="17"/>
      <c r="Y220" s="17"/>
      <c r="Z220" s="17"/>
      <c r="AA220" s="17"/>
      <c r="AB220" s="17"/>
      <c r="AC220" s="17"/>
      <c r="AD220" s="17"/>
      <c r="AE220" s="17"/>
      <c r="AF220" s="17"/>
      <c r="AG220" s="17"/>
      <c r="AH220" s="17"/>
      <c r="AI220" s="17"/>
      <c r="AJ220" s="17"/>
      <c r="AK220" s="17"/>
      <c r="AL220" s="17"/>
    </row>
    <row r="221" spans="1:38" ht="14.25" customHeight="1" x14ac:dyDescent="0.2">
      <c r="A221" s="37" t="s">
        <v>2</v>
      </c>
      <c r="B221" s="37" t="s">
        <v>6</v>
      </c>
      <c r="C221" s="37" t="s">
        <v>99</v>
      </c>
      <c r="D221" s="37" t="s">
        <v>45</v>
      </c>
      <c r="E221" s="37" t="s">
        <v>100</v>
      </c>
      <c r="F221" s="56">
        <v>41456</v>
      </c>
      <c r="G221" s="56">
        <v>41487</v>
      </c>
      <c r="H221" s="56">
        <v>41518</v>
      </c>
      <c r="I221" s="56">
        <v>41548</v>
      </c>
      <c r="J221" s="56">
        <v>41579</v>
      </c>
      <c r="K221" s="56">
        <v>41609</v>
      </c>
      <c r="L221" s="56">
        <v>41640</v>
      </c>
      <c r="M221" s="56">
        <v>41671</v>
      </c>
      <c r="N221" s="56">
        <v>41699</v>
      </c>
      <c r="O221" s="56">
        <v>41730</v>
      </c>
      <c r="P221" s="56">
        <v>41760</v>
      </c>
      <c r="Q221" s="56">
        <v>41791</v>
      </c>
      <c r="R221" s="7"/>
      <c r="S221" s="17"/>
      <c r="T221" s="17"/>
      <c r="U221" s="17"/>
      <c r="V221" s="17"/>
      <c r="W221" s="17"/>
      <c r="X221" s="17"/>
      <c r="Y221" s="17"/>
      <c r="Z221" s="17"/>
      <c r="AA221" s="17"/>
      <c r="AB221" s="17"/>
      <c r="AC221" s="17"/>
      <c r="AD221" s="17"/>
      <c r="AE221" s="17"/>
      <c r="AF221" s="17"/>
      <c r="AG221" s="17"/>
      <c r="AH221" s="17"/>
      <c r="AI221" s="17"/>
      <c r="AJ221" s="17"/>
      <c r="AK221" s="17"/>
      <c r="AL221" s="17"/>
    </row>
    <row r="222" spans="1:38" ht="14.25" customHeight="1" x14ac:dyDescent="0.2">
      <c r="A222" s="37"/>
      <c r="B222" s="37"/>
      <c r="C222" s="37"/>
      <c r="D222" s="48"/>
      <c r="E222" s="73"/>
      <c r="F222" s="73"/>
      <c r="G222" s="73"/>
      <c r="H222" s="73"/>
      <c r="I222" s="73"/>
      <c r="J222" s="73"/>
      <c r="K222" s="73"/>
      <c r="L222" s="73"/>
      <c r="M222" s="73"/>
      <c r="N222" s="73"/>
      <c r="O222" s="73"/>
      <c r="P222" s="73"/>
      <c r="Q222" s="73"/>
      <c r="R222" s="34" t="s">
        <v>101</v>
      </c>
      <c r="S222" s="17"/>
      <c r="T222" s="17"/>
      <c r="U222" s="17"/>
      <c r="V222" s="17"/>
      <c r="W222" s="17"/>
      <c r="X222" s="17"/>
      <c r="Y222" s="17"/>
      <c r="Z222" s="17"/>
      <c r="AA222" s="17"/>
      <c r="AB222" s="17"/>
      <c r="AC222" s="17"/>
      <c r="AD222" s="17"/>
      <c r="AE222" s="17"/>
      <c r="AF222" s="17"/>
      <c r="AG222" s="17"/>
      <c r="AH222" s="17"/>
      <c r="AI222" s="17"/>
      <c r="AJ222" s="17"/>
      <c r="AK222" s="17"/>
      <c r="AL222" s="17"/>
    </row>
    <row r="223" spans="1:38" ht="14.25" customHeight="1" x14ac:dyDescent="0.2">
      <c r="A223" s="16" t="s">
        <v>58</v>
      </c>
      <c r="B223" s="16" t="s">
        <v>43</v>
      </c>
      <c r="C223" s="16" t="s">
        <v>44</v>
      </c>
      <c r="D223" s="16" t="s">
        <v>46</v>
      </c>
      <c r="E223" s="16" t="s">
        <v>47</v>
      </c>
      <c r="F223" s="61">
        <f t="shared" ref="F223:F230" si="85">F153-G40</f>
        <v>1537485.3951319396</v>
      </c>
      <c r="G223" s="61">
        <f t="shared" ref="G223:Q223" si="86">G153-H40</f>
        <v>1373216.4219161696</v>
      </c>
      <c r="H223" s="61">
        <f t="shared" si="86"/>
        <v>1614358.7094195983</v>
      </c>
      <c r="I223" s="61">
        <f t="shared" si="86"/>
        <v>1416141.6196814633</v>
      </c>
      <c r="J223" s="61">
        <f t="shared" si="86"/>
        <v>1267998.1980482698</v>
      </c>
      <c r="K223" s="61">
        <f t="shared" si="86"/>
        <v>543974.15014180879</v>
      </c>
      <c r="L223" s="61">
        <f t="shared" si="86"/>
        <v>384688.63718918106</v>
      </c>
      <c r="M223" s="61">
        <f t="shared" si="86"/>
        <v>372002.79440095206</v>
      </c>
      <c r="N223" s="61">
        <f t="shared" si="86"/>
        <v>539501.20448746253</v>
      </c>
      <c r="O223" s="61">
        <f t="shared" si="86"/>
        <v>336714.09695929196</v>
      </c>
      <c r="P223" s="61">
        <f t="shared" si="86"/>
        <v>362250.91512078303</v>
      </c>
      <c r="Q223" s="61">
        <f t="shared" si="86"/>
        <v>849594.28339709598</v>
      </c>
      <c r="R223" s="61">
        <f t="shared" ref="R223:R231" si="87">SUM(F223:Q223)</f>
        <v>10597926.425894018</v>
      </c>
      <c r="S223" s="17"/>
      <c r="T223" s="17"/>
      <c r="U223" s="17"/>
      <c r="V223" s="17"/>
      <c r="W223" s="17"/>
      <c r="X223" s="17"/>
      <c r="Y223" s="17"/>
      <c r="Z223" s="17"/>
      <c r="AA223" s="17"/>
      <c r="AB223" s="17"/>
      <c r="AC223" s="17"/>
      <c r="AD223" s="17"/>
      <c r="AE223" s="17"/>
      <c r="AF223" s="17"/>
      <c r="AG223" s="17"/>
      <c r="AH223" s="17"/>
      <c r="AI223" s="17"/>
      <c r="AJ223" s="17"/>
      <c r="AK223" s="17"/>
      <c r="AL223" s="17"/>
    </row>
    <row r="224" spans="1:38" ht="14.25" customHeight="1" x14ac:dyDescent="0.2">
      <c r="A224" s="16" t="s">
        <v>58</v>
      </c>
      <c r="B224" s="16" t="s">
        <v>43</v>
      </c>
      <c r="C224" s="16" t="s">
        <v>44</v>
      </c>
      <c r="D224" s="16" t="s">
        <v>48</v>
      </c>
      <c r="E224" s="16" t="s">
        <v>49</v>
      </c>
      <c r="F224" s="61">
        <f t="shared" si="85"/>
        <v>503497.55149779143</v>
      </c>
      <c r="G224" s="61">
        <f t="shared" ref="G224:Q224" si="88">G154-H41</f>
        <v>490539.98459980811</v>
      </c>
      <c r="H224" s="61">
        <f t="shared" si="88"/>
        <v>541784.29783678183</v>
      </c>
      <c r="I224" s="61">
        <f t="shared" si="88"/>
        <v>509935.01431754697</v>
      </c>
      <c r="J224" s="61">
        <f t="shared" si="88"/>
        <v>381468.12773823016</v>
      </c>
      <c r="K224" s="61">
        <f t="shared" si="88"/>
        <v>38583.168070151238</v>
      </c>
      <c r="L224" s="61">
        <f t="shared" si="88"/>
        <v>-122575.2297795089</v>
      </c>
      <c r="M224" s="61">
        <f t="shared" si="88"/>
        <v>-114000.3468916649</v>
      </c>
      <c r="N224" s="61">
        <f t="shared" si="88"/>
        <v>-195244.31910086994</v>
      </c>
      <c r="O224" s="61">
        <f t="shared" si="88"/>
        <v>-59414.919408156071</v>
      </c>
      <c r="P224" s="61">
        <f t="shared" si="88"/>
        <v>-101029.86282464396</v>
      </c>
      <c r="Q224" s="61">
        <f t="shared" si="88"/>
        <v>172945.74377417029</v>
      </c>
      <c r="R224" s="61">
        <f t="shared" si="87"/>
        <v>2046489.2098296366</v>
      </c>
      <c r="S224" s="17"/>
      <c r="T224" s="17"/>
      <c r="U224" s="17"/>
      <c r="V224" s="17"/>
      <c r="W224" s="17"/>
      <c r="X224" s="17"/>
      <c r="Y224" s="17"/>
      <c r="Z224" s="17"/>
      <c r="AA224" s="17"/>
      <c r="AB224" s="17"/>
      <c r="AC224" s="17"/>
      <c r="AD224" s="17"/>
      <c r="AE224" s="17"/>
      <c r="AF224" s="17"/>
      <c r="AG224" s="17"/>
      <c r="AH224" s="17"/>
      <c r="AI224" s="17"/>
      <c r="AJ224" s="17"/>
      <c r="AK224" s="17"/>
      <c r="AL224" s="17"/>
    </row>
    <row r="225" spans="1:38" ht="14.25" customHeight="1" x14ac:dyDescent="0.2">
      <c r="A225" s="16" t="s">
        <v>58</v>
      </c>
      <c r="B225" s="16" t="s">
        <v>43</v>
      </c>
      <c r="C225" s="16" t="s">
        <v>44</v>
      </c>
      <c r="D225" s="16" t="s">
        <v>48</v>
      </c>
      <c r="E225" s="16" t="s">
        <v>50</v>
      </c>
      <c r="F225" s="61">
        <f t="shared" si="85"/>
        <v>489036.07760260499</v>
      </c>
      <c r="G225" s="61">
        <f t="shared" ref="G225:Q225" si="89">G155-H42</f>
        <v>490115.50348722003</v>
      </c>
      <c r="H225" s="61">
        <f t="shared" si="89"/>
        <v>505402.263728505</v>
      </c>
      <c r="I225" s="61">
        <f t="shared" si="89"/>
        <v>467234.39406208508</v>
      </c>
      <c r="J225" s="61">
        <f t="shared" si="89"/>
        <v>380867.96980279137</v>
      </c>
      <c r="K225" s="61">
        <f t="shared" si="89"/>
        <v>119289.42877556256</v>
      </c>
      <c r="L225" s="61">
        <f t="shared" si="89"/>
        <v>-87665.397276600124</v>
      </c>
      <c r="M225" s="61">
        <f t="shared" si="89"/>
        <v>-44286.673665487557</v>
      </c>
      <c r="N225" s="61">
        <f t="shared" si="89"/>
        <v>-34230.666256312397</v>
      </c>
      <c r="O225" s="61">
        <f t="shared" si="89"/>
        <v>-3022.5320190000348</v>
      </c>
      <c r="P225" s="61">
        <f t="shared" si="89"/>
        <v>-47551.270812824951</v>
      </c>
      <c r="Q225" s="61">
        <f t="shared" si="89"/>
        <v>106544.56874928763</v>
      </c>
      <c r="R225" s="61">
        <f t="shared" si="87"/>
        <v>2341733.6661778316</v>
      </c>
      <c r="S225" s="17"/>
      <c r="T225" s="17"/>
      <c r="U225" s="17"/>
      <c r="V225" s="17"/>
      <c r="W225" s="17"/>
      <c r="X225" s="17"/>
      <c r="Y225" s="17"/>
      <c r="Z225" s="17"/>
      <c r="AA225" s="17"/>
      <c r="AB225" s="17"/>
      <c r="AC225" s="17"/>
      <c r="AD225" s="17"/>
      <c r="AE225" s="17"/>
      <c r="AF225" s="17"/>
      <c r="AG225" s="17"/>
      <c r="AH225" s="17"/>
      <c r="AI225" s="17"/>
      <c r="AJ225" s="17"/>
      <c r="AK225" s="17"/>
      <c r="AL225" s="17"/>
    </row>
    <row r="226" spans="1:38" ht="14.25" customHeight="1" x14ac:dyDescent="0.2">
      <c r="A226" s="16" t="s">
        <v>58</v>
      </c>
      <c r="B226" s="16" t="s">
        <v>43</v>
      </c>
      <c r="C226" s="16" t="s">
        <v>44</v>
      </c>
      <c r="D226" s="16" t="s">
        <v>51</v>
      </c>
      <c r="E226" s="16" t="s">
        <v>52</v>
      </c>
      <c r="F226" s="61">
        <f t="shared" si="85"/>
        <v>883162.26104485081</v>
      </c>
      <c r="G226" s="61">
        <f t="shared" ref="G226:Q226" si="90">G156-H43</f>
        <v>606713.25694530702</v>
      </c>
      <c r="H226" s="61">
        <f t="shared" si="90"/>
        <v>880933.49494516058</v>
      </c>
      <c r="I226" s="61">
        <f t="shared" si="90"/>
        <v>725355.04469781579</v>
      </c>
      <c r="J226" s="61">
        <f t="shared" si="90"/>
        <v>657134.99383596471</v>
      </c>
      <c r="K226" s="61">
        <f t="shared" si="90"/>
        <v>446755.13183000695</v>
      </c>
      <c r="L226" s="61">
        <f t="shared" si="90"/>
        <v>485786.45768065914</v>
      </c>
      <c r="M226" s="61">
        <f t="shared" si="90"/>
        <v>469181.31222507474</v>
      </c>
      <c r="N226" s="61">
        <f t="shared" si="90"/>
        <v>580729.72911033593</v>
      </c>
      <c r="O226" s="61">
        <f t="shared" si="90"/>
        <v>329096.51026287361</v>
      </c>
      <c r="P226" s="61">
        <f t="shared" si="90"/>
        <v>445811.57291214954</v>
      </c>
      <c r="Q226" s="61">
        <f t="shared" si="90"/>
        <v>746783.18489565956</v>
      </c>
      <c r="R226" s="61">
        <f t="shared" si="87"/>
        <v>7257442.9503858592</v>
      </c>
      <c r="S226" s="17"/>
      <c r="T226" s="17"/>
      <c r="U226" s="17"/>
      <c r="V226" s="17"/>
      <c r="W226" s="17"/>
      <c r="X226" s="17"/>
      <c r="Y226" s="17"/>
      <c r="Z226" s="17"/>
      <c r="AA226" s="17"/>
      <c r="AB226" s="17"/>
      <c r="AC226" s="17"/>
      <c r="AD226" s="17"/>
      <c r="AE226" s="17"/>
      <c r="AF226" s="17"/>
      <c r="AG226" s="17"/>
      <c r="AH226" s="17"/>
      <c r="AI226" s="17"/>
      <c r="AJ226" s="17"/>
      <c r="AK226" s="17"/>
      <c r="AL226" s="17"/>
    </row>
    <row r="227" spans="1:38" ht="14.25" customHeight="1" x14ac:dyDescent="0.2">
      <c r="A227" s="16" t="s">
        <v>58</v>
      </c>
      <c r="B227" s="16" t="s">
        <v>43</v>
      </c>
      <c r="C227" s="16" t="s">
        <v>44</v>
      </c>
      <c r="D227" s="16" t="s">
        <v>51</v>
      </c>
      <c r="E227" s="16" t="s">
        <v>53</v>
      </c>
      <c r="F227" s="61">
        <f t="shared" si="85"/>
        <v>-367945.73831339995</v>
      </c>
      <c r="G227" s="61">
        <f t="shared" ref="G227:Q227" si="91">G157-H44</f>
        <v>-306687.60384482995</v>
      </c>
      <c r="H227" s="61">
        <f t="shared" si="91"/>
        <v>-418304.07464917493</v>
      </c>
      <c r="I227" s="61">
        <f t="shared" si="91"/>
        <v>-350078.60826841492</v>
      </c>
      <c r="J227" s="61">
        <f t="shared" si="91"/>
        <v>-287282.05174114881</v>
      </c>
      <c r="K227" s="61">
        <f t="shared" si="91"/>
        <v>-213601.28762699998</v>
      </c>
      <c r="L227" s="61">
        <f t="shared" si="91"/>
        <v>-237754.07481676497</v>
      </c>
      <c r="M227" s="61">
        <f t="shared" si="91"/>
        <v>-193334.69127667497</v>
      </c>
      <c r="N227" s="61">
        <f t="shared" si="91"/>
        <v>-276417.25578543375</v>
      </c>
      <c r="O227" s="61">
        <f t="shared" si="91"/>
        <v>-145202.43819275999</v>
      </c>
      <c r="P227" s="61">
        <f t="shared" si="91"/>
        <v>-196215.66796142992</v>
      </c>
      <c r="Q227" s="61">
        <f t="shared" si="91"/>
        <v>-345306.53697481507</v>
      </c>
      <c r="R227" s="61">
        <f t="shared" si="87"/>
        <v>-3338130.0294518471</v>
      </c>
      <c r="S227" s="17"/>
      <c r="T227" s="17"/>
      <c r="U227" s="17"/>
      <c r="V227" s="17"/>
      <c r="W227" s="17"/>
      <c r="X227" s="17"/>
      <c r="Y227" s="17"/>
      <c r="Z227" s="17"/>
      <c r="AA227" s="17"/>
      <c r="AB227" s="17"/>
      <c r="AC227" s="17"/>
      <c r="AD227" s="17"/>
      <c r="AE227" s="17"/>
      <c r="AF227" s="17"/>
      <c r="AG227" s="17"/>
      <c r="AH227" s="17"/>
      <c r="AI227" s="17"/>
      <c r="AJ227" s="17"/>
      <c r="AK227" s="17"/>
      <c r="AL227" s="17"/>
    </row>
    <row r="228" spans="1:38" ht="14.25" customHeight="1" x14ac:dyDescent="0.2">
      <c r="A228" s="16" t="s">
        <v>58</v>
      </c>
      <c r="B228" s="16" t="s">
        <v>43</v>
      </c>
      <c r="C228" s="16" t="s">
        <v>44</v>
      </c>
      <c r="D228" s="16" t="s">
        <v>51</v>
      </c>
      <c r="E228" s="16" t="s">
        <v>54</v>
      </c>
      <c r="F228" s="61">
        <f t="shared" si="85"/>
        <v>449639.74538122374</v>
      </c>
      <c r="G228" s="61">
        <f t="shared" ref="G228:Q228" si="92">G158-H45</f>
        <v>361492.92092649842</v>
      </c>
      <c r="H228" s="61">
        <f t="shared" si="92"/>
        <v>445089.60971457843</v>
      </c>
      <c r="I228" s="61">
        <f t="shared" si="92"/>
        <v>394710.72810932872</v>
      </c>
      <c r="J228" s="61">
        <f t="shared" si="92"/>
        <v>341845.31364189577</v>
      </c>
      <c r="K228" s="61">
        <f t="shared" si="92"/>
        <v>257777.70876912601</v>
      </c>
      <c r="L228" s="61">
        <f t="shared" si="92"/>
        <v>267083.9741307816</v>
      </c>
      <c r="M228" s="61">
        <f t="shared" si="92"/>
        <v>219332.35062046617</v>
      </c>
      <c r="N228" s="61">
        <f t="shared" si="92"/>
        <v>291152.35490969161</v>
      </c>
      <c r="O228" s="61">
        <f t="shared" si="92"/>
        <v>170453.87969229359</v>
      </c>
      <c r="P228" s="61">
        <f t="shared" si="92"/>
        <v>198133.85109922555</v>
      </c>
      <c r="Q228" s="61">
        <f t="shared" si="92"/>
        <v>417294.4542233533</v>
      </c>
      <c r="R228" s="61">
        <f t="shared" si="87"/>
        <v>3814006.8912184634</v>
      </c>
      <c r="S228" s="17"/>
      <c r="T228" s="17"/>
      <c r="U228" s="17"/>
      <c r="V228" s="17"/>
      <c r="W228" s="17"/>
      <c r="X228" s="17"/>
      <c r="Y228" s="17"/>
      <c r="Z228" s="17"/>
      <c r="AA228" s="17"/>
      <c r="AB228" s="17"/>
      <c r="AC228" s="17"/>
      <c r="AD228" s="17"/>
      <c r="AE228" s="17"/>
      <c r="AF228" s="17"/>
      <c r="AG228" s="17"/>
      <c r="AH228" s="17"/>
      <c r="AI228" s="17"/>
      <c r="AJ228" s="17"/>
      <c r="AK228" s="17"/>
      <c r="AL228" s="17"/>
    </row>
    <row r="229" spans="1:38" ht="14.25" customHeight="1" x14ac:dyDescent="0.2">
      <c r="A229" s="16" t="s">
        <v>58</v>
      </c>
      <c r="B229" s="16" t="s">
        <v>43</v>
      </c>
      <c r="C229" s="16" t="s">
        <v>44</v>
      </c>
      <c r="D229" s="16" t="s">
        <v>51</v>
      </c>
      <c r="E229" s="16" t="s">
        <v>55</v>
      </c>
      <c r="F229" s="61">
        <f t="shared" si="85"/>
        <v>-2811946.8903946173</v>
      </c>
      <c r="G229" s="61">
        <f t="shared" ref="G229:Q229" si="93">G159-H46</f>
        <v>-2245986.4311540392</v>
      </c>
      <c r="H229" s="61">
        <f t="shared" si="93"/>
        <v>-3003143.3941802434</v>
      </c>
      <c r="I229" s="61">
        <f t="shared" si="93"/>
        <v>-2533460.8565387153</v>
      </c>
      <c r="J229" s="61">
        <f t="shared" si="93"/>
        <v>-2148518.1706332262</v>
      </c>
      <c r="K229" s="61">
        <f t="shared" si="93"/>
        <v>-1605193.005424554</v>
      </c>
      <c r="L229" s="61">
        <f t="shared" si="93"/>
        <v>-1716278.2043313112</v>
      </c>
      <c r="M229" s="61">
        <f t="shared" si="93"/>
        <v>-2463347.5144688529</v>
      </c>
      <c r="N229" s="61">
        <f t="shared" si="93"/>
        <v>-2063931.5458523675</v>
      </c>
      <c r="O229" s="61">
        <f t="shared" si="93"/>
        <v>-2123713.3269853974</v>
      </c>
      <c r="P229" s="61">
        <f t="shared" si="93"/>
        <v>-2446006.1740822364</v>
      </c>
      <c r="Q229" s="61">
        <f t="shared" si="93"/>
        <v>-2594336.5724743176</v>
      </c>
      <c r="R229" s="61">
        <f t="shared" si="87"/>
        <v>-27755862.086519875</v>
      </c>
      <c r="S229" s="17"/>
      <c r="T229" s="17"/>
      <c r="U229" s="17"/>
      <c r="V229" s="17"/>
      <c r="W229" s="17"/>
      <c r="X229" s="17"/>
      <c r="Y229" s="17"/>
      <c r="Z229" s="17"/>
      <c r="AA229" s="17"/>
      <c r="AB229" s="17"/>
      <c r="AC229" s="17"/>
      <c r="AD229" s="17"/>
      <c r="AE229" s="17"/>
      <c r="AF229" s="17"/>
      <c r="AG229" s="17"/>
      <c r="AH229" s="17"/>
      <c r="AI229" s="17"/>
      <c r="AJ229" s="17"/>
      <c r="AK229" s="17"/>
      <c r="AL229" s="17"/>
    </row>
    <row r="230" spans="1:38" ht="14.25" customHeight="1" x14ac:dyDescent="0.2">
      <c r="A230" s="16" t="s">
        <v>58</v>
      </c>
      <c r="B230" s="16" t="s">
        <v>43</v>
      </c>
      <c r="C230" s="16" t="s">
        <v>44</v>
      </c>
      <c r="D230" s="16" t="s">
        <v>56</v>
      </c>
      <c r="E230" s="16" t="s">
        <v>57</v>
      </c>
      <c r="F230" s="61">
        <f t="shared" si="85"/>
        <v>-5101175.5883875806</v>
      </c>
      <c r="G230" s="61">
        <f t="shared" ref="G230:Q230" si="94">G160-H47</f>
        <v>-4052673.3543519597</v>
      </c>
      <c r="H230" s="61">
        <f t="shared" si="94"/>
        <v>-5406475.2843301184</v>
      </c>
      <c r="I230" s="61">
        <f t="shared" si="94"/>
        <v>-4674666.1112681385</v>
      </c>
      <c r="J230" s="61">
        <f t="shared" si="94"/>
        <v>-3775419.3324445649</v>
      </c>
      <c r="K230" s="61">
        <f t="shared" si="94"/>
        <v>-4095345.3326399252</v>
      </c>
      <c r="L230" s="61">
        <f t="shared" si="94"/>
        <v>-5237241.1813566005</v>
      </c>
      <c r="M230" s="61">
        <f t="shared" si="94"/>
        <v>-5888178.357581649</v>
      </c>
      <c r="N230" s="61">
        <f t="shared" si="94"/>
        <v>-6432774.8273889758</v>
      </c>
      <c r="O230" s="61">
        <f t="shared" si="94"/>
        <v>-5542246.32456032</v>
      </c>
      <c r="P230" s="61">
        <f t="shared" si="94"/>
        <v>-6538641.9523288999</v>
      </c>
      <c r="Q230" s="61">
        <f t="shared" si="94"/>
        <v>-6650702.322390167</v>
      </c>
      <c r="R230" s="61">
        <f t="shared" si="87"/>
        <v>-63395539.969028905</v>
      </c>
      <c r="S230" s="17"/>
      <c r="T230" s="17"/>
      <c r="U230" s="17"/>
      <c r="V230" s="17"/>
      <c r="W230" s="17"/>
      <c r="X230" s="17"/>
      <c r="Y230" s="17"/>
      <c r="Z230" s="17"/>
      <c r="AA230" s="17"/>
      <c r="AB230" s="17"/>
      <c r="AC230" s="17"/>
      <c r="AD230" s="17"/>
      <c r="AE230" s="17"/>
      <c r="AF230" s="17"/>
      <c r="AG230" s="17"/>
      <c r="AH230" s="17"/>
      <c r="AI230" s="17"/>
      <c r="AJ230" s="17"/>
      <c r="AK230" s="17"/>
      <c r="AL230" s="17"/>
    </row>
    <row r="231" spans="1:38" s="159" customFormat="1" ht="14.25" customHeight="1" x14ac:dyDescent="0.2">
      <c r="A231" s="16"/>
      <c r="B231" s="16"/>
      <c r="C231" s="16"/>
      <c r="D231" s="16"/>
      <c r="E231" s="16"/>
      <c r="F231" s="61">
        <f t="shared" ref="F231:Q231" si="95">SUM(F223:F230)</f>
        <v>-4418247.1864371877</v>
      </c>
      <c r="G231" s="61">
        <f t="shared" si="95"/>
        <v>-3283269.3014758257</v>
      </c>
      <c r="H231" s="61">
        <f t="shared" si="95"/>
        <v>-4840354.3775149127</v>
      </c>
      <c r="I231" s="61">
        <f t="shared" si="95"/>
        <v>-4044828.7752070292</v>
      </c>
      <c r="J231" s="61">
        <f t="shared" si="95"/>
        <v>-3181904.9517517881</v>
      </c>
      <c r="K231" s="61">
        <f t="shared" si="95"/>
        <v>-4507760.0381048238</v>
      </c>
      <c r="L231" s="61">
        <f t="shared" si="95"/>
        <v>-6263955.0185601637</v>
      </c>
      <c r="M231" s="61">
        <f t="shared" si="95"/>
        <v>-7642631.1266378369</v>
      </c>
      <c r="N231" s="61">
        <f t="shared" si="95"/>
        <v>-7591215.3258764688</v>
      </c>
      <c r="O231" s="61">
        <f t="shared" si="95"/>
        <v>-7037335.0542511744</v>
      </c>
      <c r="P231" s="61">
        <f t="shared" si="95"/>
        <v>-8323248.5888778772</v>
      </c>
      <c r="Q231" s="61">
        <f t="shared" si="95"/>
        <v>-7297183.1967997327</v>
      </c>
      <c r="R231" s="61">
        <f t="shared" si="87"/>
        <v>-68431932.941494823</v>
      </c>
      <c r="S231" s="17"/>
      <c r="T231" s="17"/>
      <c r="U231" s="17"/>
      <c r="V231" s="17"/>
      <c r="W231" s="17"/>
      <c r="X231" s="17"/>
      <c r="Y231" s="17"/>
      <c r="Z231" s="17"/>
      <c r="AA231" s="17"/>
      <c r="AB231" s="17"/>
      <c r="AC231" s="17"/>
      <c r="AD231" s="17"/>
      <c r="AE231" s="17"/>
      <c r="AF231" s="17"/>
      <c r="AG231" s="17"/>
      <c r="AH231" s="17"/>
      <c r="AI231" s="17"/>
      <c r="AJ231" s="17"/>
      <c r="AK231" s="17"/>
      <c r="AL231" s="17"/>
    </row>
    <row r="232" spans="1:38" ht="14.25" customHeight="1" thickBot="1" x14ac:dyDescent="0.25">
      <c r="A232" s="16" t="s">
        <v>62</v>
      </c>
      <c r="B232" s="16" t="s">
        <v>43</v>
      </c>
      <c r="C232" s="16"/>
      <c r="D232" s="16"/>
      <c r="E232" s="16"/>
      <c r="F232" s="15">
        <f>F162-G49</f>
        <v>-250007.74900899999</v>
      </c>
      <c r="G232" s="15">
        <f t="shared" ref="G232:Q232" si="96">G162-H49</f>
        <v>-206536.96229700002</v>
      </c>
      <c r="H232" s="15">
        <f t="shared" si="96"/>
        <v>-201043.22553899995</v>
      </c>
      <c r="I232" s="15">
        <f t="shared" si="96"/>
        <v>-174193.19643399998</v>
      </c>
      <c r="J232" s="15">
        <f t="shared" si="96"/>
        <v>-203884.95895</v>
      </c>
      <c r="K232" s="15">
        <f t="shared" si="96"/>
        <v>-146215.34443339999</v>
      </c>
      <c r="L232" s="15">
        <f t="shared" si="96"/>
        <v>-203988.29450300004</v>
      </c>
      <c r="M232" s="15">
        <f t="shared" si="96"/>
        <v>-217218.76880100003</v>
      </c>
      <c r="N232" s="15">
        <f t="shared" si="96"/>
        <v>-230840.38578300001</v>
      </c>
      <c r="O232" s="15">
        <f t="shared" si="96"/>
        <v>-236322.69486399999</v>
      </c>
      <c r="P232" s="15">
        <f t="shared" si="96"/>
        <v>-241290.96163099998</v>
      </c>
      <c r="Q232" s="15">
        <f t="shared" si="96"/>
        <v>-220239.95366600002</v>
      </c>
      <c r="R232" s="15">
        <f>R162-S49</f>
        <v>2096.6760896000001</v>
      </c>
      <c r="S232" s="17"/>
      <c r="T232" s="17"/>
      <c r="U232" s="17"/>
      <c r="V232" s="17"/>
      <c r="W232" s="17"/>
      <c r="X232" s="17"/>
      <c r="Y232" s="17"/>
      <c r="Z232" s="17"/>
      <c r="AA232" s="17"/>
      <c r="AB232" s="17"/>
      <c r="AC232" s="17"/>
      <c r="AD232" s="17"/>
      <c r="AE232" s="17"/>
      <c r="AF232" s="17"/>
      <c r="AG232" s="17"/>
      <c r="AH232" s="17"/>
      <c r="AI232" s="17"/>
      <c r="AJ232" s="17"/>
      <c r="AK232" s="17"/>
      <c r="AL232" s="17"/>
    </row>
    <row r="233" spans="1:38" ht="14.25" customHeight="1" x14ac:dyDescent="0.2">
      <c r="A233" s="191"/>
      <c r="B233" s="192"/>
      <c r="C233" s="65"/>
      <c r="D233" s="193" t="s">
        <v>121</v>
      </c>
      <c r="E233" s="192"/>
      <c r="F233" s="173">
        <f>F231/(F232*1000)</f>
        <v>1.7672440970132233E-2</v>
      </c>
      <c r="G233" s="173">
        <f t="shared" ref="G233:Q233" si="97">G231/(G232*1000)</f>
        <v>1.589676378000799E-2</v>
      </c>
      <c r="H233" s="173">
        <f t="shared" si="97"/>
        <v>2.4076187419585261E-2</v>
      </c>
      <c r="I233" s="173">
        <f t="shared" si="97"/>
        <v>2.3220360255227151E-2</v>
      </c>
      <c r="J233" s="173">
        <f t="shared" si="97"/>
        <v>1.5606374144215842E-2</v>
      </c>
      <c r="K233" s="173">
        <f t="shared" si="97"/>
        <v>3.0829596275089136E-2</v>
      </c>
      <c r="L233" s="173">
        <f t="shared" si="97"/>
        <v>3.0707423844205137E-2</v>
      </c>
      <c r="M233" s="173">
        <f t="shared" si="97"/>
        <v>3.5184027461455034E-2</v>
      </c>
      <c r="N233" s="173">
        <f t="shared" si="97"/>
        <v>3.2885126665021872E-2</v>
      </c>
      <c r="O233" s="173">
        <f t="shared" si="97"/>
        <v>2.9778498668107396E-2</v>
      </c>
      <c r="P233" s="173">
        <f t="shared" si="97"/>
        <v>3.4494655467478326E-2</v>
      </c>
      <c r="Q233" s="173">
        <f t="shared" si="97"/>
        <v>3.3132876552753515E-2</v>
      </c>
      <c r="R233" s="173">
        <f>R231/(R232*1000)</f>
        <v>-32.638295100007625</v>
      </c>
      <c r="S233" s="17"/>
      <c r="T233" s="17"/>
      <c r="U233" s="17"/>
      <c r="V233" s="17"/>
      <c r="W233" s="17"/>
      <c r="X233" s="17"/>
      <c r="Y233" s="17"/>
      <c r="Z233" s="17"/>
      <c r="AA233" s="17"/>
      <c r="AB233" s="17"/>
      <c r="AC233" s="17"/>
      <c r="AD233" s="17"/>
      <c r="AE233" s="17"/>
      <c r="AF233" s="17"/>
      <c r="AG233" s="17"/>
      <c r="AH233" s="17"/>
      <c r="AI233" s="17"/>
      <c r="AJ233" s="17"/>
      <c r="AK233" s="17"/>
      <c r="AL233" s="17"/>
    </row>
    <row r="234" spans="1:38" ht="14.25" customHeight="1" x14ac:dyDescent="0.2">
      <c r="A234" s="80"/>
      <c r="B234" s="17"/>
      <c r="C234" s="80"/>
      <c r="D234" s="81"/>
      <c r="E234" s="82"/>
      <c r="F234" s="61"/>
      <c r="G234" s="61"/>
      <c r="H234" s="61"/>
      <c r="I234" s="61"/>
      <c r="J234" s="61"/>
      <c r="K234" s="61"/>
      <c r="L234" s="61"/>
      <c r="M234" s="61"/>
      <c r="N234" s="61"/>
      <c r="O234" s="61"/>
      <c r="P234" s="61"/>
      <c r="Q234" s="61"/>
      <c r="R234" s="61"/>
      <c r="S234" s="17"/>
      <c r="T234" s="17"/>
      <c r="U234" s="17"/>
      <c r="V234" s="17"/>
      <c r="W234" s="17"/>
      <c r="X234" s="17"/>
      <c r="Y234" s="17"/>
      <c r="Z234" s="17"/>
      <c r="AA234" s="17"/>
      <c r="AB234" s="17"/>
      <c r="AC234" s="17"/>
      <c r="AD234" s="17"/>
      <c r="AE234" s="17"/>
      <c r="AF234" s="17"/>
      <c r="AG234" s="17"/>
      <c r="AH234" s="17"/>
      <c r="AI234" s="17"/>
      <c r="AJ234" s="17"/>
      <c r="AK234" s="17"/>
      <c r="AL234" s="17"/>
    </row>
    <row r="235" spans="1:38" ht="14.25" customHeight="1" x14ac:dyDescent="0.2">
      <c r="A235" s="50" t="s">
        <v>85</v>
      </c>
      <c r="B235" s="72"/>
      <c r="C235" s="83"/>
      <c r="D235" s="84"/>
      <c r="E235" s="85"/>
      <c r="F235" s="71"/>
      <c r="G235" s="71"/>
      <c r="H235" s="71"/>
      <c r="I235" s="71"/>
      <c r="J235" s="71"/>
      <c r="K235" s="71"/>
      <c r="L235" s="71"/>
      <c r="M235" s="71"/>
      <c r="N235" s="71"/>
      <c r="O235" s="71"/>
      <c r="P235" s="71"/>
      <c r="Q235" s="71"/>
      <c r="R235" s="71"/>
      <c r="S235" s="72"/>
      <c r="T235" s="72"/>
      <c r="U235" s="72"/>
      <c r="V235" s="72"/>
      <c r="W235" s="72"/>
      <c r="X235" s="72"/>
      <c r="Y235" s="72"/>
      <c r="Z235" s="72"/>
      <c r="AA235" s="72"/>
      <c r="AB235" s="72"/>
      <c r="AC235" s="72"/>
      <c r="AD235" s="72"/>
      <c r="AE235" s="72"/>
      <c r="AF235" s="72"/>
      <c r="AG235" s="72"/>
      <c r="AH235" s="72"/>
      <c r="AI235" s="72"/>
      <c r="AJ235" s="72"/>
      <c r="AK235" s="72"/>
      <c r="AL235" s="72"/>
    </row>
    <row r="236" spans="1:38" ht="14.25" customHeight="1" x14ac:dyDescent="0.2">
      <c r="E236" s="17"/>
      <c r="F236" s="7"/>
      <c r="G236" s="7"/>
      <c r="H236" s="7"/>
      <c r="I236" s="7"/>
      <c r="J236" s="7"/>
      <c r="K236" s="7"/>
      <c r="L236" s="7"/>
      <c r="M236" s="7"/>
      <c r="N236" s="7"/>
      <c r="O236" s="7"/>
      <c r="P236" s="7"/>
      <c r="Q236" s="7"/>
      <c r="R236" s="7"/>
    </row>
    <row r="237" spans="1:38" ht="14.25" customHeight="1" x14ac:dyDescent="0.2">
      <c r="A237" s="189" t="s">
        <v>125</v>
      </c>
      <c r="B237" s="186"/>
      <c r="C237" s="186"/>
      <c r="D237" s="186"/>
      <c r="E237" s="186"/>
      <c r="F237" s="186"/>
      <c r="G237" s="186"/>
      <c r="H237" s="186"/>
      <c r="I237" s="186"/>
      <c r="J237" s="186"/>
      <c r="K237" s="186"/>
      <c r="L237" s="186"/>
      <c r="M237" s="186"/>
      <c r="N237" s="186"/>
      <c r="O237" s="186"/>
      <c r="P237" s="186"/>
      <c r="Q237" s="186"/>
      <c r="R237" s="186"/>
      <c r="S237" s="186"/>
      <c r="T237" s="186"/>
      <c r="U237" s="186"/>
      <c r="V237" s="187"/>
      <c r="W237" s="189"/>
      <c r="X237" s="186"/>
      <c r="Y237" s="186"/>
      <c r="Z237" s="186"/>
      <c r="AA237" s="186"/>
      <c r="AB237" s="186"/>
      <c r="AC237" s="186"/>
      <c r="AD237" s="186"/>
      <c r="AE237" s="186"/>
      <c r="AF237" s="186"/>
      <c r="AG237" s="186"/>
      <c r="AH237" s="186"/>
      <c r="AI237" s="186"/>
      <c r="AJ237" s="186"/>
      <c r="AK237" s="186"/>
      <c r="AL237" s="187"/>
    </row>
    <row r="238" spans="1:38" ht="14.25" customHeight="1" x14ac:dyDescent="0.2">
      <c r="A238" s="189" t="s">
        <v>126</v>
      </c>
      <c r="B238" s="186"/>
      <c r="C238" s="186"/>
      <c r="D238" s="186"/>
      <c r="E238" s="186"/>
      <c r="F238" s="186"/>
      <c r="G238" s="186"/>
      <c r="H238" s="186"/>
      <c r="I238" s="186"/>
      <c r="J238" s="186"/>
      <c r="K238" s="186"/>
      <c r="L238" s="186"/>
      <c r="M238" s="186"/>
      <c r="N238" s="186"/>
      <c r="O238" s="186"/>
      <c r="P238" s="186"/>
      <c r="Q238" s="186"/>
      <c r="R238" s="186"/>
      <c r="S238" s="186"/>
      <c r="T238" s="186"/>
      <c r="U238" s="186"/>
      <c r="V238" s="187"/>
      <c r="W238" s="189"/>
      <c r="X238" s="186"/>
      <c r="Y238" s="186"/>
      <c r="Z238" s="186"/>
      <c r="AA238" s="186"/>
      <c r="AB238" s="186"/>
      <c r="AC238" s="186"/>
      <c r="AD238" s="186"/>
      <c r="AE238" s="186"/>
      <c r="AF238" s="186"/>
      <c r="AG238" s="186"/>
      <c r="AH238" s="186"/>
      <c r="AI238" s="186"/>
      <c r="AJ238" s="186"/>
      <c r="AK238" s="186"/>
      <c r="AL238" s="187"/>
    </row>
    <row r="239" spans="1:38" ht="14.25" customHeight="1" x14ac:dyDescent="0.2">
      <c r="A239" s="189" t="s">
        <v>127</v>
      </c>
      <c r="B239" s="186"/>
      <c r="C239" s="186"/>
      <c r="D239" s="186"/>
      <c r="E239" s="186"/>
      <c r="F239" s="186"/>
      <c r="G239" s="186"/>
      <c r="H239" s="186"/>
      <c r="I239" s="186"/>
      <c r="J239" s="186"/>
      <c r="K239" s="186"/>
      <c r="L239" s="186"/>
      <c r="M239" s="186"/>
      <c r="N239" s="186"/>
      <c r="O239" s="186"/>
      <c r="P239" s="186"/>
      <c r="Q239" s="186"/>
      <c r="R239" s="186"/>
      <c r="S239" s="186"/>
      <c r="T239" s="186"/>
      <c r="U239" s="186"/>
      <c r="V239" s="187"/>
      <c r="W239" s="189"/>
      <c r="X239" s="186"/>
      <c r="Y239" s="186"/>
      <c r="Z239" s="186"/>
      <c r="AA239" s="186"/>
      <c r="AB239" s="186"/>
      <c r="AC239" s="186"/>
      <c r="AD239" s="186"/>
      <c r="AE239" s="186"/>
      <c r="AF239" s="186"/>
      <c r="AG239" s="186"/>
      <c r="AH239" s="186"/>
      <c r="AI239" s="186"/>
      <c r="AJ239" s="186"/>
      <c r="AK239" s="186"/>
      <c r="AL239" s="187"/>
    </row>
    <row r="240" spans="1:38" ht="37.5" customHeight="1" x14ac:dyDescent="0.2">
      <c r="A240" s="189" t="s">
        <v>128</v>
      </c>
      <c r="B240" s="186"/>
      <c r="C240" s="186"/>
      <c r="D240" s="186"/>
      <c r="E240" s="186"/>
      <c r="F240" s="186"/>
      <c r="G240" s="186"/>
      <c r="H240" s="186"/>
      <c r="I240" s="186"/>
      <c r="J240" s="186"/>
      <c r="K240" s="186"/>
      <c r="L240" s="186"/>
      <c r="M240" s="186"/>
      <c r="N240" s="186"/>
      <c r="O240" s="186"/>
      <c r="P240" s="186"/>
      <c r="Q240" s="186"/>
      <c r="R240" s="186"/>
      <c r="S240" s="186"/>
      <c r="T240" s="186"/>
      <c r="U240" s="186"/>
      <c r="V240" s="187"/>
      <c r="W240" s="189"/>
      <c r="X240" s="186"/>
      <c r="Y240" s="186"/>
      <c r="Z240" s="186"/>
      <c r="AA240" s="186"/>
      <c r="AB240" s="186"/>
      <c r="AC240" s="186"/>
      <c r="AD240" s="186"/>
      <c r="AE240" s="186"/>
      <c r="AF240" s="186"/>
      <c r="AG240" s="186"/>
      <c r="AH240" s="186"/>
      <c r="AI240" s="186"/>
      <c r="AJ240" s="186"/>
      <c r="AK240" s="186"/>
      <c r="AL240" s="187"/>
    </row>
    <row r="241" spans="1:38" ht="19.5" customHeight="1" x14ac:dyDescent="0.2">
      <c r="A241" s="190" t="s">
        <v>129</v>
      </c>
      <c r="B241" s="186"/>
      <c r="C241" s="186"/>
      <c r="D241" s="186"/>
      <c r="E241" s="186"/>
      <c r="F241" s="186"/>
      <c r="G241" s="186"/>
      <c r="H241" s="186"/>
      <c r="I241" s="186"/>
      <c r="J241" s="187"/>
      <c r="K241" s="78"/>
      <c r="L241" s="78"/>
      <c r="M241" s="78"/>
      <c r="N241" s="78"/>
      <c r="O241" s="78"/>
      <c r="P241" s="78"/>
      <c r="Q241" s="78"/>
      <c r="R241" s="78"/>
      <c r="S241" s="78"/>
      <c r="T241" s="78"/>
      <c r="U241" s="78"/>
      <c r="V241" s="78"/>
      <c r="W241" s="79"/>
      <c r="X241" s="78"/>
      <c r="Y241" s="78"/>
      <c r="Z241" s="78"/>
      <c r="AA241" s="78"/>
      <c r="AB241" s="78"/>
      <c r="AC241" s="78"/>
      <c r="AD241" s="78"/>
      <c r="AE241" s="78"/>
      <c r="AF241" s="78"/>
      <c r="AG241" s="78"/>
      <c r="AH241" s="78"/>
      <c r="AI241" s="78"/>
      <c r="AJ241" s="78"/>
      <c r="AK241" s="78"/>
      <c r="AL241" s="78"/>
    </row>
    <row r="242" spans="1:38" ht="14.25" customHeight="1" x14ac:dyDescent="0.2">
      <c r="A242" s="42" t="s">
        <v>6</v>
      </c>
      <c r="B242" s="86" t="s">
        <v>130</v>
      </c>
      <c r="C242" s="86" t="s">
        <v>131</v>
      </c>
      <c r="D242" s="86"/>
      <c r="E242" s="86"/>
      <c r="F242" s="34"/>
      <c r="G242" s="34"/>
      <c r="H242" s="34"/>
      <c r="I242" s="34"/>
      <c r="J242" s="34"/>
      <c r="K242" s="34"/>
      <c r="L242" s="34"/>
      <c r="M242" s="34"/>
      <c r="N242" s="34"/>
      <c r="O242" s="34"/>
      <c r="P242" s="34"/>
      <c r="Q242" s="34"/>
      <c r="R242" s="34"/>
      <c r="S242" s="82"/>
      <c r="T242" s="82"/>
      <c r="U242" s="82"/>
      <c r="V242" s="82"/>
      <c r="W242" s="82"/>
      <c r="X242" s="82"/>
      <c r="Y242" s="82"/>
      <c r="Z242" s="82"/>
      <c r="AA242" s="82"/>
      <c r="AB242" s="82"/>
      <c r="AC242" s="82"/>
      <c r="AD242" s="82"/>
      <c r="AE242" s="82"/>
      <c r="AF242" s="82"/>
      <c r="AG242" s="82"/>
      <c r="AH242" s="82"/>
      <c r="AI242" s="82"/>
      <c r="AJ242" s="82"/>
      <c r="AK242" s="82"/>
      <c r="AL242" s="82"/>
    </row>
    <row r="243" spans="1:38" ht="14.25" customHeight="1" x14ac:dyDescent="0.2">
      <c r="A243" s="42" t="s">
        <v>34</v>
      </c>
      <c r="B243" s="87">
        <v>25</v>
      </c>
      <c r="C243" s="88">
        <v>76.577680000000001</v>
      </c>
      <c r="D243" s="88"/>
      <c r="E243" s="88"/>
      <c r="F243" s="7"/>
      <c r="G243" s="7"/>
      <c r="H243" s="7"/>
      <c r="I243" s="7"/>
      <c r="J243" s="7"/>
      <c r="K243" s="7"/>
      <c r="L243" s="7"/>
      <c r="M243" s="7"/>
      <c r="N243" s="7"/>
      <c r="O243" s="7"/>
      <c r="P243" s="7"/>
      <c r="Q243" s="7"/>
      <c r="R243" s="7"/>
    </row>
    <row r="244" spans="1:38" ht="14.25" customHeight="1" x14ac:dyDescent="0.2">
      <c r="A244" s="42" t="s">
        <v>42</v>
      </c>
      <c r="B244" s="88">
        <v>54</v>
      </c>
      <c r="C244" s="88">
        <v>76.577680000000001</v>
      </c>
      <c r="D244" s="88"/>
      <c r="E244" s="88"/>
      <c r="F244" s="7"/>
      <c r="G244" s="7"/>
      <c r="H244" s="7"/>
      <c r="I244" s="7"/>
      <c r="J244" s="7"/>
      <c r="K244" s="7"/>
      <c r="L244" s="7"/>
      <c r="M244" s="7"/>
      <c r="N244" s="7"/>
      <c r="O244" s="7"/>
      <c r="P244" s="7"/>
      <c r="Q244" s="7"/>
      <c r="R244" s="7"/>
    </row>
    <row r="245" spans="1:38" ht="14.25" customHeight="1" x14ac:dyDescent="0.2">
      <c r="A245" s="42" t="s">
        <v>43</v>
      </c>
      <c r="B245" s="88">
        <v>35.799999999999997</v>
      </c>
      <c r="C245" s="88">
        <v>76.577680000000001</v>
      </c>
      <c r="D245" s="88"/>
      <c r="E245" s="88"/>
      <c r="F245" s="7"/>
      <c r="G245" s="7"/>
      <c r="H245" s="7"/>
      <c r="I245" s="7"/>
      <c r="J245" s="7"/>
      <c r="K245" s="7"/>
      <c r="L245" s="7"/>
      <c r="M245" s="7"/>
      <c r="N245" s="7"/>
      <c r="O245" s="7"/>
      <c r="P245" s="7"/>
      <c r="Q245" s="7"/>
      <c r="R245" s="7"/>
    </row>
    <row r="246" spans="1:38" ht="14.25" customHeight="1" x14ac:dyDescent="0.2">
      <c r="E246" s="17"/>
      <c r="F246" s="7"/>
      <c r="G246" s="7"/>
      <c r="H246" s="7"/>
      <c r="I246" s="7"/>
      <c r="J246" s="7"/>
      <c r="K246" s="7"/>
      <c r="L246" s="7"/>
      <c r="M246" s="7"/>
      <c r="N246" s="7"/>
      <c r="O246" s="7"/>
      <c r="P246" s="7"/>
      <c r="Q246" s="7"/>
      <c r="R246" s="7"/>
    </row>
    <row r="247" spans="1:38" ht="14.25" customHeight="1" x14ac:dyDescent="0.2">
      <c r="E247" s="17"/>
      <c r="F247" s="7"/>
      <c r="G247" s="7"/>
      <c r="H247" s="7"/>
      <c r="I247" s="7"/>
      <c r="J247" s="7"/>
      <c r="K247" s="7"/>
      <c r="L247" s="7"/>
      <c r="M247" s="7"/>
      <c r="N247" s="7"/>
      <c r="O247" s="7"/>
      <c r="P247" s="7"/>
      <c r="Q247" s="7"/>
      <c r="R247" s="7"/>
    </row>
    <row r="248" spans="1:38" ht="14.25" customHeight="1" x14ac:dyDescent="0.2">
      <c r="E248" s="17"/>
      <c r="F248" s="7"/>
      <c r="G248" s="7"/>
      <c r="H248" s="7"/>
      <c r="I248" s="7"/>
      <c r="J248" s="7"/>
      <c r="K248" s="7"/>
      <c r="L248" s="7"/>
      <c r="M248" s="7"/>
      <c r="N248" s="7"/>
      <c r="O248" s="7"/>
      <c r="P248" s="7"/>
      <c r="Q248" s="7"/>
      <c r="R248" s="7"/>
    </row>
    <row r="249" spans="1:38" ht="14.25" customHeight="1" x14ac:dyDescent="0.2">
      <c r="E249" s="17"/>
      <c r="F249" s="7"/>
      <c r="G249" s="7"/>
      <c r="H249" s="7"/>
      <c r="I249" s="7"/>
      <c r="J249" s="7"/>
      <c r="K249" s="7"/>
      <c r="L249" s="7"/>
      <c r="M249" s="7"/>
      <c r="N249" s="7"/>
      <c r="O249" s="7"/>
      <c r="P249" s="7"/>
      <c r="Q249" s="7"/>
      <c r="R249" s="7"/>
    </row>
    <row r="250" spans="1:38" ht="14.25" customHeight="1" x14ac:dyDescent="0.2">
      <c r="E250" s="17"/>
      <c r="F250" s="7"/>
      <c r="G250" s="7"/>
      <c r="H250" s="7"/>
      <c r="I250" s="7"/>
      <c r="J250" s="7"/>
      <c r="K250" s="7"/>
      <c r="L250" s="7"/>
      <c r="M250" s="7"/>
      <c r="N250" s="7"/>
      <c r="O250" s="7"/>
      <c r="P250" s="7"/>
      <c r="Q250" s="7"/>
      <c r="R250" s="7"/>
    </row>
    <row r="251" spans="1:38" ht="14.25" customHeight="1" x14ac:dyDescent="0.2">
      <c r="E251" s="17"/>
      <c r="F251" s="7"/>
      <c r="G251" s="7"/>
      <c r="H251" s="7"/>
      <c r="I251" s="7"/>
      <c r="J251" s="7"/>
      <c r="K251" s="7"/>
      <c r="L251" s="7"/>
      <c r="M251" s="7"/>
      <c r="N251" s="7"/>
      <c r="O251" s="7"/>
      <c r="P251" s="7"/>
      <c r="Q251" s="7"/>
      <c r="R251" s="7"/>
    </row>
    <row r="252" spans="1:38" ht="14.25" customHeight="1" x14ac:dyDescent="0.2">
      <c r="E252" s="17"/>
      <c r="F252" s="7"/>
      <c r="G252" s="7"/>
      <c r="H252" s="7"/>
      <c r="I252" s="7"/>
      <c r="J252" s="7"/>
      <c r="K252" s="7"/>
      <c r="L252" s="7"/>
      <c r="M252" s="7"/>
      <c r="N252" s="7"/>
      <c r="O252" s="7"/>
      <c r="P252" s="7"/>
      <c r="Q252" s="7"/>
      <c r="R252" s="7"/>
    </row>
    <row r="253" spans="1:38" ht="14.25" customHeight="1" x14ac:dyDescent="0.2">
      <c r="E253" s="17"/>
      <c r="F253" s="7"/>
      <c r="G253" s="7"/>
      <c r="H253" s="7"/>
      <c r="I253" s="7"/>
      <c r="J253" s="7"/>
      <c r="K253" s="7"/>
      <c r="L253" s="7"/>
      <c r="M253" s="7"/>
      <c r="N253" s="7"/>
      <c r="O253" s="7"/>
      <c r="P253" s="7"/>
      <c r="Q253" s="7"/>
      <c r="R253" s="7"/>
    </row>
    <row r="254" spans="1:38" ht="14.25" customHeight="1" x14ac:dyDescent="0.2">
      <c r="E254" s="17"/>
      <c r="F254" s="7"/>
      <c r="G254" s="7"/>
      <c r="H254" s="7"/>
      <c r="I254" s="7"/>
      <c r="J254" s="7"/>
      <c r="K254" s="7"/>
      <c r="L254" s="7"/>
      <c r="M254" s="7"/>
      <c r="N254" s="7"/>
      <c r="O254" s="7"/>
      <c r="P254" s="7"/>
      <c r="Q254" s="7"/>
      <c r="R254" s="7"/>
    </row>
    <row r="255" spans="1:38" ht="14.25" customHeight="1" x14ac:dyDescent="0.2">
      <c r="E255" s="17"/>
      <c r="F255" s="7"/>
      <c r="G255" s="7"/>
      <c r="H255" s="7"/>
      <c r="I255" s="7"/>
      <c r="J255" s="7"/>
      <c r="K255" s="7"/>
      <c r="L255" s="7"/>
      <c r="M255" s="7"/>
      <c r="N255" s="7"/>
      <c r="O255" s="7"/>
      <c r="P255" s="7"/>
      <c r="Q255" s="7"/>
      <c r="R255" s="7"/>
    </row>
    <row r="256" spans="1:38" ht="14.25" customHeight="1" x14ac:dyDescent="0.2">
      <c r="E256" s="17"/>
      <c r="F256" s="7"/>
      <c r="G256" s="7"/>
      <c r="H256" s="7"/>
      <c r="I256" s="7"/>
      <c r="J256" s="7"/>
      <c r="K256" s="7"/>
      <c r="L256" s="7"/>
      <c r="M256" s="7"/>
      <c r="N256" s="7"/>
      <c r="O256" s="7"/>
      <c r="P256" s="7"/>
      <c r="Q256" s="7"/>
      <c r="R256" s="7"/>
    </row>
    <row r="257" spans="3:18" ht="14.25" customHeight="1" x14ac:dyDescent="0.2">
      <c r="E257" s="17"/>
      <c r="F257" s="7"/>
      <c r="G257" s="7"/>
      <c r="H257" s="7"/>
      <c r="I257" s="7"/>
      <c r="J257" s="7"/>
      <c r="K257" s="7"/>
      <c r="L257" s="7"/>
      <c r="M257" s="7"/>
      <c r="N257" s="7"/>
      <c r="O257" s="7"/>
      <c r="P257" s="7"/>
      <c r="Q257" s="7"/>
      <c r="R257" s="7"/>
    </row>
    <row r="258" spans="3:18" ht="14.25" customHeight="1" x14ac:dyDescent="0.2">
      <c r="E258" s="17"/>
      <c r="F258" s="7"/>
      <c r="G258" s="7"/>
      <c r="H258" s="7"/>
      <c r="I258" s="7"/>
      <c r="J258" s="7"/>
      <c r="K258" s="7"/>
      <c r="L258" s="7"/>
      <c r="M258" s="7"/>
      <c r="N258" s="7"/>
      <c r="O258" s="7"/>
      <c r="P258" s="7"/>
      <c r="Q258" s="7"/>
      <c r="R258" s="7"/>
    </row>
    <row r="259" spans="3:18" ht="14.25" customHeight="1" x14ac:dyDescent="0.2">
      <c r="E259" s="17"/>
      <c r="F259" s="7"/>
      <c r="G259" s="7"/>
      <c r="H259" s="7"/>
      <c r="I259" s="7"/>
      <c r="J259" s="7"/>
      <c r="K259" s="7"/>
      <c r="L259" s="7"/>
      <c r="M259" s="7"/>
      <c r="N259" s="7"/>
      <c r="O259" s="7"/>
      <c r="P259" s="7"/>
      <c r="Q259" s="7"/>
      <c r="R259" s="7"/>
    </row>
    <row r="260" spans="3:18" ht="14.25" customHeight="1" x14ac:dyDescent="0.2">
      <c r="E260" s="17"/>
      <c r="F260" s="7"/>
      <c r="G260" s="7"/>
      <c r="H260" s="7"/>
      <c r="I260" s="7"/>
      <c r="J260" s="7"/>
      <c r="K260" s="7"/>
      <c r="L260" s="7"/>
      <c r="M260" s="7"/>
      <c r="N260" s="7"/>
      <c r="O260" s="7"/>
      <c r="P260" s="7"/>
      <c r="Q260" s="7"/>
      <c r="R260" s="7"/>
    </row>
    <row r="261" spans="3:18" ht="14.25" customHeight="1" x14ac:dyDescent="0.2">
      <c r="E261" s="17"/>
      <c r="F261" s="7"/>
      <c r="G261" s="7"/>
      <c r="H261" s="7"/>
      <c r="I261" s="7"/>
      <c r="J261" s="7"/>
      <c r="K261" s="7"/>
      <c r="L261" s="7"/>
      <c r="M261" s="7"/>
      <c r="N261" s="7"/>
      <c r="O261" s="7"/>
      <c r="P261" s="7"/>
      <c r="Q261" s="7"/>
      <c r="R261" s="7"/>
    </row>
    <row r="262" spans="3:18" ht="14.25" customHeight="1" x14ac:dyDescent="0.2">
      <c r="E262" s="17"/>
      <c r="F262" s="7"/>
      <c r="G262" s="7"/>
      <c r="H262" s="7"/>
      <c r="I262" s="7"/>
      <c r="J262" s="7"/>
      <c r="K262" s="7"/>
      <c r="L262" s="7"/>
      <c r="M262" s="7"/>
      <c r="N262" s="7"/>
      <c r="O262" s="7"/>
      <c r="P262" s="7"/>
      <c r="Q262" s="7"/>
      <c r="R262" s="7"/>
    </row>
    <row r="263" spans="3:18" ht="14.25" customHeight="1" x14ac:dyDescent="0.2">
      <c r="E263" s="17"/>
      <c r="F263" s="7"/>
      <c r="G263" s="7"/>
      <c r="H263" s="7"/>
      <c r="I263" s="7"/>
      <c r="J263" s="7"/>
      <c r="K263" s="7"/>
      <c r="L263" s="7"/>
      <c r="M263" s="7"/>
      <c r="N263" s="7"/>
      <c r="O263" s="7"/>
      <c r="P263" s="7"/>
      <c r="Q263" s="7"/>
      <c r="R263" s="7"/>
    </row>
    <row r="264" spans="3:18" ht="14.25" customHeight="1" x14ac:dyDescent="0.2">
      <c r="E264" s="17"/>
      <c r="F264" s="7"/>
      <c r="G264" s="7"/>
      <c r="H264" s="7"/>
      <c r="I264" s="7"/>
      <c r="J264" s="7"/>
      <c r="K264" s="7"/>
      <c r="L264" s="7"/>
      <c r="M264" s="7"/>
      <c r="N264" s="7"/>
      <c r="O264" s="7"/>
      <c r="P264" s="7"/>
      <c r="Q264" s="7"/>
      <c r="R264" s="7"/>
    </row>
    <row r="265" spans="3:18" ht="14.25" customHeight="1" x14ac:dyDescent="0.2">
      <c r="E265" s="17"/>
      <c r="F265" s="7"/>
      <c r="G265" s="7"/>
      <c r="H265" s="7"/>
      <c r="I265" s="7"/>
      <c r="J265" s="7"/>
      <c r="K265" s="7"/>
      <c r="L265" s="7"/>
      <c r="M265" s="7"/>
      <c r="N265" s="7"/>
      <c r="O265" s="7"/>
      <c r="P265" s="7"/>
      <c r="Q265" s="7"/>
      <c r="R265" s="7"/>
    </row>
    <row r="266" spans="3:18" ht="14.25" customHeight="1" x14ac:dyDescent="0.2">
      <c r="E266" s="17"/>
      <c r="F266" s="7"/>
      <c r="G266" s="7"/>
      <c r="H266" s="7"/>
      <c r="I266" s="7"/>
      <c r="J266" s="7"/>
      <c r="K266" s="7"/>
      <c r="L266" s="7"/>
      <c r="M266" s="7"/>
      <c r="N266" s="7"/>
      <c r="O266" s="7"/>
      <c r="P266" s="7"/>
      <c r="Q266" s="7"/>
      <c r="R266" s="7"/>
    </row>
    <row r="267" spans="3:18" ht="14.25" customHeight="1" x14ac:dyDescent="0.2">
      <c r="E267" s="17"/>
      <c r="F267" s="7"/>
      <c r="G267" s="7"/>
      <c r="H267" s="7"/>
      <c r="I267" s="7"/>
      <c r="J267" s="7"/>
      <c r="K267" s="7"/>
      <c r="L267" s="7"/>
      <c r="M267" s="7"/>
      <c r="N267" s="7"/>
      <c r="O267" s="7"/>
      <c r="P267" s="7"/>
      <c r="Q267" s="7"/>
      <c r="R267" s="7"/>
    </row>
    <row r="268" spans="3:18" ht="14.25" customHeight="1" x14ac:dyDescent="0.2">
      <c r="E268" s="17"/>
      <c r="F268" s="7"/>
      <c r="G268" s="7"/>
      <c r="H268" s="7"/>
      <c r="I268" s="7"/>
      <c r="J268" s="7"/>
      <c r="K268" s="7"/>
      <c r="L268" s="7"/>
      <c r="M268" s="7"/>
      <c r="N268" s="7"/>
      <c r="O268" s="7"/>
      <c r="P268" s="7"/>
      <c r="Q268" s="7"/>
      <c r="R268" s="7"/>
    </row>
    <row r="269" spans="3:18" ht="14.25" customHeight="1" x14ac:dyDescent="0.2">
      <c r="C269" s="181" t="s">
        <v>258</v>
      </c>
      <c r="D269" s="161"/>
      <c r="E269" s="17"/>
      <c r="F269" s="7"/>
      <c r="G269" s="7"/>
      <c r="H269" s="7"/>
      <c r="I269" s="7"/>
      <c r="J269" s="7"/>
      <c r="K269" s="7"/>
      <c r="L269" s="7"/>
      <c r="M269" s="7"/>
      <c r="N269" s="7"/>
      <c r="O269" s="7"/>
      <c r="P269" s="7"/>
      <c r="Q269" s="7"/>
      <c r="R269" s="7"/>
    </row>
    <row r="270" spans="3:18" ht="14.25" customHeight="1" x14ac:dyDescent="0.2">
      <c r="E270" s="17"/>
      <c r="F270" s="7"/>
      <c r="G270" s="7"/>
      <c r="H270" s="7"/>
      <c r="I270" s="7"/>
      <c r="J270" s="7"/>
      <c r="K270" s="7"/>
      <c r="L270" s="7"/>
      <c r="M270" s="7"/>
      <c r="N270" s="7"/>
      <c r="O270" s="7"/>
      <c r="P270" s="7"/>
      <c r="Q270" s="7"/>
      <c r="R270" s="7"/>
    </row>
    <row r="271" spans="3:18" ht="14.25" customHeight="1" x14ac:dyDescent="0.2">
      <c r="E271" s="17"/>
      <c r="F271" s="7"/>
      <c r="G271" s="7"/>
      <c r="H271" s="7"/>
      <c r="I271" s="7"/>
      <c r="J271" s="7"/>
      <c r="K271" s="7"/>
      <c r="L271" s="7"/>
      <c r="M271" s="7"/>
      <c r="N271" s="7"/>
      <c r="O271" s="7"/>
      <c r="P271" s="7"/>
      <c r="Q271" s="7"/>
      <c r="R271" s="7"/>
    </row>
    <row r="272" spans="3:18" ht="14.25" customHeight="1" x14ac:dyDescent="0.2">
      <c r="E272" s="17"/>
      <c r="F272" s="7"/>
      <c r="G272" s="7"/>
      <c r="H272" s="7"/>
      <c r="I272" s="7"/>
      <c r="J272" s="7"/>
      <c r="K272" s="7"/>
      <c r="L272" s="7"/>
      <c r="M272" s="7"/>
      <c r="N272" s="7"/>
      <c r="O272" s="7"/>
      <c r="P272" s="7"/>
      <c r="Q272" s="7"/>
      <c r="R272" s="7"/>
    </row>
    <row r="273" spans="5:18" ht="14.25" customHeight="1" x14ac:dyDescent="0.2">
      <c r="E273" s="17"/>
      <c r="F273" s="7"/>
      <c r="G273" s="7"/>
      <c r="H273" s="7"/>
      <c r="I273" s="7"/>
      <c r="J273" s="7"/>
      <c r="K273" s="7"/>
      <c r="L273" s="7"/>
      <c r="M273" s="7"/>
      <c r="N273" s="7"/>
      <c r="O273" s="7"/>
      <c r="P273" s="7"/>
      <c r="Q273" s="7"/>
      <c r="R273" s="7"/>
    </row>
    <row r="274" spans="5:18" ht="14.25" customHeight="1" x14ac:dyDescent="0.2">
      <c r="E274" s="17"/>
      <c r="F274" s="7"/>
      <c r="G274" s="7"/>
      <c r="H274" s="7"/>
      <c r="I274" s="7"/>
      <c r="J274" s="7"/>
      <c r="K274" s="7"/>
      <c r="L274" s="7"/>
      <c r="M274" s="7"/>
      <c r="N274" s="7"/>
      <c r="O274" s="7"/>
      <c r="P274" s="7"/>
      <c r="Q274" s="7"/>
      <c r="R274" s="7"/>
    </row>
    <row r="275" spans="5:18" ht="14.25" customHeight="1" x14ac:dyDescent="0.2">
      <c r="E275" s="17"/>
      <c r="F275" s="7"/>
      <c r="G275" s="7"/>
      <c r="H275" s="7"/>
      <c r="I275" s="7"/>
      <c r="J275" s="7"/>
      <c r="K275" s="7"/>
      <c r="L275" s="7"/>
      <c r="M275" s="7"/>
      <c r="N275" s="7"/>
      <c r="O275" s="7"/>
      <c r="P275" s="7"/>
      <c r="Q275" s="7"/>
      <c r="R275" s="7"/>
    </row>
    <row r="276" spans="5:18" ht="14.25" customHeight="1" x14ac:dyDescent="0.2">
      <c r="E276" s="17"/>
      <c r="F276" s="7"/>
      <c r="G276" s="7"/>
      <c r="H276" s="7"/>
      <c r="I276" s="7"/>
      <c r="J276" s="7"/>
      <c r="K276" s="7"/>
      <c r="L276" s="7"/>
      <c r="M276" s="7"/>
      <c r="N276" s="7"/>
      <c r="O276" s="7"/>
      <c r="P276" s="7"/>
      <c r="Q276" s="7"/>
      <c r="R276" s="7"/>
    </row>
    <row r="277" spans="5:18" ht="14.25" customHeight="1" x14ac:dyDescent="0.2">
      <c r="E277" s="17"/>
      <c r="F277" s="7"/>
      <c r="G277" s="7"/>
      <c r="H277" s="7"/>
      <c r="I277" s="7"/>
      <c r="J277" s="7"/>
      <c r="K277" s="7"/>
      <c r="L277" s="7"/>
      <c r="M277" s="7"/>
      <c r="N277" s="7"/>
      <c r="O277" s="7"/>
      <c r="P277" s="7"/>
      <c r="Q277" s="7"/>
      <c r="R277" s="7"/>
    </row>
    <row r="278" spans="5:18" ht="14.25" customHeight="1" x14ac:dyDescent="0.2">
      <c r="E278" s="17"/>
      <c r="F278" s="7"/>
      <c r="G278" s="7"/>
      <c r="H278" s="7"/>
      <c r="I278" s="7"/>
      <c r="J278" s="7"/>
      <c r="K278" s="7"/>
      <c r="L278" s="7"/>
      <c r="M278" s="7"/>
      <c r="N278" s="7"/>
      <c r="O278" s="7"/>
      <c r="P278" s="7"/>
      <c r="Q278" s="7"/>
      <c r="R278" s="7"/>
    </row>
    <row r="279" spans="5:18" ht="14.25" customHeight="1" x14ac:dyDescent="0.2">
      <c r="E279" s="17"/>
      <c r="F279" s="7"/>
      <c r="G279" s="7"/>
      <c r="H279" s="7"/>
      <c r="I279" s="7"/>
      <c r="J279" s="7"/>
      <c r="K279" s="7"/>
      <c r="L279" s="7"/>
      <c r="M279" s="7"/>
      <c r="N279" s="7"/>
      <c r="O279" s="7"/>
      <c r="P279" s="7"/>
      <c r="Q279" s="7"/>
      <c r="R279" s="7"/>
    </row>
    <row r="280" spans="5:18" ht="14.25" customHeight="1" x14ac:dyDescent="0.2">
      <c r="E280" s="17"/>
      <c r="F280" s="7"/>
      <c r="G280" s="7"/>
      <c r="H280" s="7"/>
      <c r="I280" s="7"/>
      <c r="J280" s="7"/>
      <c r="K280" s="7"/>
      <c r="L280" s="7"/>
      <c r="M280" s="7"/>
      <c r="N280" s="7"/>
      <c r="O280" s="7"/>
      <c r="P280" s="7"/>
      <c r="Q280" s="7"/>
      <c r="R280" s="7"/>
    </row>
    <row r="281" spans="5:18" ht="14.25" customHeight="1" x14ac:dyDescent="0.2">
      <c r="E281" s="17"/>
      <c r="F281" s="7"/>
      <c r="G281" s="7"/>
      <c r="H281" s="7"/>
      <c r="I281" s="7"/>
      <c r="J281" s="7"/>
      <c r="K281" s="7"/>
      <c r="L281" s="7"/>
      <c r="M281" s="7"/>
      <c r="N281" s="7"/>
      <c r="O281" s="7"/>
      <c r="P281" s="7"/>
      <c r="Q281" s="7"/>
      <c r="R281" s="7"/>
    </row>
    <row r="282" spans="5:18" ht="14.25" customHeight="1" x14ac:dyDescent="0.2">
      <c r="E282" s="17"/>
      <c r="F282" s="7"/>
      <c r="G282" s="7"/>
      <c r="H282" s="7"/>
      <c r="I282" s="7"/>
      <c r="J282" s="7"/>
      <c r="K282" s="7"/>
      <c r="L282" s="7"/>
      <c r="M282" s="7"/>
      <c r="N282" s="7"/>
      <c r="O282" s="7"/>
      <c r="P282" s="7"/>
      <c r="Q282" s="7"/>
      <c r="R282" s="7"/>
    </row>
    <row r="283" spans="5:18" ht="14.25" customHeight="1" x14ac:dyDescent="0.2">
      <c r="E283" s="17"/>
      <c r="F283" s="7"/>
      <c r="G283" s="7"/>
      <c r="H283" s="7"/>
      <c r="I283" s="7"/>
      <c r="J283" s="7"/>
      <c r="K283" s="7"/>
      <c r="L283" s="7"/>
      <c r="M283" s="7"/>
      <c r="N283" s="7"/>
      <c r="O283" s="7"/>
      <c r="P283" s="7"/>
      <c r="Q283" s="7"/>
      <c r="R283" s="7"/>
    </row>
    <row r="284" spans="5:18" ht="14.25" customHeight="1" x14ac:dyDescent="0.2">
      <c r="E284" s="17"/>
      <c r="F284" s="7"/>
      <c r="G284" s="7"/>
      <c r="H284" s="7"/>
      <c r="I284" s="7"/>
      <c r="J284" s="7"/>
      <c r="K284" s="7"/>
      <c r="L284" s="7"/>
      <c r="M284" s="7"/>
      <c r="N284" s="7"/>
      <c r="O284" s="7"/>
      <c r="P284" s="7"/>
      <c r="Q284" s="7"/>
      <c r="R284" s="7"/>
    </row>
    <row r="285" spans="5:18" ht="14.25" customHeight="1" x14ac:dyDescent="0.2">
      <c r="E285" s="17"/>
      <c r="F285" s="7"/>
      <c r="G285" s="7"/>
      <c r="H285" s="7"/>
      <c r="I285" s="7"/>
      <c r="J285" s="7"/>
      <c r="K285" s="7"/>
      <c r="L285" s="7"/>
      <c r="M285" s="7"/>
      <c r="N285" s="7"/>
      <c r="O285" s="7"/>
      <c r="P285" s="7"/>
      <c r="Q285" s="7"/>
      <c r="R285" s="7"/>
    </row>
    <row r="286" spans="5:18" ht="14.25" customHeight="1" x14ac:dyDescent="0.2">
      <c r="E286" s="17"/>
      <c r="F286" s="7"/>
      <c r="G286" s="7"/>
      <c r="H286" s="7"/>
      <c r="I286" s="7"/>
      <c r="J286" s="7"/>
      <c r="K286" s="7"/>
      <c r="L286" s="7"/>
      <c r="M286" s="7"/>
      <c r="N286" s="7"/>
      <c r="O286" s="7"/>
      <c r="P286" s="7"/>
      <c r="Q286" s="7"/>
      <c r="R286" s="7"/>
    </row>
    <row r="287" spans="5:18" ht="14.25" customHeight="1" x14ac:dyDescent="0.2">
      <c r="E287" s="17"/>
      <c r="F287" s="7"/>
      <c r="G287" s="7"/>
      <c r="H287" s="7"/>
      <c r="I287" s="7"/>
      <c r="J287" s="7"/>
      <c r="K287" s="7"/>
      <c r="L287" s="7"/>
      <c r="M287" s="7"/>
      <c r="N287" s="7"/>
      <c r="O287" s="7"/>
      <c r="P287" s="7"/>
      <c r="Q287" s="7"/>
      <c r="R287" s="7"/>
    </row>
    <row r="288" spans="5:18" ht="14.25" customHeight="1" x14ac:dyDescent="0.2">
      <c r="E288" s="17"/>
      <c r="F288" s="7"/>
      <c r="G288" s="7"/>
      <c r="H288" s="7"/>
      <c r="I288" s="7"/>
      <c r="J288" s="7"/>
      <c r="K288" s="7"/>
      <c r="L288" s="7"/>
      <c r="M288" s="7"/>
      <c r="N288" s="7"/>
      <c r="O288" s="7"/>
      <c r="P288" s="7"/>
      <c r="Q288" s="7"/>
      <c r="R288" s="7"/>
    </row>
    <row r="289" spans="5:18" ht="14.25" customHeight="1" x14ac:dyDescent="0.2">
      <c r="E289" s="17"/>
      <c r="F289" s="7"/>
      <c r="G289" s="7"/>
      <c r="H289" s="7"/>
      <c r="I289" s="7"/>
      <c r="J289" s="7"/>
      <c r="K289" s="7"/>
      <c r="L289" s="7"/>
      <c r="M289" s="7"/>
      <c r="N289" s="7"/>
      <c r="O289" s="7"/>
      <c r="P289" s="7"/>
      <c r="Q289" s="7"/>
      <c r="R289" s="7"/>
    </row>
    <row r="290" spans="5:18" ht="14.25" customHeight="1" x14ac:dyDescent="0.2">
      <c r="E290" s="17"/>
      <c r="F290" s="7"/>
      <c r="G290" s="7"/>
      <c r="H290" s="7"/>
      <c r="I290" s="7"/>
      <c r="J290" s="7"/>
      <c r="K290" s="7"/>
      <c r="L290" s="7"/>
      <c r="M290" s="7"/>
      <c r="N290" s="7"/>
      <c r="O290" s="7"/>
      <c r="P290" s="7"/>
      <c r="Q290" s="7"/>
      <c r="R290" s="7"/>
    </row>
    <row r="291" spans="5:18" ht="14.25" customHeight="1" x14ac:dyDescent="0.2">
      <c r="E291" s="17"/>
      <c r="F291" s="7"/>
      <c r="G291" s="7"/>
      <c r="H291" s="7"/>
      <c r="I291" s="7"/>
      <c r="J291" s="7"/>
      <c r="K291" s="7"/>
      <c r="L291" s="7"/>
      <c r="M291" s="7"/>
      <c r="N291" s="7"/>
      <c r="O291" s="7"/>
      <c r="P291" s="7"/>
      <c r="Q291" s="7"/>
      <c r="R291" s="7"/>
    </row>
    <row r="292" spans="5:18" ht="14.25" customHeight="1" x14ac:dyDescent="0.2">
      <c r="E292" s="17"/>
      <c r="F292" s="7"/>
      <c r="G292" s="7"/>
      <c r="H292" s="7"/>
      <c r="I292" s="7"/>
      <c r="J292" s="7"/>
      <c r="K292" s="7"/>
      <c r="L292" s="7"/>
      <c r="M292" s="7"/>
      <c r="N292" s="7"/>
      <c r="O292" s="7"/>
      <c r="P292" s="7"/>
      <c r="Q292" s="7"/>
      <c r="R292" s="7"/>
    </row>
    <row r="293" spans="5:18" ht="14.25" customHeight="1" x14ac:dyDescent="0.2">
      <c r="E293" s="17"/>
      <c r="F293" s="7"/>
      <c r="G293" s="7"/>
      <c r="H293" s="7"/>
      <c r="I293" s="7"/>
      <c r="J293" s="7"/>
      <c r="K293" s="7"/>
      <c r="L293" s="7"/>
      <c r="M293" s="7"/>
      <c r="N293" s="7"/>
      <c r="O293" s="7"/>
      <c r="P293" s="7"/>
      <c r="Q293" s="7"/>
      <c r="R293" s="7"/>
    </row>
    <row r="294" spans="5:18" ht="14.25" customHeight="1" x14ac:dyDescent="0.2">
      <c r="E294" s="17"/>
      <c r="F294" s="7"/>
      <c r="G294" s="7"/>
      <c r="H294" s="7"/>
      <c r="I294" s="7"/>
      <c r="J294" s="7"/>
      <c r="K294" s="7"/>
      <c r="L294" s="7"/>
      <c r="M294" s="7"/>
      <c r="N294" s="7"/>
      <c r="O294" s="7"/>
      <c r="P294" s="7"/>
      <c r="Q294" s="7"/>
      <c r="R294" s="7"/>
    </row>
    <row r="295" spans="5:18" ht="14.25" customHeight="1" x14ac:dyDescent="0.2">
      <c r="E295" s="17"/>
      <c r="F295" s="7"/>
      <c r="G295" s="7"/>
      <c r="H295" s="7"/>
      <c r="I295" s="7"/>
      <c r="J295" s="7"/>
      <c r="K295" s="7"/>
      <c r="L295" s="7"/>
      <c r="M295" s="7"/>
      <c r="N295" s="7"/>
      <c r="O295" s="7"/>
      <c r="P295" s="7"/>
      <c r="Q295" s="7"/>
      <c r="R295" s="7"/>
    </row>
    <row r="296" spans="5:18" ht="14.25" customHeight="1" x14ac:dyDescent="0.2">
      <c r="E296" s="17"/>
      <c r="F296" s="7"/>
      <c r="G296" s="7"/>
      <c r="H296" s="7"/>
      <c r="I296" s="7"/>
      <c r="J296" s="7"/>
      <c r="K296" s="7"/>
      <c r="L296" s="7"/>
      <c r="M296" s="7"/>
      <c r="N296" s="7"/>
      <c r="O296" s="7"/>
      <c r="P296" s="7"/>
      <c r="Q296" s="7"/>
      <c r="R296" s="7"/>
    </row>
    <row r="297" spans="5:18" ht="14.25" customHeight="1" x14ac:dyDescent="0.2">
      <c r="E297" s="17"/>
      <c r="F297" s="7"/>
      <c r="G297" s="7"/>
      <c r="H297" s="7"/>
      <c r="I297" s="7"/>
      <c r="J297" s="7"/>
      <c r="K297" s="7"/>
      <c r="L297" s="7"/>
      <c r="M297" s="7"/>
      <c r="N297" s="7"/>
      <c r="O297" s="7"/>
      <c r="P297" s="7"/>
      <c r="Q297" s="7"/>
      <c r="R297" s="7"/>
    </row>
    <row r="298" spans="5:18" ht="14.25" customHeight="1" x14ac:dyDescent="0.2">
      <c r="E298" s="17"/>
      <c r="F298" s="7"/>
      <c r="G298" s="7"/>
      <c r="H298" s="7"/>
      <c r="I298" s="7"/>
      <c r="J298" s="7"/>
      <c r="K298" s="7"/>
      <c r="L298" s="7"/>
      <c r="M298" s="7"/>
      <c r="N298" s="7"/>
      <c r="O298" s="7"/>
      <c r="P298" s="7"/>
      <c r="Q298" s="7"/>
      <c r="R298" s="7"/>
    </row>
    <row r="299" spans="5:18" ht="14.25" customHeight="1" x14ac:dyDescent="0.2">
      <c r="E299" s="17"/>
      <c r="F299" s="7"/>
      <c r="G299" s="7"/>
      <c r="H299" s="7"/>
      <c r="I299" s="7"/>
      <c r="J299" s="7"/>
      <c r="K299" s="7"/>
      <c r="L299" s="7"/>
      <c r="M299" s="7"/>
      <c r="N299" s="7"/>
      <c r="O299" s="7"/>
      <c r="P299" s="7"/>
      <c r="Q299" s="7"/>
      <c r="R299" s="7"/>
    </row>
    <row r="300" spans="5:18" ht="14.25" customHeight="1" x14ac:dyDescent="0.2">
      <c r="E300" s="17"/>
      <c r="F300" s="7"/>
      <c r="G300" s="7"/>
      <c r="H300" s="7"/>
      <c r="I300" s="7"/>
      <c r="J300" s="7"/>
      <c r="K300" s="7"/>
      <c r="L300" s="7"/>
      <c r="M300" s="7"/>
      <c r="N300" s="7"/>
      <c r="O300" s="7"/>
      <c r="P300" s="7"/>
      <c r="Q300" s="7"/>
      <c r="R300" s="7"/>
    </row>
    <row r="301" spans="5:18" ht="14.25" customHeight="1" x14ac:dyDescent="0.2">
      <c r="E301" s="17"/>
      <c r="F301" s="7"/>
      <c r="G301" s="7"/>
      <c r="H301" s="7"/>
      <c r="I301" s="7"/>
      <c r="J301" s="7"/>
      <c r="K301" s="7"/>
      <c r="L301" s="7"/>
      <c r="M301" s="7"/>
      <c r="N301" s="7"/>
      <c r="O301" s="7"/>
      <c r="P301" s="7"/>
      <c r="Q301" s="7"/>
      <c r="R301" s="7"/>
    </row>
    <row r="302" spans="5:18" ht="14.25" customHeight="1" x14ac:dyDescent="0.2">
      <c r="E302" s="17"/>
      <c r="F302" s="7"/>
      <c r="G302" s="7"/>
      <c r="H302" s="7"/>
      <c r="I302" s="7"/>
      <c r="J302" s="7"/>
      <c r="K302" s="7"/>
      <c r="L302" s="7"/>
      <c r="M302" s="7"/>
      <c r="N302" s="7"/>
      <c r="O302" s="7"/>
      <c r="P302" s="7"/>
      <c r="Q302" s="7"/>
      <c r="R302" s="7"/>
    </row>
    <row r="303" spans="5:18" ht="14.25" customHeight="1" x14ac:dyDescent="0.2">
      <c r="E303" s="17"/>
      <c r="F303" s="7"/>
      <c r="G303" s="7"/>
      <c r="H303" s="7"/>
      <c r="I303" s="7"/>
      <c r="J303" s="7"/>
      <c r="K303" s="7"/>
      <c r="L303" s="7"/>
      <c r="M303" s="7"/>
      <c r="N303" s="7"/>
      <c r="O303" s="7"/>
      <c r="P303" s="7"/>
      <c r="Q303" s="7"/>
      <c r="R303" s="7"/>
    </row>
    <row r="304" spans="5:18" ht="14.25" customHeight="1" x14ac:dyDescent="0.2">
      <c r="E304" s="17"/>
      <c r="F304" s="7"/>
      <c r="G304" s="7"/>
      <c r="H304" s="7"/>
      <c r="I304" s="7"/>
      <c r="J304" s="7"/>
      <c r="K304" s="7"/>
      <c r="L304" s="7"/>
      <c r="M304" s="7"/>
      <c r="N304" s="7"/>
      <c r="O304" s="7"/>
      <c r="P304" s="7"/>
      <c r="Q304" s="7"/>
      <c r="R304" s="7"/>
    </row>
    <row r="305" spans="5:18" ht="14.25" customHeight="1" x14ac:dyDescent="0.2">
      <c r="E305" s="17"/>
      <c r="F305" s="7"/>
      <c r="G305" s="7"/>
      <c r="H305" s="7"/>
      <c r="I305" s="7"/>
      <c r="J305" s="7"/>
      <c r="K305" s="7"/>
      <c r="L305" s="7"/>
      <c r="M305" s="7"/>
      <c r="N305" s="7"/>
      <c r="O305" s="7"/>
      <c r="P305" s="7"/>
      <c r="Q305" s="7"/>
      <c r="R305" s="7"/>
    </row>
    <row r="306" spans="5:18" ht="14.25" customHeight="1" x14ac:dyDescent="0.2">
      <c r="E306" s="17"/>
      <c r="F306" s="7"/>
      <c r="G306" s="7"/>
      <c r="H306" s="7"/>
      <c r="I306" s="7"/>
      <c r="J306" s="7"/>
      <c r="K306" s="7"/>
      <c r="L306" s="7"/>
      <c r="M306" s="7"/>
      <c r="N306" s="7"/>
      <c r="O306" s="7"/>
      <c r="P306" s="7"/>
      <c r="Q306" s="7"/>
      <c r="R306" s="7"/>
    </row>
    <row r="307" spans="5:18" ht="14.25" customHeight="1" x14ac:dyDescent="0.2">
      <c r="E307" s="17"/>
      <c r="F307" s="7"/>
      <c r="G307" s="7"/>
      <c r="H307" s="7"/>
      <c r="I307" s="7"/>
      <c r="J307" s="7"/>
      <c r="K307" s="7"/>
      <c r="L307" s="7"/>
      <c r="M307" s="7"/>
      <c r="N307" s="7"/>
      <c r="O307" s="7"/>
      <c r="P307" s="7"/>
      <c r="Q307" s="7"/>
      <c r="R307" s="7"/>
    </row>
    <row r="308" spans="5:18" ht="14.25" customHeight="1" x14ac:dyDescent="0.2">
      <c r="E308" s="17"/>
      <c r="F308" s="7"/>
      <c r="G308" s="7"/>
      <c r="H308" s="7"/>
      <c r="I308" s="7"/>
      <c r="J308" s="7"/>
      <c r="K308" s="7"/>
      <c r="L308" s="7"/>
      <c r="M308" s="7"/>
      <c r="N308" s="7"/>
      <c r="O308" s="7"/>
      <c r="P308" s="7"/>
      <c r="Q308" s="7"/>
      <c r="R308" s="7"/>
    </row>
    <row r="309" spans="5:18" ht="14.25" customHeight="1" x14ac:dyDescent="0.2">
      <c r="E309" s="17"/>
      <c r="F309" s="7"/>
      <c r="G309" s="7"/>
      <c r="H309" s="7"/>
      <c r="I309" s="7"/>
      <c r="J309" s="7"/>
      <c r="K309" s="7"/>
      <c r="L309" s="7"/>
      <c r="M309" s="7"/>
      <c r="N309" s="7"/>
      <c r="O309" s="7"/>
      <c r="P309" s="7"/>
      <c r="Q309" s="7"/>
      <c r="R309" s="7"/>
    </row>
    <row r="310" spans="5:18" ht="14.25" customHeight="1" x14ac:dyDescent="0.2">
      <c r="E310" s="17"/>
      <c r="F310" s="7"/>
      <c r="G310" s="7"/>
      <c r="H310" s="7"/>
      <c r="I310" s="7"/>
      <c r="J310" s="7"/>
      <c r="K310" s="7"/>
      <c r="L310" s="7"/>
      <c r="M310" s="7"/>
      <c r="N310" s="7"/>
      <c r="O310" s="7"/>
      <c r="P310" s="7"/>
      <c r="Q310" s="7"/>
      <c r="R310" s="7"/>
    </row>
    <row r="311" spans="5:18" ht="14.25" customHeight="1" x14ac:dyDescent="0.2">
      <c r="E311" s="17"/>
      <c r="F311" s="7"/>
      <c r="G311" s="7"/>
      <c r="H311" s="7"/>
      <c r="I311" s="7"/>
      <c r="J311" s="7"/>
      <c r="K311" s="7"/>
      <c r="L311" s="7"/>
      <c r="M311" s="7"/>
      <c r="N311" s="7"/>
      <c r="O311" s="7"/>
      <c r="P311" s="7"/>
      <c r="Q311" s="7"/>
      <c r="R311" s="7"/>
    </row>
    <row r="312" spans="5:18" ht="14.25" customHeight="1" x14ac:dyDescent="0.2">
      <c r="E312" s="17"/>
      <c r="F312" s="7"/>
      <c r="G312" s="7"/>
      <c r="H312" s="7"/>
      <c r="I312" s="7"/>
      <c r="J312" s="7"/>
      <c r="K312" s="7"/>
      <c r="L312" s="7"/>
      <c r="M312" s="7"/>
      <c r="N312" s="7"/>
      <c r="O312" s="7"/>
      <c r="P312" s="7"/>
      <c r="Q312" s="7"/>
      <c r="R312" s="7"/>
    </row>
    <row r="313" spans="5:18" ht="14.25" customHeight="1" x14ac:dyDescent="0.2">
      <c r="E313" s="17"/>
      <c r="F313" s="7"/>
      <c r="G313" s="7"/>
      <c r="H313" s="7"/>
      <c r="I313" s="7"/>
      <c r="J313" s="7"/>
      <c r="K313" s="7"/>
      <c r="L313" s="7"/>
      <c r="M313" s="7"/>
      <c r="N313" s="7"/>
      <c r="O313" s="7"/>
      <c r="P313" s="7"/>
      <c r="Q313" s="7"/>
      <c r="R313" s="7"/>
    </row>
    <row r="314" spans="5:18" ht="14.25" customHeight="1" x14ac:dyDescent="0.2">
      <c r="E314" s="17"/>
      <c r="F314" s="7"/>
      <c r="G314" s="7"/>
      <c r="H314" s="7"/>
      <c r="I314" s="7"/>
      <c r="J314" s="7"/>
      <c r="K314" s="7"/>
      <c r="L314" s="7"/>
      <c r="M314" s="7"/>
      <c r="N314" s="7"/>
      <c r="O314" s="7"/>
      <c r="P314" s="7"/>
      <c r="Q314" s="7"/>
      <c r="R314" s="7"/>
    </row>
    <row r="315" spans="5:18" ht="14.25" customHeight="1" x14ac:dyDescent="0.2">
      <c r="E315" s="17"/>
      <c r="F315" s="7"/>
      <c r="G315" s="7"/>
      <c r="H315" s="7"/>
      <c r="I315" s="7"/>
      <c r="J315" s="7"/>
      <c r="K315" s="7"/>
      <c r="L315" s="7"/>
      <c r="M315" s="7"/>
      <c r="N315" s="7"/>
      <c r="O315" s="7"/>
      <c r="P315" s="7"/>
      <c r="Q315" s="7"/>
      <c r="R315" s="7"/>
    </row>
    <row r="316" spans="5:18" ht="14.25" customHeight="1" x14ac:dyDescent="0.2">
      <c r="E316" s="17"/>
      <c r="F316" s="7"/>
      <c r="G316" s="7"/>
      <c r="H316" s="7"/>
      <c r="I316" s="7"/>
      <c r="J316" s="7"/>
      <c r="K316" s="7"/>
      <c r="L316" s="7"/>
      <c r="M316" s="7"/>
      <c r="N316" s="7"/>
      <c r="O316" s="7"/>
      <c r="P316" s="7"/>
      <c r="Q316" s="7"/>
      <c r="R316" s="7"/>
    </row>
    <row r="317" spans="5:18" ht="14.25" customHeight="1" x14ac:dyDescent="0.2">
      <c r="E317" s="17"/>
      <c r="F317" s="7"/>
      <c r="G317" s="7"/>
      <c r="H317" s="7"/>
      <c r="I317" s="7"/>
      <c r="J317" s="7"/>
      <c r="K317" s="7"/>
      <c r="L317" s="7"/>
      <c r="M317" s="7"/>
      <c r="N317" s="7"/>
      <c r="O317" s="7"/>
      <c r="P317" s="7"/>
      <c r="Q317" s="7"/>
      <c r="R317" s="7"/>
    </row>
    <row r="318" spans="5:18" ht="14.25" customHeight="1" x14ac:dyDescent="0.2">
      <c r="E318" s="17"/>
      <c r="F318" s="7"/>
      <c r="G318" s="7"/>
      <c r="H318" s="7"/>
      <c r="I318" s="7"/>
      <c r="J318" s="7"/>
      <c r="K318" s="7"/>
      <c r="L318" s="7"/>
      <c r="M318" s="7"/>
      <c r="N318" s="7"/>
      <c r="O318" s="7"/>
      <c r="P318" s="7"/>
      <c r="Q318" s="7"/>
      <c r="R318" s="7"/>
    </row>
    <row r="319" spans="5:18" ht="14.25" customHeight="1" x14ac:dyDescent="0.2">
      <c r="E319" s="17"/>
      <c r="F319" s="7"/>
      <c r="G319" s="7"/>
      <c r="H319" s="7"/>
      <c r="I319" s="7"/>
      <c r="J319" s="7"/>
      <c r="K319" s="7"/>
      <c r="L319" s="7"/>
      <c r="M319" s="7"/>
      <c r="N319" s="7"/>
      <c r="O319" s="7"/>
      <c r="P319" s="7"/>
      <c r="Q319" s="7"/>
      <c r="R319" s="7"/>
    </row>
    <row r="320" spans="5:18" ht="14.25" customHeight="1" x14ac:dyDescent="0.2">
      <c r="E320" s="17"/>
      <c r="F320" s="7"/>
      <c r="G320" s="7"/>
      <c r="H320" s="7"/>
      <c r="I320" s="7"/>
      <c r="J320" s="7"/>
      <c r="K320" s="7"/>
      <c r="L320" s="7"/>
      <c r="M320" s="7"/>
      <c r="N320" s="7"/>
      <c r="O320" s="7"/>
      <c r="P320" s="7"/>
      <c r="Q320" s="7"/>
      <c r="R320" s="7"/>
    </row>
    <row r="321" spans="5:18" ht="14.25" customHeight="1" x14ac:dyDescent="0.2">
      <c r="E321" s="17"/>
      <c r="F321" s="7"/>
      <c r="G321" s="7"/>
      <c r="H321" s="7"/>
      <c r="I321" s="7"/>
      <c r="J321" s="7"/>
      <c r="K321" s="7"/>
      <c r="L321" s="7"/>
      <c r="M321" s="7"/>
      <c r="N321" s="7"/>
      <c r="O321" s="7"/>
      <c r="P321" s="7"/>
      <c r="Q321" s="7"/>
      <c r="R321" s="7"/>
    </row>
    <row r="322" spans="5:18" ht="14.25" customHeight="1" x14ac:dyDescent="0.2">
      <c r="E322" s="17"/>
      <c r="F322" s="7"/>
      <c r="G322" s="7"/>
      <c r="H322" s="7"/>
      <c r="I322" s="7"/>
      <c r="J322" s="7"/>
      <c r="K322" s="7"/>
      <c r="L322" s="7"/>
      <c r="M322" s="7"/>
      <c r="N322" s="7"/>
      <c r="O322" s="7"/>
      <c r="P322" s="7"/>
      <c r="Q322" s="7"/>
      <c r="R322" s="7"/>
    </row>
    <row r="323" spans="5:18" ht="14.25" customHeight="1" x14ac:dyDescent="0.2">
      <c r="E323" s="17"/>
      <c r="F323" s="7"/>
      <c r="G323" s="7"/>
      <c r="H323" s="7"/>
      <c r="I323" s="7"/>
      <c r="J323" s="7"/>
      <c r="K323" s="7"/>
      <c r="L323" s="7"/>
      <c r="M323" s="7"/>
      <c r="N323" s="7"/>
      <c r="O323" s="7"/>
      <c r="P323" s="7"/>
      <c r="Q323" s="7"/>
      <c r="R323" s="7"/>
    </row>
    <row r="324" spans="5:18" ht="14.25" customHeight="1" x14ac:dyDescent="0.2">
      <c r="E324" s="17"/>
      <c r="F324" s="7"/>
      <c r="G324" s="7"/>
      <c r="H324" s="7"/>
      <c r="I324" s="7"/>
      <c r="J324" s="7"/>
      <c r="K324" s="7"/>
      <c r="L324" s="7"/>
      <c r="M324" s="7"/>
      <c r="N324" s="7"/>
      <c r="O324" s="7"/>
      <c r="P324" s="7"/>
      <c r="Q324" s="7"/>
      <c r="R324" s="7"/>
    </row>
    <row r="325" spans="5:18" ht="14.25" customHeight="1" x14ac:dyDescent="0.2">
      <c r="E325" s="17"/>
      <c r="F325" s="7"/>
      <c r="G325" s="7"/>
      <c r="H325" s="7"/>
      <c r="I325" s="7"/>
      <c r="J325" s="7"/>
      <c r="K325" s="7"/>
      <c r="L325" s="7"/>
      <c r="M325" s="7"/>
      <c r="N325" s="7"/>
      <c r="O325" s="7"/>
      <c r="P325" s="7"/>
      <c r="Q325" s="7"/>
      <c r="R325" s="7"/>
    </row>
    <row r="326" spans="5:18" ht="14.25" customHeight="1" x14ac:dyDescent="0.2">
      <c r="E326" s="17"/>
      <c r="F326" s="7"/>
      <c r="G326" s="7"/>
      <c r="H326" s="7"/>
      <c r="I326" s="7"/>
      <c r="J326" s="7"/>
      <c r="K326" s="7"/>
      <c r="L326" s="7"/>
      <c r="M326" s="7"/>
      <c r="N326" s="7"/>
      <c r="O326" s="7"/>
      <c r="P326" s="7"/>
      <c r="Q326" s="7"/>
      <c r="R326" s="7"/>
    </row>
    <row r="327" spans="5:18" ht="14.25" customHeight="1" x14ac:dyDescent="0.2">
      <c r="E327" s="17"/>
      <c r="F327" s="7"/>
      <c r="G327" s="7"/>
      <c r="H327" s="7"/>
      <c r="I327" s="7"/>
      <c r="J327" s="7"/>
      <c r="K327" s="7"/>
      <c r="L327" s="7"/>
      <c r="M327" s="7"/>
      <c r="N327" s="7"/>
      <c r="O327" s="7"/>
      <c r="P327" s="7"/>
      <c r="Q327" s="7"/>
      <c r="R327" s="7"/>
    </row>
    <row r="328" spans="5:18" ht="14.25" customHeight="1" x14ac:dyDescent="0.2">
      <c r="E328" s="17"/>
      <c r="F328" s="7"/>
      <c r="G328" s="7"/>
      <c r="H328" s="7"/>
      <c r="I328" s="7"/>
      <c r="J328" s="7"/>
      <c r="K328" s="7"/>
      <c r="L328" s="7"/>
      <c r="M328" s="7"/>
      <c r="N328" s="7"/>
      <c r="O328" s="7"/>
      <c r="P328" s="7"/>
      <c r="Q328" s="7"/>
      <c r="R328" s="7"/>
    </row>
    <row r="329" spans="5:18" ht="14.25" customHeight="1" x14ac:dyDescent="0.2">
      <c r="E329" s="17"/>
      <c r="F329" s="7"/>
      <c r="G329" s="7"/>
      <c r="H329" s="7"/>
      <c r="I329" s="7"/>
      <c r="J329" s="7"/>
      <c r="K329" s="7"/>
      <c r="L329" s="7"/>
      <c r="M329" s="7"/>
      <c r="N329" s="7"/>
      <c r="O329" s="7"/>
      <c r="P329" s="7"/>
      <c r="Q329" s="7"/>
      <c r="R329" s="7"/>
    </row>
    <row r="330" spans="5:18" ht="14.25" customHeight="1" x14ac:dyDescent="0.2">
      <c r="E330" s="17"/>
      <c r="F330" s="7"/>
      <c r="G330" s="7"/>
      <c r="H330" s="7"/>
      <c r="I330" s="7"/>
      <c r="J330" s="7"/>
      <c r="K330" s="7"/>
      <c r="L330" s="7"/>
      <c r="M330" s="7"/>
      <c r="N330" s="7"/>
      <c r="O330" s="7"/>
      <c r="P330" s="7"/>
      <c r="Q330" s="7"/>
      <c r="R330" s="7"/>
    </row>
    <row r="331" spans="5:18" ht="14.25" customHeight="1" x14ac:dyDescent="0.2">
      <c r="E331" s="17"/>
      <c r="F331" s="7"/>
      <c r="G331" s="7"/>
      <c r="H331" s="7"/>
      <c r="I331" s="7"/>
      <c r="J331" s="7"/>
      <c r="K331" s="7"/>
      <c r="L331" s="7"/>
      <c r="M331" s="7"/>
      <c r="N331" s="7"/>
      <c r="O331" s="7"/>
      <c r="P331" s="7"/>
      <c r="Q331" s="7"/>
      <c r="R331" s="7"/>
    </row>
    <row r="332" spans="5:18" ht="14.25" customHeight="1" x14ac:dyDescent="0.2">
      <c r="E332" s="17"/>
      <c r="F332" s="7"/>
      <c r="G332" s="7"/>
      <c r="H332" s="7"/>
      <c r="I332" s="7"/>
      <c r="J332" s="7"/>
      <c r="K332" s="7"/>
      <c r="L332" s="7"/>
      <c r="M332" s="7"/>
      <c r="N332" s="7"/>
      <c r="O332" s="7"/>
      <c r="P332" s="7"/>
      <c r="Q332" s="7"/>
      <c r="R332" s="7"/>
    </row>
    <row r="333" spans="5:18" ht="14.25" customHeight="1" x14ac:dyDescent="0.2">
      <c r="E333" s="17"/>
      <c r="F333" s="7"/>
      <c r="G333" s="7"/>
      <c r="H333" s="7"/>
      <c r="I333" s="7"/>
      <c r="J333" s="7"/>
      <c r="K333" s="7"/>
      <c r="L333" s="7"/>
      <c r="M333" s="7"/>
      <c r="N333" s="7"/>
      <c r="O333" s="7"/>
      <c r="P333" s="7"/>
      <c r="Q333" s="7"/>
      <c r="R333" s="7"/>
    </row>
    <row r="334" spans="5:18" ht="14.25" customHeight="1" x14ac:dyDescent="0.2">
      <c r="E334" s="17"/>
      <c r="F334" s="7"/>
      <c r="G334" s="7"/>
      <c r="H334" s="7"/>
      <c r="I334" s="7"/>
      <c r="J334" s="7"/>
      <c r="K334" s="7"/>
      <c r="L334" s="7"/>
      <c r="M334" s="7"/>
      <c r="N334" s="7"/>
      <c r="O334" s="7"/>
      <c r="P334" s="7"/>
      <c r="Q334" s="7"/>
      <c r="R334" s="7"/>
    </row>
    <row r="335" spans="5:18" ht="14.25" customHeight="1" x14ac:dyDescent="0.2">
      <c r="E335" s="17"/>
      <c r="F335" s="7"/>
      <c r="G335" s="7"/>
      <c r="H335" s="7"/>
      <c r="I335" s="7"/>
      <c r="J335" s="7"/>
      <c r="K335" s="7"/>
      <c r="L335" s="7"/>
      <c r="M335" s="7"/>
      <c r="N335" s="7"/>
      <c r="O335" s="7"/>
      <c r="P335" s="7"/>
      <c r="Q335" s="7"/>
      <c r="R335" s="7"/>
    </row>
    <row r="336" spans="5:18" ht="14.25" customHeight="1" x14ac:dyDescent="0.2">
      <c r="E336" s="17"/>
      <c r="F336" s="7"/>
      <c r="G336" s="7"/>
      <c r="H336" s="7"/>
      <c r="I336" s="7"/>
      <c r="J336" s="7"/>
      <c r="K336" s="7"/>
      <c r="L336" s="7"/>
      <c r="M336" s="7"/>
      <c r="N336" s="7"/>
      <c r="O336" s="7"/>
      <c r="P336" s="7"/>
      <c r="Q336" s="7"/>
      <c r="R336" s="7"/>
    </row>
    <row r="337" spans="5:18" ht="14.25" customHeight="1" x14ac:dyDescent="0.2">
      <c r="E337" s="17"/>
      <c r="F337" s="7"/>
      <c r="G337" s="7"/>
      <c r="H337" s="7"/>
      <c r="I337" s="7"/>
      <c r="J337" s="7"/>
      <c r="K337" s="7"/>
      <c r="L337" s="7"/>
      <c r="M337" s="7"/>
      <c r="N337" s="7"/>
      <c r="O337" s="7"/>
      <c r="P337" s="7"/>
      <c r="Q337" s="7"/>
      <c r="R337" s="7"/>
    </row>
    <row r="338" spans="5:18" ht="14.25" customHeight="1" x14ac:dyDescent="0.2">
      <c r="E338" s="17"/>
      <c r="F338" s="7"/>
      <c r="G338" s="7"/>
      <c r="H338" s="7"/>
      <c r="I338" s="7"/>
      <c r="J338" s="7"/>
      <c r="K338" s="7"/>
      <c r="L338" s="7"/>
      <c r="M338" s="7"/>
      <c r="N338" s="7"/>
      <c r="O338" s="7"/>
      <c r="P338" s="7"/>
      <c r="Q338" s="7"/>
      <c r="R338" s="7"/>
    </row>
    <row r="339" spans="5:18" ht="14.25" customHeight="1" x14ac:dyDescent="0.2">
      <c r="E339" s="17"/>
      <c r="F339" s="7"/>
      <c r="G339" s="7"/>
      <c r="H339" s="7"/>
      <c r="I339" s="7"/>
      <c r="J339" s="7"/>
      <c r="K339" s="7"/>
      <c r="L339" s="7"/>
      <c r="M339" s="7"/>
      <c r="N339" s="7"/>
      <c r="O339" s="7"/>
      <c r="P339" s="7"/>
      <c r="Q339" s="7"/>
      <c r="R339" s="7"/>
    </row>
    <row r="340" spans="5:18" ht="14.25" customHeight="1" x14ac:dyDescent="0.2">
      <c r="E340" s="17"/>
      <c r="F340" s="7"/>
      <c r="G340" s="7"/>
      <c r="H340" s="7"/>
      <c r="I340" s="7"/>
      <c r="J340" s="7"/>
      <c r="K340" s="7"/>
      <c r="L340" s="7"/>
      <c r="M340" s="7"/>
      <c r="N340" s="7"/>
      <c r="O340" s="7"/>
      <c r="P340" s="7"/>
      <c r="Q340" s="7"/>
      <c r="R340" s="7"/>
    </row>
    <row r="341" spans="5:18" ht="14.25" customHeight="1" x14ac:dyDescent="0.2">
      <c r="E341" s="17"/>
      <c r="F341" s="7"/>
      <c r="G341" s="7"/>
      <c r="H341" s="7"/>
      <c r="I341" s="7"/>
      <c r="J341" s="7"/>
      <c r="K341" s="7"/>
      <c r="L341" s="7"/>
      <c r="M341" s="7"/>
      <c r="N341" s="7"/>
      <c r="O341" s="7"/>
      <c r="P341" s="7"/>
      <c r="Q341" s="7"/>
      <c r="R341" s="7"/>
    </row>
    <row r="342" spans="5:18" ht="14.25" customHeight="1" x14ac:dyDescent="0.2">
      <c r="E342" s="17"/>
      <c r="F342" s="7"/>
      <c r="G342" s="7"/>
      <c r="H342" s="7"/>
      <c r="I342" s="7"/>
      <c r="J342" s="7"/>
      <c r="K342" s="7"/>
      <c r="L342" s="7"/>
      <c r="M342" s="7"/>
      <c r="N342" s="7"/>
      <c r="O342" s="7"/>
      <c r="P342" s="7"/>
      <c r="Q342" s="7"/>
      <c r="R342" s="7"/>
    </row>
    <row r="343" spans="5:18" ht="14.25" customHeight="1" x14ac:dyDescent="0.2">
      <c r="E343" s="17"/>
      <c r="F343" s="7"/>
      <c r="G343" s="7"/>
      <c r="H343" s="7"/>
      <c r="I343" s="7"/>
      <c r="J343" s="7"/>
      <c r="K343" s="7"/>
      <c r="L343" s="7"/>
      <c r="M343" s="7"/>
      <c r="N343" s="7"/>
      <c r="O343" s="7"/>
      <c r="P343" s="7"/>
      <c r="Q343" s="7"/>
      <c r="R343" s="7"/>
    </row>
    <row r="344" spans="5:18" ht="14.25" customHeight="1" x14ac:dyDescent="0.2">
      <c r="E344" s="17"/>
      <c r="F344" s="7"/>
      <c r="G344" s="7"/>
      <c r="H344" s="7"/>
      <c r="I344" s="7"/>
      <c r="J344" s="7"/>
      <c r="K344" s="7"/>
      <c r="L344" s="7"/>
      <c r="M344" s="7"/>
      <c r="N344" s="7"/>
      <c r="O344" s="7"/>
      <c r="P344" s="7"/>
      <c r="Q344" s="7"/>
      <c r="R344" s="7"/>
    </row>
    <row r="345" spans="5:18" ht="14.25" customHeight="1" x14ac:dyDescent="0.2">
      <c r="E345" s="17"/>
      <c r="F345" s="7"/>
      <c r="G345" s="7"/>
      <c r="H345" s="7"/>
      <c r="I345" s="7"/>
      <c r="J345" s="7"/>
      <c r="K345" s="7"/>
      <c r="L345" s="7"/>
      <c r="M345" s="7"/>
      <c r="N345" s="7"/>
      <c r="O345" s="7"/>
      <c r="P345" s="7"/>
      <c r="Q345" s="7"/>
      <c r="R345" s="7"/>
    </row>
    <row r="346" spans="5:18" ht="14.25" customHeight="1" x14ac:dyDescent="0.2">
      <c r="E346" s="17"/>
      <c r="F346" s="7"/>
      <c r="G346" s="7"/>
      <c r="H346" s="7"/>
      <c r="I346" s="7"/>
      <c r="J346" s="7"/>
      <c r="K346" s="7"/>
      <c r="L346" s="7"/>
      <c r="M346" s="7"/>
      <c r="N346" s="7"/>
      <c r="O346" s="7"/>
      <c r="P346" s="7"/>
      <c r="Q346" s="7"/>
      <c r="R346" s="7"/>
    </row>
    <row r="347" spans="5:18" ht="14.25" customHeight="1" x14ac:dyDescent="0.2">
      <c r="E347" s="17"/>
      <c r="F347" s="7"/>
      <c r="G347" s="7"/>
      <c r="H347" s="7"/>
      <c r="I347" s="7"/>
      <c r="J347" s="7"/>
      <c r="K347" s="7"/>
      <c r="L347" s="7"/>
      <c r="M347" s="7"/>
      <c r="N347" s="7"/>
      <c r="O347" s="7"/>
      <c r="P347" s="7"/>
      <c r="Q347" s="7"/>
      <c r="R347" s="7"/>
    </row>
    <row r="348" spans="5:18" ht="14.25" customHeight="1" x14ac:dyDescent="0.2">
      <c r="E348" s="17"/>
      <c r="F348" s="7"/>
      <c r="G348" s="7"/>
      <c r="H348" s="7"/>
      <c r="I348" s="7"/>
      <c r="J348" s="7"/>
      <c r="K348" s="7"/>
      <c r="L348" s="7"/>
      <c r="M348" s="7"/>
      <c r="N348" s="7"/>
      <c r="O348" s="7"/>
      <c r="P348" s="7"/>
      <c r="Q348" s="7"/>
      <c r="R348" s="7"/>
    </row>
    <row r="349" spans="5:18" ht="14.25" customHeight="1" x14ac:dyDescent="0.2">
      <c r="E349" s="17"/>
      <c r="F349" s="7"/>
      <c r="G349" s="7"/>
      <c r="H349" s="7"/>
      <c r="I349" s="7"/>
      <c r="J349" s="7"/>
      <c r="K349" s="7"/>
      <c r="L349" s="7"/>
      <c r="M349" s="7"/>
      <c r="N349" s="7"/>
      <c r="O349" s="7"/>
      <c r="P349" s="7"/>
      <c r="Q349" s="7"/>
      <c r="R349" s="7"/>
    </row>
    <row r="350" spans="5:18" ht="14.25" customHeight="1" x14ac:dyDescent="0.2">
      <c r="E350" s="17"/>
      <c r="F350" s="7"/>
      <c r="G350" s="7"/>
      <c r="H350" s="7"/>
      <c r="I350" s="7"/>
      <c r="J350" s="7"/>
      <c r="K350" s="7"/>
      <c r="L350" s="7"/>
      <c r="M350" s="7"/>
      <c r="N350" s="7"/>
      <c r="O350" s="7"/>
      <c r="P350" s="7"/>
      <c r="Q350" s="7"/>
      <c r="R350" s="7"/>
    </row>
    <row r="351" spans="5:18" ht="14.25" customHeight="1" x14ac:dyDescent="0.2">
      <c r="E351" s="17"/>
      <c r="F351" s="7"/>
      <c r="G351" s="7"/>
      <c r="H351" s="7"/>
      <c r="I351" s="7"/>
      <c r="J351" s="7"/>
      <c r="K351" s="7"/>
      <c r="L351" s="7"/>
      <c r="M351" s="7"/>
      <c r="N351" s="7"/>
      <c r="O351" s="7"/>
      <c r="P351" s="7"/>
      <c r="Q351" s="7"/>
      <c r="R351" s="7"/>
    </row>
    <row r="352" spans="5:18" ht="14.25" customHeight="1" x14ac:dyDescent="0.2">
      <c r="E352" s="17"/>
      <c r="F352" s="7"/>
      <c r="G352" s="7"/>
      <c r="H352" s="7"/>
      <c r="I352" s="7"/>
      <c r="J352" s="7"/>
      <c r="K352" s="7"/>
      <c r="L352" s="7"/>
      <c r="M352" s="7"/>
      <c r="N352" s="7"/>
      <c r="O352" s="7"/>
      <c r="P352" s="7"/>
      <c r="Q352" s="7"/>
      <c r="R352" s="7"/>
    </row>
    <row r="353" spans="5:18" ht="14.25" customHeight="1" x14ac:dyDescent="0.2">
      <c r="E353" s="17"/>
      <c r="F353" s="7"/>
      <c r="G353" s="7"/>
      <c r="H353" s="7"/>
      <c r="I353" s="7"/>
      <c r="J353" s="7"/>
      <c r="K353" s="7"/>
      <c r="L353" s="7"/>
      <c r="M353" s="7"/>
      <c r="N353" s="7"/>
      <c r="O353" s="7"/>
      <c r="P353" s="7"/>
      <c r="Q353" s="7"/>
      <c r="R353" s="7"/>
    </row>
    <row r="354" spans="5:18" ht="14.25" customHeight="1" x14ac:dyDescent="0.2">
      <c r="E354" s="17"/>
      <c r="F354" s="7"/>
      <c r="G354" s="7"/>
      <c r="H354" s="7"/>
      <c r="I354" s="7"/>
      <c r="J354" s="7"/>
      <c r="K354" s="7"/>
      <c r="L354" s="7"/>
      <c r="M354" s="7"/>
      <c r="N354" s="7"/>
      <c r="O354" s="7"/>
      <c r="P354" s="7"/>
      <c r="Q354" s="7"/>
      <c r="R354" s="7"/>
    </row>
    <row r="355" spans="5:18" ht="14.25" customHeight="1" x14ac:dyDescent="0.2">
      <c r="E355" s="17"/>
      <c r="F355" s="7"/>
      <c r="G355" s="7"/>
      <c r="H355" s="7"/>
      <c r="I355" s="7"/>
      <c r="J355" s="7"/>
      <c r="K355" s="7"/>
      <c r="L355" s="7"/>
      <c r="M355" s="7"/>
      <c r="N355" s="7"/>
      <c r="O355" s="7"/>
      <c r="P355" s="7"/>
      <c r="Q355" s="7"/>
      <c r="R355" s="7"/>
    </row>
    <row r="356" spans="5:18" ht="14.25" customHeight="1" x14ac:dyDescent="0.2">
      <c r="E356" s="17"/>
      <c r="F356" s="7"/>
      <c r="G356" s="7"/>
      <c r="H356" s="7"/>
      <c r="I356" s="7"/>
      <c r="J356" s="7"/>
      <c r="K356" s="7"/>
      <c r="L356" s="7"/>
      <c r="M356" s="7"/>
      <c r="N356" s="7"/>
      <c r="O356" s="7"/>
      <c r="P356" s="7"/>
      <c r="Q356" s="7"/>
      <c r="R356" s="7"/>
    </row>
    <row r="357" spans="5:18" ht="14.25" customHeight="1" x14ac:dyDescent="0.2">
      <c r="E357" s="17"/>
      <c r="F357" s="7"/>
      <c r="G357" s="7"/>
      <c r="H357" s="7"/>
      <c r="I357" s="7"/>
      <c r="J357" s="7"/>
      <c r="K357" s="7"/>
      <c r="L357" s="7"/>
      <c r="M357" s="7"/>
      <c r="N357" s="7"/>
      <c r="O357" s="7"/>
      <c r="P357" s="7"/>
      <c r="Q357" s="7"/>
      <c r="R357" s="7"/>
    </row>
    <row r="358" spans="5:18" ht="14.25" customHeight="1" x14ac:dyDescent="0.2">
      <c r="E358" s="17"/>
      <c r="F358" s="7"/>
      <c r="G358" s="7"/>
      <c r="H358" s="7"/>
      <c r="I358" s="7"/>
      <c r="J358" s="7"/>
      <c r="K358" s="7"/>
      <c r="L358" s="7"/>
      <c r="M358" s="7"/>
      <c r="N358" s="7"/>
      <c r="O358" s="7"/>
      <c r="P358" s="7"/>
      <c r="Q358" s="7"/>
      <c r="R358" s="7"/>
    </row>
    <row r="359" spans="5:18" ht="14.25" customHeight="1" x14ac:dyDescent="0.2">
      <c r="E359" s="17"/>
      <c r="F359" s="7"/>
      <c r="G359" s="7"/>
      <c r="H359" s="7"/>
      <c r="I359" s="7"/>
      <c r="J359" s="7"/>
      <c r="K359" s="7"/>
      <c r="L359" s="7"/>
      <c r="M359" s="7"/>
      <c r="N359" s="7"/>
      <c r="O359" s="7"/>
      <c r="P359" s="7"/>
      <c r="Q359" s="7"/>
      <c r="R359" s="7"/>
    </row>
    <row r="360" spans="5:18" ht="14.25" customHeight="1" x14ac:dyDescent="0.2">
      <c r="E360" s="17"/>
      <c r="F360" s="7"/>
      <c r="G360" s="7"/>
      <c r="H360" s="7"/>
      <c r="I360" s="7"/>
      <c r="J360" s="7"/>
      <c r="K360" s="7"/>
      <c r="L360" s="7"/>
      <c r="M360" s="7"/>
      <c r="N360" s="7"/>
      <c r="O360" s="7"/>
      <c r="P360" s="7"/>
      <c r="Q360" s="7"/>
      <c r="R360" s="7"/>
    </row>
    <row r="361" spans="5:18" ht="14.25" customHeight="1" x14ac:dyDescent="0.2">
      <c r="E361" s="17"/>
      <c r="F361" s="7"/>
      <c r="G361" s="7"/>
      <c r="H361" s="7"/>
      <c r="I361" s="7"/>
      <c r="J361" s="7"/>
      <c r="K361" s="7"/>
      <c r="L361" s="7"/>
      <c r="M361" s="7"/>
      <c r="N361" s="7"/>
      <c r="O361" s="7"/>
      <c r="P361" s="7"/>
      <c r="Q361" s="7"/>
      <c r="R361" s="7"/>
    </row>
    <row r="362" spans="5:18" ht="14.25" customHeight="1" x14ac:dyDescent="0.2">
      <c r="E362" s="17"/>
      <c r="F362" s="7"/>
      <c r="G362" s="7"/>
      <c r="H362" s="7"/>
      <c r="I362" s="7"/>
      <c r="J362" s="7"/>
      <c r="K362" s="7"/>
      <c r="L362" s="7"/>
      <c r="M362" s="7"/>
      <c r="N362" s="7"/>
      <c r="O362" s="7"/>
      <c r="P362" s="7"/>
      <c r="Q362" s="7"/>
      <c r="R362" s="7"/>
    </row>
    <row r="363" spans="5:18" ht="14.25" customHeight="1" x14ac:dyDescent="0.2">
      <c r="E363" s="17"/>
      <c r="F363" s="7"/>
      <c r="G363" s="7"/>
      <c r="H363" s="7"/>
      <c r="I363" s="7"/>
      <c r="J363" s="7"/>
      <c r="K363" s="7"/>
      <c r="L363" s="7"/>
      <c r="M363" s="7"/>
      <c r="N363" s="7"/>
      <c r="O363" s="7"/>
      <c r="P363" s="7"/>
      <c r="Q363" s="7"/>
      <c r="R363" s="7"/>
    </row>
    <row r="364" spans="5:18" ht="14.25" customHeight="1" x14ac:dyDescent="0.2">
      <c r="E364" s="17"/>
      <c r="F364" s="7"/>
      <c r="G364" s="7"/>
      <c r="H364" s="7"/>
      <c r="I364" s="7"/>
      <c r="J364" s="7"/>
      <c r="K364" s="7"/>
      <c r="L364" s="7"/>
      <c r="M364" s="7"/>
      <c r="N364" s="7"/>
      <c r="O364" s="7"/>
      <c r="P364" s="7"/>
      <c r="Q364" s="7"/>
      <c r="R364" s="7"/>
    </row>
    <row r="365" spans="5:18" ht="14.25" customHeight="1" x14ac:dyDescent="0.2">
      <c r="E365" s="17"/>
      <c r="F365" s="7"/>
      <c r="G365" s="7"/>
      <c r="H365" s="7"/>
      <c r="I365" s="7"/>
      <c r="J365" s="7"/>
      <c r="K365" s="7"/>
      <c r="L365" s="7"/>
      <c r="M365" s="7"/>
      <c r="N365" s="7"/>
      <c r="O365" s="7"/>
      <c r="P365" s="7"/>
      <c r="Q365" s="7"/>
      <c r="R365" s="7"/>
    </row>
    <row r="366" spans="5:18" ht="14.25" customHeight="1" x14ac:dyDescent="0.2">
      <c r="E366" s="17"/>
      <c r="F366" s="7"/>
      <c r="G366" s="7"/>
      <c r="H366" s="7"/>
      <c r="I366" s="7"/>
      <c r="J366" s="7"/>
      <c r="K366" s="7"/>
      <c r="L366" s="7"/>
      <c r="M366" s="7"/>
      <c r="N366" s="7"/>
      <c r="O366" s="7"/>
      <c r="P366" s="7"/>
      <c r="Q366" s="7"/>
      <c r="R366" s="7"/>
    </row>
    <row r="367" spans="5:18" ht="14.25" customHeight="1" x14ac:dyDescent="0.2">
      <c r="E367" s="17"/>
      <c r="F367" s="7"/>
      <c r="G367" s="7"/>
      <c r="H367" s="7"/>
      <c r="I367" s="7"/>
      <c r="J367" s="7"/>
      <c r="K367" s="7"/>
      <c r="L367" s="7"/>
      <c r="M367" s="7"/>
      <c r="N367" s="7"/>
      <c r="O367" s="7"/>
      <c r="P367" s="7"/>
      <c r="Q367" s="7"/>
      <c r="R367" s="7"/>
    </row>
    <row r="368" spans="5:18" ht="14.25" customHeight="1" x14ac:dyDescent="0.2">
      <c r="E368" s="17"/>
      <c r="F368" s="7"/>
      <c r="G368" s="7"/>
      <c r="H368" s="7"/>
      <c r="I368" s="7"/>
      <c r="J368" s="7"/>
      <c r="K368" s="7"/>
      <c r="L368" s="7"/>
      <c r="M368" s="7"/>
      <c r="N368" s="7"/>
      <c r="O368" s="7"/>
      <c r="P368" s="7"/>
      <c r="Q368" s="7"/>
      <c r="R368" s="7"/>
    </row>
    <row r="369" spans="5:18" ht="14.25" customHeight="1" x14ac:dyDescent="0.2">
      <c r="E369" s="17"/>
      <c r="F369" s="7"/>
      <c r="G369" s="7"/>
      <c r="H369" s="7"/>
      <c r="I369" s="7"/>
      <c r="J369" s="7"/>
      <c r="K369" s="7"/>
      <c r="L369" s="7"/>
      <c r="M369" s="7"/>
      <c r="N369" s="7"/>
      <c r="O369" s="7"/>
      <c r="P369" s="7"/>
      <c r="Q369" s="7"/>
      <c r="R369" s="7"/>
    </row>
    <row r="370" spans="5:18" ht="14.25" customHeight="1" x14ac:dyDescent="0.2">
      <c r="E370" s="17"/>
      <c r="F370" s="7"/>
      <c r="G370" s="7"/>
      <c r="H370" s="7"/>
      <c r="I370" s="7"/>
      <c r="J370" s="7"/>
      <c r="K370" s="7"/>
      <c r="L370" s="7"/>
      <c r="M370" s="7"/>
      <c r="N370" s="7"/>
      <c r="O370" s="7"/>
      <c r="P370" s="7"/>
      <c r="Q370" s="7"/>
      <c r="R370" s="7"/>
    </row>
    <row r="371" spans="5:18" ht="14.25" customHeight="1" x14ac:dyDescent="0.2">
      <c r="E371" s="17"/>
      <c r="F371" s="7"/>
      <c r="G371" s="7"/>
      <c r="H371" s="7"/>
      <c r="I371" s="7"/>
      <c r="J371" s="7"/>
      <c r="K371" s="7"/>
      <c r="L371" s="7"/>
      <c r="M371" s="7"/>
      <c r="N371" s="7"/>
      <c r="O371" s="7"/>
      <c r="P371" s="7"/>
      <c r="Q371" s="7"/>
      <c r="R371" s="7"/>
    </row>
    <row r="372" spans="5:18" ht="14.25" customHeight="1" x14ac:dyDescent="0.2">
      <c r="E372" s="17"/>
      <c r="F372" s="7"/>
      <c r="G372" s="7"/>
      <c r="H372" s="7"/>
      <c r="I372" s="7"/>
      <c r="J372" s="7"/>
      <c r="K372" s="7"/>
      <c r="L372" s="7"/>
      <c r="M372" s="7"/>
      <c r="N372" s="7"/>
      <c r="O372" s="7"/>
      <c r="P372" s="7"/>
      <c r="Q372" s="7"/>
      <c r="R372" s="7"/>
    </row>
    <row r="373" spans="5:18" ht="14.25" customHeight="1" x14ac:dyDescent="0.2">
      <c r="E373" s="17"/>
      <c r="F373" s="7"/>
      <c r="G373" s="7"/>
      <c r="H373" s="7"/>
      <c r="I373" s="7"/>
      <c r="J373" s="7"/>
      <c r="K373" s="7"/>
      <c r="L373" s="7"/>
      <c r="M373" s="7"/>
      <c r="N373" s="7"/>
      <c r="O373" s="7"/>
      <c r="P373" s="7"/>
      <c r="Q373" s="7"/>
      <c r="R373" s="7"/>
    </row>
    <row r="374" spans="5:18" ht="14.25" customHeight="1" x14ac:dyDescent="0.2">
      <c r="E374" s="17"/>
      <c r="F374" s="7"/>
      <c r="G374" s="7"/>
      <c r="H374" s="7"/>
      <c r="I374" s="7"/>
      <c r="J374" s="7"/>
      <c r="K374" s="7"/>
      <c r="L374" s="7"/>
      <c r="M374" s="7"/>
      <c r="N374" s="7"/>
      <c r="O374" s="7"/>
      <c r="P374" s="7"/>
      <c r="Q374" s="7"/>
      <c r="R374" s="7"/>
    </row>
    <row r="375" spans="5:18" ht="14.25" customHeight="1" x14ac:dyDescent="0.2">
      <c r="E375" s="17"/>
      <c r="F375" s="7"/>
      <c r="G375" s="7"/>
      <c r="H375" s="7"/>
      <c r="I375" s="7"/>
      <c r="J375" s="7"/>
      <c r="K375" s="7"/>
      <c r="L375" s="7"/>
      <c r="M375" s="7"/>
      <c r="N375" s="7"/>
      <c r="O375" s="7"/>
      <c r="P375" s="7"/>
      <c r="Q375" s="7"/>
      <c r="R375" s="7"/>
    </row>
    <row r="376" spans="5:18" ht="14.25" customHeight="1" x14ac:dyDescent="0.2">
      <c r="E376" s="17"/>
      <c r="F376" s="7"/>
      <c r="G376" s="7"/>
      <c r="H376" s="7"/>
      <c r="I376" s="7"/>
      <c r="J376" s="7"/>
      <c r="K376" s="7"/>
      <c r="L376" s="7"/>
      <c r="M376" s="7"/>
      <c r="N376" s="7"/>
      <c r="O376" s="7"/>
      <c r="P376" s="7"/>
      <c r="Q376" s="7"/>
      <c r="R376" s="7"/>
    </row>
    <row r="377" spans="5:18" ht="14.25" customHeight="1" x14ac:dyDescent="0.2">
      <c r="E377" s="17"/>
      <c r="F377" s="7"/>
      <c r="G377" s="7"/>
      <c r="H377" s="7"/>
      <c r="I377" s="7"/>
      <c r="J377" s="7"/>
      <c r="K377" s="7"/>
      <c r="L377" s="7"/>
      <c r="M377" s="7"/>
      <c r="N377" s="7"/>
      <c r="O377" s="7"/>
      <c r="P377" s="7"/>
      <c r="Q377" s="7"/>
      <c r="R377" s="7"/>
    </row>
    <row r="378" spans="5:18" ht="14.25" customHeight="1" x14ac:dyDescent="0.2">
      <c r="E378" s="17"/>
      <c r="F378" s="7"/>
      <c r="G378" s="7"/>
      <c r="H378" s="7"/>
      <c r="I378" s="7"/>
      <c r="J378" s="7"/>
      <c r="K378" s="7"/>
      <c r="L378" s="7"/>
      <c r="M378" s="7"/>
      <c r="N378" s="7"/>
      <c r="O378" s="7"/>
      <c r="P378" s="7"/>
      <c r="Q378" s="7"/>
      <c r="R378" s="7"/>
    </row>
    <row r="379" spans="5:18" ht="14.25" customHeight="1" x14ac:dyDescent="0.2">
      <c r="E379" s="17"/>
      <c r="F379" s="7"/>
      <c r="G379" s="7"/>
      <c r="H379" s="7"/>
      <c r="I379" s="7"/>
      <c r="J379" s="7"/>
      <c r="K379" s="7"/>
      <c r="L379" s="7"/>
      <c r="M379" s="7"/>
      <c r="N379" s="7"/>
      <c r="O379" s="7"/>
      <c r="P379" s="7"/>
      <c r="Q379" s="7"/>
      <c r="R379" s="7"/>
    </row>
    <row r="380" spans="5:18" ht="14.25" customHeight="1" x14ac:dyDescent="0.2">
      <c r="E380" s="17"/>
      <c r="F380" s="7"/>
      <c r="G380" s="7"/>
      <c r="H380" s="7"/>
      <c r="I380" s="7"/>
      <c r="J380" s="7"/>
      <c r="K380" s="7"/>
      <c r="L380" s="7"/>
      <c r="M380" s="7"/>
      <c r="N380" s="7"/>
      <c r="O380" s="7"/>
      <c r="P380" s="7"/>
      <c r="Q380" s="7"/>
      <c r="R380" s="7"/>
    </row>
    <row r="381" spans="5:18" ht="14.25" customHeight="1" x14ac:dyDescent="0.2">
      <c r="E381" s="17"/>
      <c r="F381" s="7"/>
      <c r="G381" s="7"/>
      <c r="H381" s="7"/>
      <c r="I381" s="7"/>
      <c r="J381" s="7"/>
      <c r="K381" s="7"/>
      <c r="L381" s="7"/>
      <c r="M381" s="7"/>
      <c r="N381" s="7"/>
      <c r="O381" s="7"/>
      <c r="P381" s="7"/>
      <c r="Q381" s="7"/>
      <c r="R381" s="7"/>
    </row>
    <row r="382" spans="5:18" ht="14.25" customHeight="1" x14ac:dyDescent="0.2">
      <c r="E382" s="17"/>
      <c r="F382" s="7"/>
      <c r="G382" s="7"/>
      <c r="H382" s="7"/>
      <c r="I382" s="7"/>
      <c r="J382" s="7"/>
      <c r="K382" s="7"/>
      <c r="L382" s="7"/>
      <c r="M382" s="7"/>
      <c r="N382" s="7"/>
      <c r="O382" s="7"/>
      <c r="P382" s="7"/>
      <c r="Q382" s="7"/>
      <c r="R382" s="7"/>
    </row>
    <row r="383" spans="5:18" ht="14.25" customHeight="1" x14ac:dyDescent="0.2">
      <c r="E383" s="17"/>
      <c r="F383" s="7"/>
      <c r="G383" s="7"/>
      <c r="H383" s="7"/>
      <c r="I383" s="7"/>
      <c r="J383" s="7"/>
      <c r="K383" s="7"/>
      <c r="L383" s="7"/>
      <c r="M383" s="7"/>
      <c r="N383" s="7"/>
      <c r="O383" s="7"/>
      <c r="P383" s="7"/>
      <c r="Q383" s="7"/>
      <c r="R383" s="7"/>
    </row>
    <row r="384" spans="5:18" ht="14.25" customHeight="1" x14ac:dyDescent="0.2">
      <c r="E384" s="17"/>
      <c r="F384" s="7"/>
      <c r="G384" s="7"/>
      <c r="H384" s="7"/>
      <c r="I384" s="7"/>
      <c r="J384" s="7"/>
      <c r="K384" s="7"/>
      <c r="L384" s="7"/>
      <c r="M384" s="7"/>
      <c r="N384" s="7"/>
      <c r="O384" s="7"/>
      <c r="P384" s="7"/>
      <c r="Q384" s="7"/>
      <c r="R384" s="7"/>
    </row>
    <row r="385" spans="5:18" ht="14.25" customHeight="1" x14ac:dyDescent="0.2">
      <c r="E385" s="17"/>
      <c r="F385" s="7"/>
      <c r="G385" s="7"/>
      <c r="H385" s="7"/>
      <c r="I385" s="7"/>
      <c r="J385" s="7"/>
      <c r="K385" s="7"/>
      <c r="L385" s="7"/>
      <c r="M385" s="7"/>
      <c r="N385" s="7"/>
      <c r="O385" s="7"/>
      <c r="P385" s="7"/>
      <c r="Q385" s="7"/>
      <c r="R385" s="7"/>
    </row>
    <row r="386" spans="5:18" ht="14.25" customHeight="1" x14ac:dyDescent="0.2">
      <c r="E386" s="17"/>
      <c r="F386" s="7"/>
      <c r="G386" s="7"/>
      <c r="H386" s="7"/>
      <c r="I386" s="7"/>
      <c r="J386" s="7"/>
      <c r="K386" s="7"/>
      <c r="L386" s="7"/>
      <c r="M386" s="7"/>
      <c r="N386" s="7"/>
      <c r="O386" s="7"/>
      <c r="P386" s="7"/>
      <c r="Q386" s="7"/>
      <c r="R386" s="7"/>
    </row>
    <row r="387" spans="5:18" ht="14.25" customHeight="1" x14ac:dyDescent="0.2">
      <c r="E387" s="17"/>
      <c r="F387" s="7"/>
      <c r="G387" s="7"/>
      <c r="H387" s="7"/>
      <c r="I387" s="7"/>
      <c r="J387" s="7"/>
      <c r="K387" s="7"/>
      <c r="L387" s="7"/>
      <c r="M387" s="7"/>
      <c r="N387" s="7"/>
      <c r="O387" s="7"/>
      <c r="P387" s="7"/>
      <c r="Q387" s="7"/>
      <c r="R387" s="7"/>
    </row>
    <row r="388" spans="5:18" ht="14.25" customHeight="1" x14ac:dyDescent="0.2">
      <c r="E388" s="17"/>
      <c r="F388" s="7"/>
      <c r="G388" s="7"/>
      <c r="H388" s="7"/>
      <c r="I388" s="7"/>
      <c r="J388" s="7"/>
      <c r="K388" s="7"/>
      <c r="L388" s="7"/>
      <c r="M388" s="7"/>
      <c r="N388" s="7"/>
      <c r="O388" s="7"/>
      <c r="P388" s="7"/>
      <c r="Q388" s="7"/>
      <c r="R388" s="7"/>
    </row>
    <row r="389" spans="5:18" ht="14.25" customHeight="1" x14ac:dyDescent="0.2">
      <c r="E389" s="17"/>
      <c r="F389" s="7"/>
      <c r="G389" s="7"/>
      <c r="H389" s="7"/>
      <c r="I389" s="7"/>
      <c r="J389" s="7"/>
      <c r="K389" s="7"/>
      <c r="L389" s="7"/>
      <c r="M389" s="7"/>
      <c r="N389" s="7"/>
      <c r="O389" s="7"/>
      <c r="P389" s="7"/>
      <c r="Q389" s="7"/>
      <c r="R389" s="7"/>
    </row>
    <row r="390" spans="5:18" ht="14.25" customHeight="1" x14ac:dyDescent="0.2">
      <c r="E390" s="17"/>
      <c r="F390" s="7"/>
      <c r="G390" s="7"/>
      <c r="H390" s="7"/>
      <c r="I390" s="7"/>
      <c r="J390" s="7"/>
      <c r="K390" s="7"/>
      <c r="L390" s="7"/>
      <c r="M390" s="7"/>
      <c r="N390" s="7"/>
      <c r="O390" s="7"/>
      <c r="P390" s="7"/>
      <c r="Q390" s="7"/>
      <c r="R390" s="7"/>
    </row>
    <row r="391" spans="5:18" ht="14.25" customHeight="1" x14ac:dyDescent="0.2">
      <c r="E391" s="17"/>
      <c r="F391" s="7"/>
      <c r="G391" s="7"/>
      <c r="H391" s="7"/>
      <c r="I391" s="7"/>
      <c r="J391" s="7"/>
      <c r="K391" s="7"/>
      <c r="L391" s="7"/>
      <c r="M391" s="7"/>
      <c r="N391" s="7"/>
      <c r="O391" s="7"/>
      <c r="P391" s="7"/>
      <c r="Q391" s="7"/>
      <c r="R391" s="7"/>
    </row>
    <row r="392" spans="5:18" ht="14.25" customHeight="1" x14ac:dyDescent="0.2">
      <c r="E392" s="17"/>
      <c r="F392" s="7"/>
      <c r="G392" s="7"/>
      <c r="H392" s="7"/>
      <c r="I392" s="7"/>
      <c r="J392" s="7"/>
      <c r="K392" s="7"/>
      <c r="L392" s="7"/>
      <c r="M392" s="7"/>
      <c r="N392" s="7"/>
      <c r="O392" s="7"/>
      <c r="P392" s="7"/>
      <c r="Q392" s="7"/>
      <c r="R392" s="7"/>
    </row>
    <row r="393" spans="5:18" ht="14.25" customHeight="1" x14ac:dyDescent="0.2">
      <c r="E393" s="17"/>
      <c r="F393" s="7"/>
      <c r="G393" s="7"/>
      <c r="H393" s="7"/>
      <c r="I393" s="7"/>
      <c r="J393" s="7"/>
      <c r="K393" s="7"/>
      <c r="L393" s="7"/>
      <c r="M393" s="7"/>
      <c r="N393" s="7"/>
      <c r="O393" s="7"/>
      <c r="P393" s="7"/>
      <c r="Q393" s="7"/>
      <c r="R393" s="7"/>
    </row>
    <row r="394" spans="5:18" ht="14.25" customHeight="1" x14ac:dyDescent="0.2">
      <c r="E394" s="17"/>
      <c r="F394" s="7"/>
      <c r="G394" s="7"/>
      <c r="H394" s="7"/>
      <c r="I394" s="7"/>
      <c r="J394" s="7"/>
      <c r="K394" s="7"/>
      <c r="L394" s="7"/>
      <c r="M394" s="7"/>
      <c r="N394" s="7"/>
      <c r="O394" s="7"/>
      <c r="P394" s="7"/>
      <c r="Q394" s="7"/>
      <c r="R394" s="7"/>
    </row>
    <row r="395" spans="5:18" ht="14.25" customHeight="1" x14ac:dyDescent="0.2">
      <c r="E395" s="17"/>
      <c r="F395" s="7"/>
      <c r="G395" s="7"/>
      <c r="H395" s="7"/>
      <c r="I395" s="7"/>
      <c r="J395" s="7"/>
      <c r="K395" s="7"/>
      <c r="L395" s="7"/>
      <c r="M395" s="7"/>
      <c r="N395" s="7"/>
      <c r="O395" s="7"/>
      <c r="P395" s="7"/>
      <c r="Q395" s="7"/>
      <c r="R395" s="7"/>
    </row>
    <row r="396" spans="5:18" ht="14.25" customHeight="1" x14ac:dyDescent="0.2">
      <c r="E396" s="17"/>
      <c r="F396" s="7"/>
      <c r="G396" s="7"/>
      <c r="H396" s="7"/>
      <c r="I396" s="7"/>
      <c r="J396" s="7"/>
      <c r="K396" s="7"/>
      <c r="L396" s="7"/>
      <c r="M396" s="7"/>
      <c r="N396" s="7"/>
      <c r="O396" s="7"/>
      <c r="P396" s="7"/>
      <c r="Q396" s="7"/>
      <c r="R396" s="7"/>
    </row>
    <row r="397" spans="5:18" ht="14.25" customHeight="1" x14ac:dyDescent="0.2">
      <c r="E397" s="17"/>
      <c r="F397" s="7"/>
      <c r="G397" s="7"/>
      <c r="H397" s="7"/>
      <c r="I397" s="7"/>
      <c r="J397" s="7"/>
      <c r="K397" s="7"/>
      <c r="L397" s="7"/>
      <c r="M397" s="7"/>
      <c r="N397" s="7"/>
      <c r="O397" s="7"/>
      <c r="P397" s="7"/>
      <c r="Q397" s="7"/>
      <c r="R397" s="7"/>
    </row>
    <row r="398" spans="5:18" ht="14.25" customHeight="1" x14ac:dyDescent="0.2">
      <c r="E398" s="17"/>
      <c r="F398" s="7"/>
      <c r="G398" s="7"/>
      <c r="H398" s="7"/>
      <c r="I398" s="7"/>
      <c r="J398" s="7"/>
      <c r="K398" s="7"/>
      <c r="L398" s="7"/>
      <c r="M398" s="7"/>
      <c r="N398" s="7"/>
      <c r="O398" s="7"/>
      <c r="P398" s="7"/>
      <c r="Q398" s="7"/>
      <c r="R398" s="7"/>
    </row>
    <row r="399" spans="5:18" ht="14.25" customHeight="1" x14ac:dyDescent="0.2">
      <c r="E399" s="17"/>
      <c r="F399" s="7"/>
      <c r="G399" s="7"/>
      <c r="H399" s="7"/>
      <c r="I399" s="7"/>
      <c r="J399" s="7"/>
      <c r="K399" s="7"/>
      <c r="L399" s="7"/>
      <c r="M399" s="7"/>
      <c r="N399" s="7"/>
      <c r="O399" s="7"/>
      <c r="P399" s="7"/>
      <c r="Q399" s="7"/>
      <c r="R399" s="7"/>
    </row>
    <row r="400" spans="5:18" ht="14.25" customHeight="1" x14ac:dyDescent="0.2">
      <c r="E400" s="17"/>
      <c r="F400" s="7"/>
      <c r="G400" s="7"/>
      <c r="H400" s="7"/>
      <c r="I400" s="7"/>
      <c r="J400" s="7"/>
      <c r="K400" s="7"/>
      <c r="L400" s="7"/>
      <c r="M400" s="7"/>
      <c r="N400" s="7"/>
      <c r="O400" s="7"/>
      <c r="P400" s="7"/>
      <c r="Q400" s="7"/>
      <c r="R400" s="7"/>
    </row>
    <row r="401" spans="5:18" ht="14.25" customHeight="1" x14ac:dyDescent="0.2">
      <c r="E401" s="17"/>
      <c r="F401" s="7"/>
      <c r="G401" s="7"/>
      <c r="H401" s="7"/>
      <c r="I401" s="7"/>
      <c r="J401" s="7"/>
      <c r="K401" s="7"/>
      <c r="L401" s="7"/>
      <c r="M401" s="7"/>
      <c r="N401" s="7"/>
      <c r="O401" s="7"/>
      <c r="P401" s="7"/>
      <c r="Q401" s="7"/>
      <c r="R401" s="7"/>
    </row>
    <row r="402" spans="5:18" ht="14.25" customHeight="1" x14ac:dyDescent="0.2">
      <c r="E402" s="17"/>
      <c r="F402" s="7"/>
      <c r="G402" s="7"/>
      <c r="H402" s="7"/>
      <c r="I402" s="7"/>
      <c r="J402" s="7"/>
      <c r="K402" s="7"/>
      <c r="L402" s="7"/>
      <c r="M402" s="7"/>
      <c r="N402" s="7"/>
      <c r="O402" s="7"/>
      <c r="P402" s="7"/>
      <c r="Q402" s="7"/>
      <c r="R402" s="7"/>
    </row>
    <row r="403" spans="5:18" ht="14.25" customHeight="1" x14ac:dyDescent="0.2">
      <c r="E403" s="17"/>
      <c r="F403" s="7"/>
      <c r="G403" s="7"/>
      <c r="H403" s="7"/>
      <c r="I403" s="7"/>
      <c r="J403" s="7"/>
      <c r="K403" s="7"/>
      <c r="L403" s="7"/>
      <c r="M403" s="7"/>
      <c r="N403" s="7"/>
      <c r="O403" s="7"/>
      <c r="P403" s="7"/>
      <c r="Q403" s="7"/>
      <c r="R403" s="7"/>
    </row>
    <row r="404" spans="5:18" ht="14.25" customHeight="1" x14ac:dyDescent="0.2">
      <c r="E404" s="17"/>
      <c r="F404" s="7"/>
      <c r="G404" s="7"/>
      <c r="H404" s="7"/>
      <c r="I404" s="7"/>
      <c r="J404" s="7"/>
      <c r="K404" s="7"/>
      <c r="L404" s="7"/>
      <c r="M404" s="7"/>
      <c r="N404" s="7"/>
      <c r="O404" s="7"/>
      <c r="P404" s="7"/>
      <c r="Q404" s="7"/>
      <c r="R404" s="7"/>
    </row>
    <row r="405" spans="5:18" ht="14.25" customHeight="1" x14ac:dyDescent="0.2">
      <c r="E405" s="17"/>
      <c r="F405" s="7"/>
      <c r="G405" s="7"/>
      <c r="H405" s="7"/>
      <c r="I405" s="7"/>
      <c r="J405" s="7"/>
      <c r="K405" s="7"/>
      <c r="L405" s="7"/>
      <c r="M405" s="7"/>
      <c r="N405" s="7"/>
      <c r="O405" s="7"/>
      <c r="P405" s="7"/>
      <c r="Q405" s="7"/>
      <c r="R405" s="7"/>
    </row>
    <row r="406" spans="5:18" ht="14.25" customHeight="1" x14ac:dyDescent="0.2">
      <c r="E406" s="17"/>
      <c r="F406" s="7"/>
      <c r="G406" s="7"/>
      <c r="H406" s="7"/>
      <c r="I406" s="7"/>
      <c r="J406" s="7"/>
      <c r="K406" s="7"/>
      <c r="L406" s="7"/>
      <c r="M406" s="7"/>
      <c r="N406" s="7"/>
      <c r="O406" s="7"/>
      <c r="P406" s="7"/>
      <c r="Q406" s="7"/>
      <c r="R406" s="7"/>
    </row>
    <row r="407" spans="5:18" ht="14.25" customHeight="1" x14ac:dyDescent="0.2">
      <c r="E407" s="17"/>
      <c r="F407" s="7"/>
      <c r="G407" s="7"/>
      <c r="H407" s="7"/>
      <c r="I407" s="7"/>
      <c r="J407" s="7"/>
      <c r="K407" s="7"/>
      <c r="L407" s="7"/>
      <c r="M407" s="7"/>
      <c r="N407" s="7"/>
      <c r="O407" s="7"/>
      <c r="P407" s="7"/>
      <c r="Q407" s="7"/>
      <c r="R407" s="7"/>
    </row>
    <row r="408" spans="5:18" ht="14.25" customHeight="1" x14ac:dyDescent="0.2">
      <c r="E408" s="17"/>
      <c r="F408" s="7"/>
      <c r="G408" s="7"/>
      <c r="H408" s="7"/>
      <c r="I408" s="7"/>
      <c r="J408" s="7"/>
      <c r="K408" s="7"/>
      <c r="L408" s="7"/>
      <c r="M408" s="7"/>
      <c r="N408" s="7"/>
      <c r="O408" s="7"/>
      <c r="P408" s="7"/>
      <c r="Q408" s="7"/>
      <c r="R408" s="7"/>
    </row>
    <row r="409" spans="5:18" ht="14.25" customHeight="1" x14ac:dyDescent="0.2">
      <c r="E409" s="17"/>
      <c r="F409" s="7"/>
      <c r="G409" s="7"/>
      <c r="H409" s="7"/>
      <c r="I409" s="7"/>
      <c r="J409" s="7"/>
      <c r="K409" s="7"/>
      <c r="L409" s="7"/>
      <c r="M409" s="7"/>
      <c r="N409" s="7"/>
      <c r="O409" s="7"/>
      <c r="P409" s="7"/>
      <c r="Q409" s="7"/>
      <c r="R409" s="7"/>
    </row>
    <row r="410" spans="5:18" ht="14.25" customHeight="1" x14ac:dyDescent="0.2">
      <c r="E410" s="17"/>
      <c r="F410" s="7"/>
      <c r="G410" s="7"/>
      <c r="H410" s="7"/>
      <c r="I410" s="7"/>
      <c r="J410" s="7"/>
      <c r="K410" s="7"/>
      <c r="L410" s="7"/>
      <c r="M410" s="7"/>
      <c r="N410" s="7"/>
      <c r="O410" s="7"/>
      <c r="P410" s="7"/>
      <c r="Q410" s="7"/>
      <c r="R410" s="7"/>
    </row>
    <row r="411" spans="5:18" ht="14.25" customHeight="1" x14ac:dyDescent="0.2">
      <c r="E411" s="17"/>
      <c r="F411" s="7"/>
      <c r="G411" s="7"/>
      <c r="H411" s="7"/>
      <c r="I411" s="7"/>
      <c r="J411" s="7"/>
      <c r="K411" s="7"/>
      <c r="L411" s="7"/>
      <c r="M411" s="7"/>
      <c r="N411" s="7"/>
      <c r="O411" s="7"/>
      <c r="P411" s="7"/>
      <c r="Q411" s="7"/>
      <c r="R411" s="7"/>
    </row>
    <row r="412" spans="5:18" ht="14.25" customHeight="1" x14ac:dyDescent="0.2">
      <c r="E412" s="17"/>
      <c r="F412" s="7"/>
      <c r="G412" s="7"/>
      <c r="H412" s="7"/>
      <c r="I412" s="7"/>
      <c r="J412" s="7"/>
      <c r="K412" s="7"/>
      <c r="L412" s="7"/>
      <c r="M412" s="7"/>
      <c r="N412" s="7"/>
      <c r="O412" s="7"/>
      <c r="P412" s="7"/>
      <c r="Q412" s="7"/>
      <c r="R412" s="7"/>
    </row>
    <row r="413" spans="5:18" ht="14.25" customHeight="1" x14ac:dyDescent="0.2">
      <c r="E413" s="17"/>
      <c r="F413" s="7"/>
      <c r="G413" s="7"/>
      <c r="H413" s="7"/>
      <c r="I413" s="7"/>
      <c r="J413" s="7"/>
      <c r="K413" s="7"/>
      <c r="L413" s="7"/>
      <c r="M413" s="7"/>
      <c r="N413" s="7"/>
      <c r="O413" s="7"/>
      <c r="P413" s="7"/>
      <c r="Q413" s="7"/>
      <c r="R413" s="7"/>
    </row>
    <row r="414" spans="5:18" ht="14.25" customHeight="1" x14ac:dyDescent="0.2">
      <c r="E414" s="17"/>
      <c r="F414" s="7"/>
      <c r="G414" s="7"/>
      <c r="H414" s="7"/>
      <c r="I414" s="7"/>
      <c r="J414" s="7"/>
      <c r="K414" s="7"/>
      <c r="L414" s="7"/>
      <c r="M414" s="7"/>
      <c r="N414" s="7"/>
      <c r="O414" s="7"/>
      <c r="P414" s="7"/>
      <c r="Q414" s="7"/>
      <c r="R414" s="7"/>
    </row>
    <row r="415" spans="5:18" ht="14.25" customHeight="1" x14ac:dyDescent="0.2">
      <c r="E415" s="17"/>
      <c r="F415" s="7"/>
      <c r="G415" s="7"/>
      <c r="H415" s="7"/>
      <c r="I415" s="7"/>
      <c r="J415" s="7"/>
      <c r="K415" s="7"/>
      <c r="L415" s="7"/>
      <c r="M415" s="7"/>
      <c r="N415" s="7"/>
      <c r="O415" s="7"/>
      <c r="P415" s="7"/>
      <c r="Q415" s="7"/>
      <c r="R415" s="7"/>
    </row>
    <row r="416" spans="5:18" ht="14.25" customHeight="1" x14ac:dyDescent="0.2">
      <c r="E416" s="17"/>
      <c r="F416" s="7"/>
      <c r="G416" s="7"/>
      <c r="H416" s="7"/>
      <c r="I416" s="7"/>
      <c r="J416" s="7"/>
      <c r="K416" s="7"/>
      <c r="L416" s="7"/>
      <c r="M416" s="7"/>
      <c r="N416" s="7"/>
      <c r="O416" s="7"/>
      <c r="P416" s="7"/>
      <c r="Q416" s="7"/>
      <c r="R416" s="7"/>
    </row>
    <row r="417" spans="5:18" ht="14.25" customHeight="1" x14ac:dyDescent="0.2">
      <c r="E417" s="17"/>
      <c r="F417" s="7"/>
      <c r="G417" s="7"/>
      <c r="H417" s="7"/>
      <c r="I417" s="7"/>
      <c r="J417" s="7"/>
      <c r="K417" s="7"/>
      <c r="L417" s="7"/>
      <c r="M417" s="7"/>
      <c r="N417" s="7"/>
      <c r="O417" s="7"/>
      <c r="P417" s="7"/>
      <c r="Q417" s="7"/>
      <c r="R417" s="7"/>
    </row>
    <row r="418" spans="5:18" ht="14.25" customHeight="1" x14ac:dyDescent="0.2">
      <c r="E418" s="17"/>
      <c r="F418" s="7"/>
      <c r="G418" s="7"/>
      <c r="H418" s="7"/>
      <c r="I418" s="7"/>
      <c r="J418" s="7"/>
      <c r="K418" s="7"/>
      <c r="L418" s="7"/>
      <c r="M418" s="7"/>
      <c r="N418" s="7"/>
      <c r="O418" s="7"/>
      <c r="P418" s="7"/>
      <c r="Q418" s="7"/>
      <c r="R418" s="7"/>
    </row>
    <row r="419" spans="5:18" ht="14.25" customHeight="1" x14ac:dyDescent="0.2">
      <c r="E419" s="17"/>
      <c r="F419" s="7"/>
      <c r="G419" s="7"/>
      <c r="H419" s="7"/>
      <c r="I419" s="7"/>
      <c r="J419" s="7"/>
      <c r="K419" s="7"/>
      <c r="L419" s="7"/>
      <c r="M419" s="7"/>
      <c r="N419" s="7"/>
      <c r="O419" s="7"/>
      <c r="P419" s="7"/>
      <c r="Q419" s="7"/>
      <c r="R419" s="7"/>
    </row>
    <row r="420" spans="5:18" ht="14.25" customHeight="1" x14ac:dyDescent="0.2">
      <c r="E420" s="17"/>
      <c r="F420" s="7"/>
      <c r="G420" s="7"/>
      <c r="H420" s="7"/>
      <c r="I420" s="7"/>
      <c r="J420" s="7"/>
      <c r="K420" s="7"/>
      <c r="L420" s="7"/>
      <c r="M420" s="7"/>
      <c r="N420" s="7"/>
      <c r="O420" s="7"/>
      <c r="P420" s="7"/>
      <c r="Q420" s="7"/>
      <c r="R420" s="7"/>
    </row>
    <row r="421" spans="5:18" ht="14.25" customHeight="1" x14ac:dyDescent="0.2">
      <c r="E421" s="17"/>
      <c r="F421" s="7"/>
      <c r="G421" s="7"/>
      <c r="H421" s="7"/>
      <c r="I421" s="7"/>
      <c r="J421" s="7"/>
      <c r="K421" s="7"/>
      <c r="L421" s="7"/>
      <c r="M421" s="7"/>
      <c r="N421" s="7"/>
      <c r="O421" s="7"/>
      <c r="P421" s="7"/>
      <c r="Q421" s="7"/>
      <c r="R421" s="7"/>
    </row>
    <row r="422" spans="5:18" ht="14.25" customHeight="1" x14ac:dyDescent="0.2">
      <c r="E422" s="17"/>
      <c r="F422" s="7"/>
      <c r="G422" s="7"/>
      <c r="H422" s="7"/>
      <c r="I422" s="7"/>
      <c r="J422" s="7"/>
      <c r="K422" s="7"/>
      <c r="L422" s="7"/>
      <c r="M422" s="7"/>
      <c r="N422" s="7"/>
      <c r="O422" s="7"/>
      <c r="P422" s="7"/>
      <c r="Q422" s="7"/>
      <c r="R422" s="7"/>
    </row>
    <row r="423" spans="5:18" ht="14.25" customHeight="1" x14ac:dyDescent="0.2">
      <c r="E423" s="17"/>
      <c r="F423" s="7"/>
      <c r="G423" s="7"/>
      <c r="H423" s="7"/>
      <c r="I423" s="7"/>
      <c r="J423" s="7"/>
      <c r="K423" s="7"/>
      <c r="L423" s="7"/>
      <c r="M423" s="7"/>
      <c r="N423" s="7"/>
      <c r="O423" s="7"/>
      <c r="P423" s="7"/>
      <c r="Q423" s="7"/>
      <c r="R423" s="7"/>
    </row>
    <row r="424" spans="5:18" ht="14.25" customHeight="1" x14ac:dyDescent="0.2">
      <c r="E424" s="17"/>
      <c r="F424" s="7"/>
      <c r="G424" s="7"/>
      <c r="H424" s="7"/>
      <c r="I424" s="7"/>
      <c r="J424" s="7"/>
      <c r="K424" s="7"/>
      <c r="L424" s="7"/>
      <c r="M424" s="7"/>
      <c r="N424" s="7"/>
      <c r="O424" s="7"/>
      <c r="P424" s="7"/>
      <c r="Q424" s="7"/>
      <c r="R424" s="7"/>
    </row>
    <row r="425" spans="5:18" ht="14.25" customHeight="1" x14ac:dyDescent="0.2">
      <c r="E425" s="17"/>
      <c r="F425" s="7"/>
      <c r="G425" s="7"/>
      <c r="H425" s="7"/>
      <c r="I425" s="7"/>
      <c r="J425" s="7"/>
      <c r="K425" s="7"/>
      <c r="L425" s="7"/>
      <c r="M425" s="7"/>
      <c r="N425" s="7"/>
      <c r="O425" s="7"/>
      <c r="P425" s="7"/>
      <c r="Q425" s="7"/>
      <c r="R425" s="7"/>
    </row>
    <row r="426" spans="5:18" ht="14.25" customHeight="1" x14ac:dyDescent="0.2">
      <c r="E426" s="17"/>
      <c r="F426" s="7"/>
      <c r="G426" s="7"/>
      <c r="H426" s="7"/>
      <c r="I426" s="7"/>
      <c r="J426" s="7"/>
      <c r="K426" s="7"/>
      <c r="L426" s="7"/>
      <c r="M426" s="7"/>
      <c r="N426" s="7"/>
      <c r="O426" s="7"/>
      <c r="P426" s="7"/>
      <c r="Q426" s="7"/>
      <c r="R426" s="7"/>
    </row>
    <row r="427" spans="5:18" ht="14.25" customHeight="1" x14ac:dyDescent="0.2">
      <c r="E427" s="17"/>
      <c r="F427" s="7"/>
      <c r="G427" s="7"/>
      <c r="H427" s="7"/>
      <c r="I427" s="7"/>
      <c r="J427" s="7"/>
      <c r="K427" s="7"/>
      <c r="L427" s="7"/>
      <c r="M427" s="7"/>
      <c r="N427" s="7"/>
      <c r="O427" s="7"/>
      <c r="P427" s="7"/>
      <c r="Q427" s="7"/>
      <c r="R427" s="7"/>
    </row>
    <row r="428" spans="5:18" ht="14.25" customHeight="1" x14ac:dyDescent="0.2">
      <c r="E428" s="17"/>
      <c r="F428" s="7"/>
      <c r="G428" s="7"/>
      <c r="H428" s="7"/>
      <c r="I428" s="7"/>
      <c r="J428" s="7"/>
      <c r="K428" s="7"/>
      <c r="L428" s="7"/>
      <c r="M428" s="7"/>
      <c r="N428" s="7"/>
      <c r="O428" s="7"/>
      <c r="P428" s="7"/>
      <c r="Q428" s="7"/>
      <c r="R428" s="7"/>
    </row>
    <row r="429" spans="5:18" ht="14.25" customHeight="1" x14ac:dyDescent="0.2">
      <c r="E429" s="17"/>
      <c r="F429" s="7"/>
      <c r="G429" s="7"/>
      <c r="H429" s="7"/>
      <c r="I429" s="7"/>
      <c r="J429" s="7"/>
      <c r="K429" s="7"/>
      <c r="L429" s="7"/>
      <c r="M429" s="7"/>
      <c r="N429" s="7"/>
      <c r="O429" s="7"/>
      <c r="P429" s="7"/>
      <c r="Q429" s="7"/>
      <c r="R429" s="7"/>
    </row>
    <row r="430" spans="5:18" ht="14.25" customHeight="1" x14ac:dyDescent="0.2">
      <c r="E430" s="17"/>
      <c r="F430" s="7"/>
      <c r="G430" s="7"/>
      <c r="H430" s="7"/>
      <c r="I430" s="7"/>
      <c r="J430" s="7"/>
      <c r="K430" s="7"/>
      <c r="L430" s="7"/>
      <c r="M430" s="7"/>
      <c r="N430" s="7"/>
      <c r="O430" s="7"/>
      <c r="P430" s="7"/>
      <c r="Q430" s="7"/>
      <c r="R430" s="7"/>
    </row>
    <row r="431" spans="5:18" ht="14.25" customHeight="1" x14ac:dyDescent="0.2">
      <c r="E431" s="17"/>
      <c r="F431" s="7"/>
      <c r="G431" s="7"/>
      <c r="H431" s="7"/>
      <c r="I431" s="7"/>
      <c r="J431" s="7"/>
      <c r="K431" s="7"/>
      <c r="L431" s="7"/>
      <c r="M431" s="7"/>
      <c r="N431" s="7"/>
      <c r="O431" s="7"/>
      <c r="P431" s="7"/>
      <c r="Q431" s="7"/>
      <c r="R431" s="7"/>
    </row>
    <row r="432" spans="5:18" ht="14.25" customHeight="1" x14ac:dyDescent="0.2">
      <c r="E432" s="17"/>
      <c r="F432" s="7"/>
      <c r="G432" s="7"/>
      <c r="H432" s="7"/>
      <c r="I432" s="7"/>
      <c r="J432" s="7"/>
      <c r="K432" s="7"/>
      <c r="L432" s="7"/>
      <c r="M432" s="7"/>
      <c r="N432" s="7"/>
      <c r="O432" s="7"/>
      <c r="P432" s="7"/>
      <c r="Q432" s="7"/>
      <c r="R432" s="7"/>
    </row>
    <row r="433" spans="5:18" ht="14.25" customHeight="1" x14ac:dyDescent="0.2">
      <c r="E433" s="17"/>
      <c r="F433" s="7"/>
      <c r="G433" s="7"/>
      <c r="H433" s="7"/>
      <c r="I433" s="7"/>
      <c r="J433" s="7"/>
      <c r="K433" s="7"/>
      <c r="L433" s="7"/>
      <c r="M433" s="7"/>
      <c r="N433" s="7"/>
      <c r="O433" s="7"/>
      <c r="P433" s="7"/>
      <c r="Q433" s="7"/>
      <c r="R433" s="7"/>
    </row>
    <row r="434" spans="5:18" ht="14.25" customHeight="1" x14ac:dyDescent="0.2">
      <c r="E434" s="17"/>
      <c r="F434" s="7"/>
      <c r="G434" s="7"/>
      <c r="H434" s="7"/>
      <c r="I434" s="7"/>
      <c r="J434" s="7"/>
      <c r="K434" s="7"/>
      <c r="L434" s="7"/>
      <c r="M434" s="7"/>
      <c r="N434" s="7"/>
      <c r="O434" s="7"/>
      <c r="P434" s="7"/>
      <c r="Q434" s="7"/>
      <c r="R434" s="7"/>
    </row>
    <row r="435" spans="5:18" ht="14.25" customHeight="1" x14ac:dyDescent="0.2">
      <c r="E435" s="17"/>
      <c r="F435" s="7"/>
      <c r="G435" s="7"/>
      <c r="H435" s="7"/>
      <c r="I435" s="7"/>
      <c r="J435" s="7"/>
      <c r="K435" s="7"/>
      <c r="L435" s="7"/>
      <c r="M435" s="7"/>
      <c r="N435" s="7"/>
      <c r="O435" s="7"/>
      <c r="P435" s="7"/>
      <c r="Q435" s="7"/>
      <c r="R435" s="7"/>
    </row>
    <row r="436" spans="5:18" ht="14.25" customHeight="1" x14ac:dyDescent="0.2">
      <c r="E436" s="17"/>
      <c r="F436" s="7"/>
      <c r="G436" s="7"/>
      <c r="H436" s="7"/>
      <c r="I436" s="7"/>
      <c r="J436" s="7"/>
      <c r="K436" s="7"/>
      <c r="L436" s="7"/>
      <c r="M436" s="7"/>
      <c r="N436" s="7"/>
      <c r="O436" s="7"/>
      <c r="P436" s="7"/>
      <c r="Q436" s="7"/>
      <c r="R436" s="7"/>
    </row>
    <row r="437" spans="5:18" ht="14.25" customHeight="1" x14ac:dyDescent="0.2">
      <c r="E437" s="17"/>
      <c r="F437" s="7"/>
      <c r="G437" s="7"/>
      <c r="H437" s="7"/>
      <c r="I437" s="7"/>
      <c r="J437" s="7"/>
      <c r="K437" s="7"/>
      <c r="L437" s="7"/>
      <c r="M437" s="7"/>
      <c r="N437" s="7"/>
      <c r="O437" s="7"/>
      <c r="P437" s="7"/>
      <c r="Q437" s="7"/>
      <c r="R437" s="7"/>
    </row>
    <row r="438" spans="5:18" ht="14.25" customHeight="1" x14ac:dyDescent="0.2">
      <c r="E438" s="17"/>
      <c r="F438" s="7"/>
      <c r="G438" s="7"/>
      <c r="H438" s="7"/>
      <c r="I438" s="7"/>
      <c r="J438" s="7"/>
      <c r="K438" s="7"/>
      <c r="L438" s="7"/>
      <c r="M438" s="7"/>
      <c r="N438" s="7"/>
      <c r="O438" s="7"/>
      <c r="P438" s="7"/>
      <c r="Q438" s="7"/>
      <c r="R438" s="7"/>
    </row>
    <row r="439" spans="5:18" ht="14.25" customHeight="1" x14ac:dyDescent="0.2">
      <c r="E439" s="17"/>
      <c r="F439" s="7"/>
      <c r="G439" s="7"/>
      <c r="H439" s="7"/>
      <c r="I439" s="7"/>
      <c r="J439" s="7"/>
      <c r="K439" s="7"/>
      <c r="L439" s="7"/>
      <c r="M439" s="7"/>
      <c r="N439" s="7"/>
      <c r="O439" s="7"/>
      <c r="P439" s="7"/>
      <c r="Q439" s="7"/>
      <c r="R439" s="7"/>
    </row>
    <row r="440" spans="5:18" ht="14.25" customHeight="1" x14ac:dyDescent="0.2">
      <c r="E440" s="17"/>
      <c r="F440" s="7"/>
      <c r="G440" s="7"/>
      <c r="H440" s="7"/>
      <c r="I440" s="7"/>
      <c r="J440" s="7"/>
      <c r="K440" s="7"/>
      <c r="L440" s="7"/>
      <c r="M440" s="7"/>
      <c r="N440" s="7"/>
      <c r="O440" s="7"/>
      <c r="P440" s="7"/>
      <c r="Q440" s="7"/>
      <c r="R440" s="7"/>
    </row>
    <row r="441" spans="5:18" ht="14.25" customHeight="1" x14ac:dyDescent="0.2">
      <c r="E441" s="17"/>
      <c r="F441" s="7"/>
      <c r="G441" s="7"/>
      <c r="H441" s="7"/>
      <c r="I441" s="7"/>
      <c r="J441" s="7"/>
      <c r="K441" s="7"/>
      <c r="L441" s="7"/>
      <c r="M441" s="7"/>
      <c r="N441" s="7"/>
      <c r="O441" s="7"/>
      <c r="P441" s="7"/>
      <c r="Q441" s="7"/>
      <c r="R441" s="7"/>
    </row>
    <row r="442" spans="5:18" ht="14.25" customHeight="1" x14ac:dyDescent="0.2">
      <c r="E442" s="17"/>
      <c r="F442" s="7"/>
      <c r="G442" s="7"/>
      <c r="H442" s="7"/>
      <c r="I442" s="7"/>
      <c r="J442" s="7"/>
      <c r="K442" s="7"/>
      <c r="L442" s="7"/>
      <c r="M442" s="7"/>
      <c r="N442" s="7"/>
      <c r="O442" s="7"/>
      <c r="P442" s="7"/>
      <c r="Q442" s="7"/>
      <c r="R442" s="7"/>
    </row>
    <row r="443" spans="5:18" ht="14.25" customHeight="1" x14ac:dyDescent="0.2">
      <c r="E443" s="17"/>
      <c r="F443" s="7"/>
      <c r="G443" s="7"/>
      <c r="H443" s="7"/>
      <c r="I443" s="7"/>
      <c r="J443" s="7"/>
      <c r="K443" s="7"/>
      <c r="L443" s="7"/>
      <c r="M443" s="7"/>
      <c r="N443" s="7"/>
      <c r="O443" s="7"/>
      <c r="P443" s="7"/>
      <c r="Q443" s="7"/>
      <c r="R443" s="7"/>
    </row>
    <row r="444" spans="5:18" ht="14.25" customHeight="1" x14ac:dyDescent="0.2">
      <c r="E444" s="17"/>
      <c r="F444" s="7"/>
      <c r="G444" s="7"/>
      <c r="H444" s="7"/>
      <c r="I444" s="7"/>
      <c r="J444" s="7"/>
      <c r="K444" s="7"/>
      <c r="L444" s="7"/>
      <c r="M444" s="7"/>
      <c r="N444" s="7"/>
      <c r="O444" s="7"/>
      <c r="P444" s="7"/>
      <c r="Q444" s="7"/>
      <c r="R444" s="7"/>
    </row>
    <row r="445" spans="5:18" ht="14.25" customHeight="1" x14ac:dyDescent="0.2">
      <c r="E445" s="17"/>
      <c r="F445" s="7"/>
      <c r="G445" s="7"/>
      <c r="H445" s="7"/>
      <c r="I445" s="7"/>
      <c r="J445" s="7"/>
      <c r="K445" s="7"/>
      <c r="L445" s="7"/>
      <c r="M445" s="7"/>
      <c r="N445" s="7"/>
      <c r="O445" s="7"/>
      <c r="P445" s="7"/>
      <c r="Q445" s="7"/>
      <c r="R445" s="7"/>
    </row>
    <row r="446" spans="5:18" ht="14.25" customHeight="1" x14ac:dyDescent="0.2">
      <c r="E446" s="17"/>
      <c r="F446" s="7"/>
      <c r="G446" s="7"/>
      <c r="H446" s="7"/>
      <c r="I446" s="7"/>
      <c r="J446" s="7"/>
      <c r="K446" s="7"/>
      <c r="L446" s="7"/>
      <c r="M446" s="7"/>
      <c r="N446" s="7"/>
      <c r="O446" s="7"/>
      <c r="P446" s="7"/>
      <c r="Q446" s="7"/>
      <c r="R446" s="7"/>
    </row>
    <row r="447" spans="5:18" ht="14.25" customHeight="1" x14ac:dyDescent="0.2">
      <c r="E447" s="17"/>
      <c r="F447" s="7"/>
      <c r="G447" s="7"/>
      <c r="H447" s="7"/>
      <c r="I447" s="7"/>
      <c r="J447" s="7"/>
      <c r="K447" s="7"/>
      <c r="L447" s="7"/>
      <c r="M447" s="7"/>
      <c r="N447" s="7"/>
      <c r="O447" s="7"/>
      <c r="P447" s="7"/>
      <c r="Q447" s="7"/>
      <c r="R447" s="7"/>
    </row>
    <row r="448" spans="5:18" ht="14.25" customHeight="1" x14ac:dyDescent="0.2">
      <c r="E448" s="17"/>
      <c r="F448" s="7"/>
      <c r="G448" s="7"/>
      <c r="H448" s="7"/>
      <c r="I448" s="7"/>
      <c r="J448" s="7"/>
      <c r="K448" s="7"/>
      <c r="L448" s="7"/>
      <c r="M448" s="7"/>
      <c r="N448" s="7"/>
      <c r="O448" s="7"/>
      <c r="P448" s="7"/>
      <c r="Q448" s="7"/>
      <c r="R448" s="7"/>
    </row>
    <row r="449" spans="5:18" ht="14.25" customHeight="1" x14ac:dyDescent="0.2">
      <c r="E449" s="17"/>
      <c r="F449" s="7"/>
      <c r="G449" s="7"/>
      <c r="H449" s="7"/>
      <c r="I449" s="7"/>
      <c r="J449" s="7"/>
      <c r="K449" s="7"/>
      <c r="L449" s="7"/>
      <c r="M449" s="7"/>
      <c r="N449" s="7"/>
      <c r="O449" s="7"/>
      <c r="P449" s="7"/>
      <c r="Q449" s="7"/>
      <c r="R449" s="7"/>
    </row>
    <row r="450" spans="5:18" ht="14.25" customHeight="1" x14ac:dyDescent="0.2">
      <c r="E450" s="17"/>
      <c r="F450" s="7"/>
      <c r="G450" s="7"/>
      <c r="H450" s="7"/>
      <c r="I450" s="7"/>
      <c r="J450" s="7"/>
      <c r="K450" s="7"/>
      <c r="L450" s="7"/>
      <c r="M450" s="7"/>
      <c r="N450" s="7"/>
      <c r="O450" s="7"/>
      <c r="P450" s="7"/>
      <c r="Q450" s="7"/>
      <c r="R450" s="7"/>
    </row>
    <row r="451" spans="5:18" ht="14.25" customHeight="1" x14ac:dyDescent="0.2">
      <c r="E451" s="17"/>
      <c r="F451" s="7"/>
      <c r="G451" s="7"/>
      <c r="H451" s="7"/>
      <c r="I451" s="7"/>
      <c r="J451" s="7"/>
      <c r="K451" s="7"/>
      <c r="L451" s="7"/>
      <c r="M451" s="7"/>
      <c r="N451" s="7"/>
      <c r="O451" s="7"/>
      <c r="P451" s="7"/>
      <c r="Q451" s="7"/>
      <c r="R451" s="7"/>
    </row>
    <row r="452" spans="5:18" ht="14.25" customHeight="1" x14ac:dyDescent="0.2">
      <c r="E452" s="17"/>
      <c r="F452" s="7"/>
      <c r="G452" s="7"/>
      <c r="H452" s="7"/>
      <c r="I452" s="7"/>
      <c r="J452" s="7"/>
      <c r="K452" s="7"/>
      <c r="L452" s="7"/>
      <c r="M452" s="7"/>
      <c r="N452" s="7"/>
      <c r="O452" s="7"/>
      <c r="P452" s="7"/>
      <c r="Q452" s="7"/>
      <c r="R452" s="7"/>
    </row>
    <row r="453" spans="5:18" ht="14.25" customHeight="1" x14ac:dyDescent="0.2">
      <c r="E453" s="17"/>
      <c r="F453" s="7"/>
      <c r="G453" s="7"/>
      <c r="H453" s="7"/>
      <c r="I453" s="7"/>
      <c r="J453" s="7"/>
      <c r="K453" s="7"/>
      <c r="L453" s="7"/>
      <c r="M453" s="7"/>
      <c r="N453" s="7"/>
      <c r="O453" s="7"/>
      <c r="P453" s="7"/>
      <c r="Q453" s="7"/>
      <c r="R453" s="7"/>
    </row>
    <row r="454" spans="5:18" ht="14.25" customHeight="1" x14ac:dyDescent="0.2">
      <c r="E454" s="17"/>
      <c r="F454" s="7"/>
      <c r="G454" s="7"/>
      <c r="H454" s="7"/>
      <c r="I454" s="7"/>
      <c r="J454" s="7"/>
      <c r="K454" s="7"/>
      <c r="L454" s="7"/>
      <c r="M454" s="7"/>
      <c r="N454" s="7"/>
      <c r="O454" s="7"/>
      <c r="P454" s="7"/>
      <c r="Q454" s="7"/>
      <c r="R454" s="7"/>
    </row>
    <row r="455" spans="5:18" ht="14.25" customHeight="1" x14ac:dyDescent="0.2">
      <c r="E455" s="17"/>
      <c r="F455" s="7"/>
      <c r="G455" s="7"/>
      <c r="H455" s="7"/>
      <c r="I455" s="7"/>
      <c r="J455" s="7"/>
      <c r="K455" s="7"/>
      <c r="L455" s="7"/>
      <c r="M455" s="7"/>
      <c r="N455" s="7"/>
      <c r="O455" s="7"/>
      <c r="P455" s="7"/>
      <c r="Q455" s="7"/>
      <c r="R455" s="7"/>
    </row>
    <row r="456" spans="5:18" ht="14.25" customHeight="1" x14ac:dyDescent="0.2">
      <c r="E456" s="17"/>
      <c r="F456" s="7"/>
      <c r="G456" s="7"/>
      <c r="H456" s="7"/>
      <c r="I456" s="7"/>
      <c r="J456" s="7"/>
      <c r="K456" s="7"/>
      <c r="L456" s="7"/>
      <c r="M456" s="7"/>
      <c r="N456" s="7"/>
      <c r="O456" s="7"/>
      <c r="P456" s="7"/>
      <c r="Q456" s="7"/>
      <c r="R456" s="7"/>
    </row>
    <row r="457" spans="5:18" ht="14.25" customHeight="1" x14ac:dyDescent="0.2">
      <c r="E457" s="17"/>
      <c r="F457" s="7"/>
      <c r="G457" s="7"/>
      <c r="H457" s="7"/>
      <c r="I457" s="7"/>
      <c r="J457" s="7"/>
      <c r="K457" s="7"/>
      <c r="L457" s="7"/>
      <c r="M457" s="7"/>
      <c r="N457" s="7"/>
      <c r="O457" s="7"/>
      <c r="P457" s="7"/>
      <c r="Q457" s="7"/>
      <c r="R457" s="7"/>
    </row>
    <row r="458" spans="5:18" ht="14.25" customHeight="1" x14ac:dyDescent="0.2">
      <c r="E458" s="17"/>
      <c r="F458" s="7"/>
      <c r="G458" s="7"/>
      <c r="H458" s="7"/>
      <c r="I458" s="7"/>
      <c r="J458" s="7"/>
      <c r="K458" s="7"/>
      <c r="L458" s="7"/>
      <c r="M458" s="7"/>
      <c r="N458" s="7"/>
      <c r="O458" s="7"/>
      <c r="P458" s="7"/>
      <c r="Q458" s="7"/>
      <c r="R458" s="7"/>
    </row>
    <row r="459" spans="5:18" ht="14.25" customHeight="1" x14ac:dyDescent="0.2">
      <c r="E459" s="17"/>
      <c r="F459" s="7"/>
      <c r="G459" s="7"/>
      <c r="H459" s="7"/>
      <c r="I459" s="7"/>
      <c r="J459" s="7"/>
      <c r="K459" s="7"/>
      <c r="L459" s="7"/>
      <c r="M459" s="7"/>
      <c r="N459" s="7"/>
      <c r="O459" s="7"/>
      <c r="P459" s="7"/>
      <c r="Q459" s="7"/>
      <c r="R459" s="7"/>
    </row>
    <row r="460" spans="5:18" ht="14.25" customHeight="1" x14ac:dyDescent="0.2">
      <c r="E460" s="17"/>
      <c r="F460" s="7"/>
      <c r="G460" s="7"/>
      <c r="H460" s="7"/>
      <c r="I460" s="7"/>
      <c r="J460" s="7"/>
      <c r="K460" s="7"/>
      <c r="L460" s="7"/>
      <c r="M460" s="7"/>
      <c r="N460" s="7"/>
      <c r="O460" s="7"/>
      <c r="P460" s="7"/>
      <c r="Q460" s="7"/>
      <c r="R460" s="7"/>
    </row>
    <row r="461" spans="5:18" ht="14.25" customHeight="1" x14ac:dyDescent="0.2">
      <c r="E461" s="17"/>
      <c r="F461" s="7"/>
      <c r="G461" s="7"/>
      <c r="H461" s="7"/>
      <c r="I461" s="7"/>
      <c r="J461" s="7"/>
      <c r="K461" s="7"/>
      <c r="L461" s="7"/>
      <c r="M461" s="7"/>
      <c r="N461" s="7"/>
      <c r="O461" s="7"/>
      <c r="P461" s="7"/>
      <c r="Q461" s="7"/>
      <c r="R461" s="7"/>
    </row>
    <row r="462" spans="5:18" ht="14.25" customHeight="1" x14ac:dyDescent="0.2">
      <c r="E462" s="17"/>
      <c r="F462" s="7"/>
      <c r="G462" s="7"/>
      <c r="H462" s="7"/>
      <c r="I462" s="7"/>
      <c r="J462" s="7"/>
      <c r="K462" s="7"/>
      <c r="L462" s="7"/>
      <c r="M462" s="7"/>
      <c r="N462" s="7"/>
      <c r="O462" s="7"/>
      <c r="P462" s="7"/>
      <c r="Q462" s="7"/>
      <c r="R462" s="7"/>
    </row>
    <row r="463" spans="5:18" ht="14.25" customHeight="1" x14ac:dyDescent="0.2">
      <c r="E463" s="17"/>
      <c r="F463" s="7"/>
      <c r="G463" s="7"/>
      <c r="H463" s="7"/>
      <c r="I463" s="7"/>
      <c r="J463" s="7"/>
      <c r="K463" s="7"/>
      <c r="L463" s="7"/>
      <c r="M463" s="7"/>
      <c r="N463" s="7"/>
      <c r="O463" s="7"/>
      <c r="P463" s="7"/>
      <c r="Q463" s="7"/>
      <c r="R463" s="7"/>
    </row>
    <row r="464" spans="5:18" ht="14.25" customHeight="1" x14ac:dyDescent="0.2">
      <c r="E464" s="17"/>
      <c r="F464" s="7"/>
      <c r="G464" s="7"/>
      <c r="H464" s="7"/>
      <c r="I464" s="7"/>
      <c r="J464" s="7"/>
      <c r="K464" s="7"/>
      <c r="L464" s="7"/>
      <c r="M464" s="7"/>
      <c r="N464" s="7"/>
      <c r="O464" s="7"/>
      <c r="P464" s="7"/>
      <c r="Q464" s="7"/>
      <c r="R464" s="7"/>
    </row>
    <row r="465" spans="5:18" ht="14.25" customHeight="1" x14ac:dyDescent="0.2">
      <c r="E465" s="17"/>
      <c r="F465" s="7"/>
      <c r="G465" s="7"/>
      <c r="H465" s="7"/>
      <c r="I465" s="7"/>
      <c r="J465" s="7"/>
      <c r="K465" s="7"/>
      <c r="L465" s="7"/>
      <c r="M465" s="7"/>
      <c r="N465" s="7"/>
      <c r="O465" s="7"/>
      <c r="P465" s="7"/>
      <c r="Q465" s="7"/>
      <c r="R465" s="7"/>
    </row>
    <row r="466" spans="5:18" ht="14.25" customHeight="1" x14ac:dyDescent="0.2">
      <c r="E466" s="17"/>
      <c r="F466" s="7"/>
      <c r="G466" s="7"/>
      <c r="H466" s="7"/>
      <c r="I466" s="7"/>
      <c r="J466" s="7"/>
      <c r="K466" s="7"/>
      <c r="L466" s="7"/>
      <c r="M466" s="7"/>
      <c r="N466" s="7"/>
      <c r="O466" s="7"/>
      <c r="P466" s="7"/>
      <c r="Q466" s="7"/>
      <c r="R466" s="7"/>
    </row>
    <row r="467" spans="5:18" ht="14.25" customHeight="1" x14ac:dyDescent="0.2">
      <c r="E467" s="17"/>
      <c r="F467" s="7"/>
      <c r="G467" s="7"/>
      <c r="H467" s="7"/>
      <c r="I467" s="7"/>
      <c r="J467" s="7"/>
      <c r="K467" s="7"/>
      <c r="L467" s="7"/>
      <c r="M467" s="7"/>
      <c r="N467" s="7"/>
      <c r="O467" s="7"/>
      <c r="P467" s="7"/>
      <c r="Q467" s="7"/>
      <c r="R467" s="7"/>
    </row>
    <row r="468" spans="5:18" ht="14.25" customHeight="1" x14ac:dyDescent="0.2">
      <c r="E468" s="17"/>
      <c r="F468" s="7"/>
      <c r="G468" s="7"/>
      <c r="H468" s="7"/>
      <c r="I468" s="7"/>
      <c r="J468" s="7"/>
      <c r="K468" s="7"/>
      <c r="L468" s="7"/>
      <c r="M468" s="7"/>
      <c r="N468" s="7"/>
      <c r="O468" s="7"/>
      <c r="P468" s="7"/>
      <c r="Q468" s="7"/>
      <c r="R468" s="7"/>
    </row>
    <row r="469" spans="5:18" ht="14.25" customHeight="1" x14ac:dyDescent="0.2">
      <c r="E469" s="17"/>
      <c r="F469" s="7"/>
      <c r="G469" s="7"/>
      <c r="H469" s="7"/>
      <c r="I469" s="7"/>
      <c r="J469" s="7"/>
      <c r="K469" s="7"/>
      <c r="L469" s="7"/>
      <c r="M469" s="7"/>
      <c r="N469" s="7"/>
      <c r="O469" s="7"/>
      <c r="P469" s="7"/>
      <c r="Q469" s="7"/>
      <c r="R469" s="7"/>
    </row>
    <row r="470" spans="5:18" ht="14.25" customHeight="1" x14ac:dyDescent="0.2">
      <c r="E470" s="17"/>
      <c r="F470" s="7"/>
      <c r="G470" s="7"/>
      <c r="H470" s="7"/>
      <c r="I470" s="7"/>
      <c r="J470" s="7"/>
      <c r="K470" s="7"/>
      <c r="L470" s="7"/>
      <c r="M470" s="7"/>
      <c r="N470" s="7"/>
      <c r="O470" s="7"/>
      <c r="P470" s="7"/>
      <c r="Q470" s="7"/>
      <c r="R470" s="7"/>
    </row>
    <row r="471" spans="5:18" ht="14.25" customHeight="1" x14ac:dyDescent="0.2">
      <c r="E471" s="17"/>
      <c r="F471" s="7"/>
      <c r="G471" s="7"/>
      <c r="H471" s="7"/>
      <c r="I471" s="7"/>
      <c r="J471" s="7"/>
      <c r="K471" s="7"/>
      <c r="L471" s="7"/>
      <c r="M471" s="7"/>
      <c r="N471" s="7"/>
      <c r="O471" s="7"/>
      <c r="P471" s="7"/>
      <c r="Q471" s="7"/>
      <c r="R471" s="7"/>
    </row>
    <row r="472" spans="5:18" ht="14.25" customHeight="1" x14ac:dyDescent="0.2">
      <c r="E472" s="17"/>
      <c r="F472" s="7"/>
      <c r="G472" s="7"/>
      <c r="H472" s="7"/>
      <c r="I472" s="7"/>
      <c r="J472" s="7"/>
      <c r="K472" s="7"/>
      <c r="L472" s="7"/>
      <c r="M472" s="7"/>
      <c r="N472" s="7"/>
      <c r="O472" s="7"/>
      <c r="P472" s="7"/>
      <c r="Q472" s="7"/>
      <c r="R472" s="7"/>
    </row>
    <row r="473" spans="5:18" ht="14.25" customHeight="1" x14ac:dyDescent="0.2">
      <c r="E473" s="17"/>
      <c r="F473" s="7"/>
      <c r="G473" s="7"/>
      <c r="H473" s="7"/>
      <c r="I473" s="7"/>
      <c r="J473" s="7"/>
      <c r="K473" s="7"/>
      <c r="L473" s="7"/>
      <c r="M473" s="7"/>
      <c r="N473" s="7"/>
      <c r="O473" s="7"/>
      <c r="P473" s="7"/>
      <c r="Q473" s="7"/>
      <c r="R473" s="7"/>
    </row>
    <row r="474" spans="5:18" ht="14.25" customHeight="1" x14ac:dyDescent="0.2">
      <c r="E474" s="17"/>
      <c r="F474" s="7"/>
      <c r="G474" s="7"/>
      <c r="H474" s="7"/>
      <c r="I474" s="7"/>
      <c r="J474" s="7"/>
      <c r="K474" s="7"/>
      <c r="L474" s="7"/>
      <c r="M474" s="7"/>
      <c r="N474" s="7"/>
      <c r="O474" s="7"/>
      <c r="P474" s="7"/>
      <c r="Q474" s="7"/>
      <c r="R474" s="7"/>
    </row>
    <row r="475" spans="5:18" ht="14.25" customHeight="1" x14ac:dyDescent="0.2">
      <c r="E475" s="17"/>
      <c r="F475" s="7"/>
      <c r="G475" s="7"/>
      <c r="H475" s="7"/>
      <c r="I475" s="7"/>
      <c r="J475" s="7"/>
      <c r="K475" s="7"/>
      <c r="L475" s="7"/>
      <c r="M475" s="7"/>
      <c r="N475" s="7"/>
      <c r="O475" s="7"/>
      <c r="P475" s="7"/>
      <c r="Q475" s="7"/>
      <c r="R475" s="7"/>
    </row>
    <row r="476" spans="5:18" ht="14.25" customHeight="1" x14ac:dyDescent="0.2">
      <c r="E476" s="17"/>
      <c r="F476" s="7"/>
      <c r="G476" s="7"/>
      <c r="H476" s="7"/>
      <c r="I476" s="7"/>
      <c r="J476" s="7"/>
      <c r="K476" s="7"/>
      <c r="L476" s="7"/>
      <c r="M476" s="7"/>
      <c r="N476" s="7"/>
      <c r="O476" s="7"/>
      <c r="P476" s="7"/>
      <c r="Q476" s="7"/>
      <c r="R476" s="7"/>
    </row>
    <row r="477" spans="5:18" ht="14.25" customHeight="1" x14ac:dyDescent="0.2">
      <c r="E477" s="17"/>
      <c r="F477" s="7"/>
      <c r="G477" s="7"/>
      <c r="H477" s="7"/>
      <c r="I477" s="7"/>
      <c r="J477" s="7"/>
      <c r="K477" s="7"/>
      <c r="L477" s="7"/>
      <c r="M477" s="7"/>
      <c r="N477" s="7"/>
      <c r="O477" s="7"/>
      <c r="P477" s="7"/>
      <c r="Q477" s="7"/>
      <c r="R477" s="7"/>
    </row>
    <row r="478" spans="5:18" ht="14.25" customHeight="1" x14ac:dyDescent="0.2">
      <c r="E478" s="17"/>
      <c r="F478" s="7"/>
      <c r="G478" s="7"/>
      <c r="H478" s="7"/>
      <c r="I478" s="7"/>
      <c r="J478" s="7"/>
      <c r="K478" s="7"/>
      <c r="L478" s="7"/>
      <c r="M478" s="7"/>
      <c r="N478" s="7"/>
      <c r="O478" s="7"/>
      <c r="P478" s="7"/>
      <c r="Q478" s="7"/>
      <c r="R478" s="7"/>
    </row>
    <row r="479" spans="5:18" ht="14.25" customHeight="1" x14ac:dyDescent="0.2">
      <c r="E479" s="17"/>
      <c r="F479" s="7"/>
      <c r="G479" s="7"/>
      <c r="H479" s="7"/>
      <c r="I479" s="7"/>
      <c r="J479" s="7"/>
      <c r="K479" s="7"/>
      <c r="L479" s="7"/>
      <c r="M479" s="7"/>
      <c r="N479" s="7"/>
      <c r="O479" s="7"/>
      <c r="P479" s="7"/>
      <c r="Q479" s="7"/>
      <c r="R479" s="7"/>
    </row>
    <row r="480" spans="5:18" ht="14.25" customHeight="1" x14ac:dyDescent="0.2">
      <c r="E480" s="17"/>
      <c r="F480" s="7"/>
      <c r="G480" s="7"/>
      <c r="H480" s="7"/>
      <c r="I480" s="7"/>
      <c r="J480" s="7"/>
      <c r="K480" s="7"/>
      <c r="L480" s="7"/>
      <c r="M480" s="7"/>
      <c r="N480" s="7"/>
      <c r="O480" s="7"/>
      <c r="P480" s="7"/>
      <c r="Q480" s="7"/>
      <c r="R480" s="7"/>
    </row>
    <row r="481" spans="5:18" ht="14.25" customHeight="1" x14ac:dyDescent="0.2">
      <c r="E481" s="17"/>
      <c r="F481" s="7"/>
      <c r="G481" s="7"/>
      <c r="H481" s="7"/>
      <c r="I481" s="7"/>
      <c r="J481" s="7"/>
      <c r="K481" s="7"/>
      <c r="L481" s="7"/>
      <c r="M481" s="7"/>
      <c r="N481" s="7"/>
      <c r="O481" s="7"/>
      <c r="P481" s="7"/>
      <c r="Q481" s="7"/>
      <c r="R481" s="7"/>
    </row>
    <row r="482" spans="5:18" ht="14.25" customHeight="1" x14ac:dyDescent="0.2">
      <c r="E482" s="17"/>
      <c r="F482" s="7"/>
      <c r="G482" s="7"/>
      <c r="H482" s="7"/>
      <c r="I482" s="7"/>
      <c r="J482" s="7"/>
      <c r="K482" s="7"/>
      <c r="L482" s="7"/>
      <c r="M482" s="7"/>
      <c r="N482" s="7"/>
      <c r="O482" s="7"/>
      <c r="P482" s="7"/>
      <c r="Q482" s="7"/>
      <c r="R482" s="7"/>
    </row>
    <row r="483" spans="5:18" ht="14.25" customHeight="1" x14ac:dyDescent="0.2">
      <c r="E483" s="17"/>
      <c r="F483" s="7"/>
      <c r="G483" s="7"/>
      <c r="H483" s="7"/>
      <c r="I483" s="7"/>
      <c r="J483" s="7"/>
      <c r="K483" s="7"/>
      <c r="L483" s="7"/>
      <c r="M483" s="7"/>
      <c r="N483" s="7"/>
      <c r="O483" s="7"/>
      <c r="P483" s="7"/>
      <c r="Q483" s="7"/>
      <c r="R483" s="7"/>
    </row>
    <row r="484" spans="5:18" ht="14.25" customHeight="1" x14ac:dyDescent="0.2">
      <c r="E484" s="17"/>
      <c r="F484" s="7"/>
      <c r="G484" s="7"/>
      <c r="H484" s="7"/>
      <c r="I484" s="7"/>
      <c r="J484" s="7"/>
      <c r="K484" s="7"/>
      <c r="L484" s="7"/>
      <c r="M484" s="7"/>
      <c r="N484" s="7"/>
      <c r="O484" s="7"/>
      <c r="P484" s="7"/>
      <c r="Q484" s="7"/>
      <c r="R484" s="7"/>
    </row>
    <row r="485" spans="5:18" ht="14.25" customHeight="1" x14ac:dyDescent="0.2">
      <c r="E485" s="17"/>
      <c r="F485" s="7"/>
      <c r="G485" s="7"/>
      <c r="H485" s="7"/>
      <c r="I485" s="7"/>
      <c r="J485" s="7"/>
      <c r="K485" s="7"/>
      <c r="L485" s="7"/>
      <c r="M485" s="7"/>
      <c r="N485" s="7"/>
      <c r="O485" s="7"/>
      <c r="P485" s="7"/>
      <c r="Q485" s="7"/>
      <c r="R485" s="7"/>
    </row>
    <row r="486" spans="5:18" ht="14.25" customHeight="1" x14ac:dyDescent="0.2">
      <c r="E486" s="17"/>
      <c r="F486" s="7"/>
      <c r="G486" s="7"/>
      <c r="H486" s="7"/>
      <c r="I486" s="7"/>
      <c r="J486" s="7"/>
      <c r="K486" s="7"/>
      <c r="L486" s="7"/>
      <c r="M486" s="7"/>
      <c r="N486" s="7"/>
      <c r="O486" s="7"/>
      <c r="P486" s="7"/>
      <c r="Q486" s="7"/>
      <c r="R486" s="7"/>
    </row>
    <row r="487" spans="5:18" ht="14.25" customHeight="1" x14ac:dyDescent="0.2">
      <c r="E487" s="17"/>
      <c r="F487" s="7"/>
      <c r="G487" s="7"/>
      <c r="H487" s="7"/>
      <c r="I487" s="7"/>
      <c r="J487" s="7"/>
      <c r="K487" s="7"/>
      <c r="L487" s="7"/>
      <c r="M487" s="7"/>
      <c r="N487" s="7"/>
      <c r="O487" s="7"/>
      <c r="P487" s="7"/>
      <c r="Q487" s="7"/>
      <c r="R487" s="7"/>
    </row>
    <row r="488" spans="5:18" ht="14.25" customHeight="1" x14ac:dyDescent="0.2">
      <c r="E488" s="17"/>
      <c r="F488" s="7"/>
      <c r="G488" s="7"/>
      <c r="H488" s="7"/>
      <c r="I488" s="7"/>
      <c r="J488" s="7"/>
      <c r="K488" s="7"/>
      <c r="L488" s="7"/>
      <c r="M488" s="7"/>
      <c r="N488" s="7"/>
      <c r="O488" s="7"/>
      <c r="P488" s="7"/>
      <c r="Q488" s="7"/>
      <c r="R488" s="7"/>
    </row>
    <row r="489" spans="5:18" ht="14.25" customHeight="1" x14ac:dyDescent="0.2">
      <c r="E489" s="17"/>
      <c r="F489" s="7"/>
      <c r="G489" s="7"/>
      <c r="H489" s="7"/>
      <c r="I489" s="7"/>
      <c r="J489" s="7"/>
      <c r="K489" s="7"/>
      <c r="L489" s="7"/>
      <c r="M489" s="7"/>
      <c r="N489" s="7"/>
      <c r="O489" s="7"/>
      <c r="P489" s="7"/>
      <c r="Q489" s="7"/>
      <c r="R489" s="7"/>
    </row>
    <row r="490" spans="5:18" ht="14.25" customHeight="1" x14ac:dyDescent="0.2">
      <c r="E490" s="17"/>
      <c r="F490" s="7"/>
      <c r="G490" s="7"/>
      <c r="H490" s="7"/>
      <c r="I490" s="7"/>
      <c r="J490" s="7"/>
      <c r="K490" s="7"/>
      <c r="L490" s="7"/>
      <c r="M490" s="7"/>
      <c r="N490" s="7"/>
      <c r="O490" s="7"/>
      <c r="P490" s="7"/>
      <c r="Q490" s="7"/>
      <c r="R490" s="7"/>
    </row>
    <row r="491" spans="5:18" ht="14.25" customHeight="1" x14ac:dyDescent="0.2">
      <c r="E491" s="17"/>
      <c r="F491" s="7"/>
      <c r="G491" s="7"/>
      <c r="H491" s="7"/>
      <c r="I491" s="7"/>
      <c r="J491" s="7"/>
      <c r="K491" s="7"/>
      <c r="L491" s="7"/>
      <c r="M491" s="7"/>
      <c r="N491" s="7"/>
      <c r="O491" s="7"/>
      <c r="P491" s="7"/>
      <c r="Q491" s="7"/>
      <c r="R491" s="7"/>
    </row>
    <row r="492" spans="5:18" ht="14.25" customHeight="1" x14ac:dyDescent="0.2">
      <c r="E492" s="17"/>
      <c r="F492" s="7"/>
      <c r="G492" s="7"/>
      <c r="H492" s="7"/>
      <c r="I492" s="7"/>
      <c r="J492" s="7"/>
      <c r="K492" s="7"/>
      <c r="L492" s="7"/>
      <c r="M492" s="7"/>
      <c r="N492" s="7"/>
      <c r="O492" s="7"/>
      <c r="P492" s="7"/>
      <c r="Q492" s="7"/>
      <c r="R492" s="7"/>
    </row>
    <row r="493" spans="5:18" ht="14.25" customHeight="1" x14ac:dyDescent="0.2">
      <c r="E493" s="17"/>
      <c r="F493" s="7"/>
      <c r="G493" s="7"/>
      <c r="H493" s="7"/>
      <c r="I493" s="7"/>
      <c r="J493" s="7"/>
      <c r="K493" s="7"/>
      <c r="L493" s="7"/>
      <c r="M493" s="7"/>
      <c r="N493" s="7"/>
      <c r="O493" s="7"/>
      <c r="P493" s="7"/>
      <c r="Q493" s="7"/>
      <c r="R493" s="7"/>
    </row>
    <row r="494" spans="5:18" ht="14.25" customHeight="1" x14ac:dyDescent="0.2">
      <c r="E494" s="17"/>
      <c r="F494" s="7"/>
      <c r="G494" s="7"/>
      <c r="H494" s="7"/>
      <c r="I494" s="7"/>
      <c r="J494" s="7"/>
      <c r="K494" s="7"/>
      <c r="L494" s="7"/>
      <c r="M494" s="7"/>
      <c r="N494" s="7"/>
      <c r="O494" s="7"/>
      <c r="P494" s="7"/>
      <c r="Q494" s="7"/>
      <c r="R494" s="7"/>
    </row>
    <row r="495" spans="5:18" ht="14.25" customHeight="1" x14ac:dyDescent="0.2">
      <c r="E495" s="17"/>
      <c r="F495" s="7"/>
      <c r="G495" s="7"/>
      <c r="H495" s="7"/>
      <c r="I495" s="7"/>
      <c r="J495" s="7"/>
      <c r="K495" s="7"/>
      <c r="L495" s="7"/>
      <c r="M495" s="7"/>
      <c r="N495" s="7"/>
      <c r="O495" s="7"/>
      <c r="P495" s="7"/>
      <c r="Q495" s="7"/>
      <c r="R495" s="7"/>
    </row>
    <row r="496" spans="5:18" ht="14.25" customHeight="1" x14ac:dyDescent="0.2">
      <c r="E496" s="17"/>
      <c r="F496" s="7"/>
      <c r="G496" s="7"/>
      <c r="H496" s="7"/>
      <c r="I496" s="7"/>
      <c r="J496" s="7"/>
      <c r="K496" s="7"/>
      <c r="L496" s="7"/>
      <c r="M496" s="7"/>
      <c r="N496" s="7"/>
      <c r="O496" s="7"/>
      <c r="P496" s="7"/>
      <c r="Q496" s="7"/>
      <c r="R496" s="7"/>
    </row>
    <row r="497" spans="5:18" ht="14.25" customHeight="1" x14ac:dyDescent="0.2">
      <c r="E497" s="17"/>
      <c r="F497" s="7"/>
      <c r="G497" s="7"/>
      <c r="H497" s="7"/>
      <c r="I497" s="7"/>
      <c r="J497" s="7"/>
      <c r="K497" s="7"/>
      <c r="L497" s="7"/>
      <c r="M497" s="7"/>
      <c r="N497" s="7"/>
      <c r="O497" s="7"/>
      <c r="P497" s="7"/>
      <c r="Q497" s="7"/>
      <c r="R497" s="7"/>
    </row>
    <row r="498" spans="5:18" ht="14.25" customHeight="1" x14ac:dyDescent="0.2">
      <c r="E498" s="17"/>
      <c r="F498" s="7"/>
      <c r="G498" s="7"/>
      <c r="H498" s="7"/>
      <c r="I498" s="7"/>
      <c r="J498" s="7"/>
      <c r="K498" s="7"/>
      <c r="L498" s="7"/>
      <c r="M498" s="7"/>
      <c r="N498" s="7"/>
      <c r="O498" s="7"/>
      <c r="P498" s="7"/>
      <c r="Q498" s="7"/>
      <c r="R498" s="7"/>
    </row>
    <row r="499" spans="5:18" ht="14.25" customHeight="1" x14ac:dyDescent="0.2">
      <c r="E499" s="17"/>
      <c r="F499" s="7"/>
      <c r="G499" s="7"/>
      <c r="H499" s="7"/>
      <c r="I499" s="7"/>
      <c r="J499" s="7"/>
      <c r="K499" s="7"/>
      <c r="L499" s="7"/>
      <c r="M499" s="7"/>
      <c r="N499" s="7"/>
      <c r="O499" s="7"/>
      <c r="P499" s="7"/>
      <c r="Q499" s="7"/>
      <c r="R499" s="7"/>
    </row>
    <row r="500" spans="5:18" ht="14.25" customHeight="1" x14ac:dyDescent="0.2">
      <c r="E500" s="17"/>
      <c r="F500" s="7"/>
      <c r="G500" s="7"/>
      <c r="H500" s="7"/>
      <c r="I500" s="7"/>
      <c r="J500" s="7"/>
      <c r="K500" s="7"/>
      <c r="L500" s="7"/>
      <c r="M500" s="7"/>
      <c r="N500" s="7"/>
      <c r="O500" s="7"/>
      <c r="P500" s="7"/>
      <c r="Q500" s="7"/>
      <c r="R500" s="7"/>
    </row>
    <row r="501" spans="5:18" ht="14.25" customHeight="1" x14ac:dyDescent="0.2">
      <c r="E501" s="17"/>
      <c r="F501" s="7"/>
      <c r="G501" s="7"/>
      <c r="H501" s="7"/>
      <c r="I501" s="7"/>
      <c r="J501" s="7"/>
      <c r="K501" s="7"/>
      <c r="L501" s="7"/>
      <c r="M501" s="7"/>
      <c r="N501" s="7"/>
      <c r="O501" s="7"/>
      <c r="P501" s="7"/>
      <c r="Q501" s="7"/>
      <c r="R501" s="7"/>
    </row>
    <row r="502" spans="5:18" ht="14.25" customHeight="1" x14ac:dyDescent="0.2">
      <c r="E502" s="17"/>
      <c r="F502" s="7"/>
      <c r="G502" s="7"/>
      <c r="H502" s="7"/>
      <c r="I502" s="7"/>
      <c r="J502" s="7"/>
      <c r="K502" s="7"/>
      <c r="L502" s="7"/>
      <c r="M502" s="7"/>
      <c r="N502" s="7"/>
      <c r="O502" s="7"/>
      <c r="P502" s="7"/>
      <c r="Q502" s="7"/>
      <c r="R502" s="7"/>
    </row>
    <row r="503" spans="5:18" ht="14.25" customHeight="1" x14ac:dyDescent="0.2">
      <c r="E503" s="17"/>
      <c r="F503" s="7"/>
      <c r="G503" s="7"/>
      <c r="H503" s="7"/>
      <c r="I503" s="7"/>
      <c r="J503" s="7"/>
      <c r="K503" s="7"/>
      <c r="L503" s="7"/>
      <c r="M503" s="7"/>
      <c r="N503" s="7"/>
      <c r="O503" s="7"/>
      <c r="P503" s="7"/>
      <c r="Q503" s="7"/>
      <c r="R503" s="7"/>
    </row>
    <row r="504" spans="5:18" ht="14.25" customHeight="1" x14ac:dyDescent="0.2">
      <c r="E504" s="17"/>
      <c r="F504" s="7"/>
      <c r="G504" s="7"/>
      <c r="H504" s="7"/>
      <c r="I504" s="7"/>
      <c r="J504" s="7"/>
      <c r="K504" s="7"/>
      <c r="L504" s="7"/>
      <c r="M504" s="7"/>
      <c r="N504" s="7"/>
      <c r="O504" s="7"/>
      <c r="P504" s="7"/>
      <c r="Q504" s="7"/>
      <c r="R504" s="7"/>
    </row>
    <row r="505" spans="5:18" ht="14.25" customHeight="1" x14ac:dyDescent="0.2">
      <c r="E505" s="17"/>
      <c r="F505" s="7"/>
      <c r="G505" s="7"/>
      <c r="H505" s="7"/>
      <c r="I505" s="7"/>
      <c r="J505" s="7"/>
      <c r="K505" s="7"/>
      <c r="L505" s="7"/>
      <c r="M505" s="7"/>
      <c r="N505" s="7"/>
      <c r="O505" s="7"/>
      <c r="P505" s="7"/>
      <c r="Q505" s="7"/>
      <c r="R505" s="7"/>
    </row>
    <row r="506" spans="5:18" ht="14.25" customHeight="1" x14ac:dyDescent="0.2">
      <c r="E506" s="17"/>
      <c r="F506" s="7"/>
      <c r="G506" s="7"/>
      <c r="H506" s="7"/>
      <c r="I506" s="7"/>
      <c r="J506" s="7"/>
      <c r="K506" s="7"/>
      <c r="L506" s="7"/>
      <c r="M506" s="7"/>
      <c r="N506" s="7"/>
      <c r="O506" s="7"/>
      <c r="P506" s="7"/>
      <c r="Q506" s="7"/>
      <c r="R506" s="7"/>
    </row>
    <row r="507" spans="5:18" ht="14.25" customHeight="1" x14ac:dyDescent="0.2">
      <c r="E507" s="17"/>
      <c r="F507" s="7"/>
      <c r="G507" s="7"/>
      <c r="H507" s="7"/>
      <c r="I507" s="7"/>
      <c r="J507" s="7"/>
      <c r="K507" s="7"/>
      <c r="L507" s="7"/>
      <c r="M507" s="7"/>
      <c r="N507" s="7"/>
      <c r="O507" s="7"/>
      <c r="P507" s="7"/>
      <c r="Q507" s="7"/>
      <c r="R507" s="7"/>
    </row>
    <row r="508" spans="5:18" ht="14.25" customHeight="1" x14ac:dyDescent="0.2">
      <c r="E508" s="17"/>
      <c r="F508" s="7"/>
      <c r="G508" s="7"/>
      <c r="H508" s="7"/>
      <c r="I508" s="7"/>
      <c r="J508" s="7"/>
      <c r="K508" s="7"/>
      <c r="L508" s="7"/>
      <c r="M508" s="7"/>
      <c r="N508" s="7"/>
      <c r="O508" s="7"/>
      <c r="P508" s="7"/>
      <c r="Q508" s="7"/>
      <c r="R508" s="7"/>
    </row>
    <row r="509" spans="5:18" ht="14.25" customHeight="1" x14ac:dyDescent="0.2">
      <c r="E509" s="17"/>
      <c r="F509" s="7"/>
      <c r="G509" s="7"/>
      <c r="H509" s="7"/>
      <c r="I509" s="7"/>
      <c r="J509" s="7"/>
      <c r="K509" s="7"/>
      <c r="L509" s="7"/>
      <c r="M509" s="7"/>
      <c r="N509" s="7"/>
      <c r="O509" s="7"/>
      <c r="P509" s="7"/>
      <c r="Q509" s="7"/>
      <c r="R509" s="7"/>
    </row>
    <row r="510" spans="5:18" ht="14.25" customHeight="1" x14ac:dyDescent="0.2">
      <c r="E510" s="17"/>
      <c r="F510" s="7"/>
      <c r="G510" s="7"/>
      <c r="H510" s="7"/>
      <c r="I510" s="7"/>
      <c r="J510" s="7"/>
      <c r="K510" s="7"/>
      <c r="L510" s="7"/>
      <c r="M510" s="7"/>
      <c r="N510" s="7"/>
      <c r="O510" s="7"/>
      <c r="P510" s="7"/>
      <c r="Q510" s="7"/>
      <c r="R510" s="7"/>
    </row>
    <row r="511" spans="5:18" ht="14.25" customHeight="1" x14ac:dyDescent="0.2">
      <c r="E511" s="17"/>
      <c r="F511" s="7"/>
      <c r="G511" s="7"/>
      <c r="H511" s="7"/>
      <c r="I511" s="7"/>
      <c r="J511" s="7"/>
      <c r="K511" s="7"/>
      <c r="L511" s="7"/>
      <c r="M511" s="7"/>
      <c r="N511" s="7"/>
      <c r="O511" s="7"/>
      <c r="P511" s="7"/>
      <c r="Q511" s="7"/>
      <c r="R511" s="7"/>
    </row>
    <row r="512" spans="5:18" ht="14.25" customHeight="1" x14ac:dyDescent="0.2">
      <c r="E512" s="17"/>
      <c r="F512" s="7"/>
      <c r="G512" s="7"/>
      <c r="H512" s="7"/>
      <c r="I512" s="7"/>
      <c r="J512" s="7"/>
      <c r="K512" s="7"/>
      <c r="L512" s="7"/>
      <c r="M512" s="7"/>
      <c r="N512" s="7"/>
      <c r="O512" s="7"/>
      <c r="P512" s="7"/>
      <c r="Q512" s="7"/>
      <c r="R512" s="7"/>
    </row>
    <row r="513" spans="5:18" ht="14.25" customHeight="1" x14ac:dyDescent="0.2">
      <c r="E513" s="17"/>
      <c r="F513" s="7"/>
      <c r="G513" s="7"/>
      <c r="H513" s="7"/>
      <c r="I513" s="7"/>
      <c r="J513" s="7"/>
      <c r="K513" s="7"/>
      <c r="L513" s="7"/>
      <c r="M513" s="7"/>
      <c r="N513" s="7"/>
      <c r="O513" s="7"/>
      <c r="P513" s="7"/>
      <c r="Q513" s="7"/>
      <c r="R513" s="7"/>
    </row>
    <row r="514" spans="5:18" ht="14.25" customHeight="1" x14ac:dyDescent="0.2">
      <c r="E514" s="17"/>
      <c r="F514" s="7"/>
      <c r="G514" s="7"/>
      <c r="H514" s="7"/>
      <c r="I514" s="7"/>
      <c r="J514" s="7"/>
      <c r="K514" s="7"/>
      <c r="L514" s="7"/>
      <c r="M514" s="7"/>
      <c r="N514" s="7"/>
      <c r="O514" s="7"/>
      <c r="P514" s="7"/>
      <c r="Q514" s="7"/>
      <c r="R514" s="7"/>
    </row>
    <row r="515" spans="5:18" ht="14.25" customHeight="1" x14ac:dyDescent="0.2">
      <c r="E515" s="17"/>
      <c r="F515" s="7"/>
      <c r="G515" s="7"/>
      <c r="H515" s="7"/>
      <c r="I515" s="7"/>
      <c r="J515" s="7"/>
      <c r="K515" s="7"/>
      <c r="L515" s="7"/>
      <c r="M515" s="7"/>
      <c r="N515" s="7"/>
      <c r="O515" s="7"/>
      <c r="P515" s="7"/>
      <c r="Q515" s="7"/>
      <c r="R515" s="7"/>
    </row>
    <row r="516" spans="5:18" ht="14.25" customHeight="1" x14ac:dyDescent="0.2">
      <c r="E516" s="17"/>
      <c r="F516" s="7"/>
      <c r="G516" s="7"/>
      <c r="H516" s="7"/>
      <c r="I516" s="7"/>
      <c r="J516" s="7"/>
      <c r="K516" s="7"/>
      <c r="L516" s="7"/>
      <c r="M516" s="7"/>
      <c r="N516" s="7"/>
      <c r="O516" s="7"/>
      <c r="P516" s="7"/>
      <c r="Q516" s="7"/>
      <c r="R516" s="7"/>
    </row>
    <row r="517" spans="5:18" ht="14.25" customHeight="1" x14ac:dyDescent="0.2">
      <c r="E517" s="17"/>
      <c r="F517" s="7"/>
      <c r="G517" s="7"/>
      <c r="H517" s="7"/>
      <c r="I517" s="7"/>
      <c r="J517" s="7"/>
      <c r="K517" s="7"/>
      <c r="L517" s="7"/>
      <c r="M517" s="7"/>
      <c r="N517" s="7"/>
      <c r="O517" s="7"/>
      <c r="P517" s="7"/>
      <c r="Q517" s="7"/>
      <c r="R517" s="7"/>
    </row>
    <row r="518" spans="5:18" ht="14.25" customHeight="1" x14ac:dyDescent="0.2">
      <c r="E518" s="17"/>
      <c r="F518" s="7"/>
      <c r="G518" s="7"/>
      <c r="H518" s="7"/>
      <c r="I518" s="7"/>
      <c r="J518" s="7"/>
      <c r="K518" s="7"/>
      <c r="L518" s="7"/>
      <c r="M518" s="7"/>
      <c r="N518" s="7"/>
      <c r="O518" s="7"/>
      <c r="P518" s="7"/>
      <c r="Q518" s="7"/>
      <c r="R518" s="7"/>
    </row>
    <row r="519" spans="5:18" ht="14.25" customHeight="1" x14ac:dyDescent="0.2">
      <c r="E519" s="17"/>
      <c r="F519" s="7"/>
      <c r="G519" s="7"/>
      <c r="H519" s="7"/>
      <c r="I519" s="7"/>
      <c r="J519" s="7"/>
      <c r="K519" s="7"/>
      <c r="L519" s="7"/>
      <c r="M519" s="7"/>
      <c r="N519" s="7"/>
      <c r="O519" s="7"/>
      <c r="P519" s="7"/>
      <c r="Q519" s="7"/>
      <c r="R519" s="7"/>
    </row>
    <row r="520" spans="5:18" ht="14.25" customHeight="1" x14ac:dyDescent="0.2">
      <c r="E520" s="17"/>
      <c r="F520" s="7"/>
      <c r="G520" s="7"/>
      <c r="H520" s="7"/>
      <c r="I520" s="7"/>
      <c r="J520" s="7"/>
      <c r="K520" s="7"/>
      <c r="L520" s="7"/>
      <c r="M520" s="7"/>
      <c r="N520" s="7"/>
      <c r="O520" s="7"/>
      <c r="P520" s="7"/>
      <c r="Q520" s="7"/>
      <c r="R520" s="7"/>
    </row>
    <row r="521" spans="5:18" ht="14.25" customHeight="1" x14ac:dyDescent="0.2">
      <c r="E521" s="17"/>
      <c r="F521" s="7"/>
      <c r="G521" s="7"/>
      <c r="H521" s="7"/>
      <c r="I521" s="7"/>
      <c r="J521" s="7"/>
      <c r="K521" s="7"/>
      <c r="L521" s="7"/>
      <c r="M521" s="7"/>
      <c r="N521" s="7"/>
      <c r="O521" s="7"/>
      <c r="P521" s="7"/>
      <c r="Q521" s="7"/>
      <c r="R521" s="7"/>
    </row>
    <row r="522" spans="5:18" ht="14.25" customHeight="1" x14ac:dyDescent="0.2">
      <c r="E522" s="17"/>
      <c r="F522" s="7"/>
      <c r="G522" s="7"/>
      <c r="H522" s="7"/>
      <c r="I522" s="7"/>
      <c r="J522" s="7"/>
      <c r="K522" s="7"/>
      <c r="L522" s="7"/>
      <c r="M522" s="7"/>
      <c r="N522" s="7"/>
      <c r="O522" s="7"/>
      <c r="P522" s="7"/>
      <c r="Q522" s="7"/>
      <c r="R522" s="7"/>
    </row>
    <row r="523" spans="5:18" ht="14.25" customHeight="1" x14ac:dyDescent="0.2">
      <c r="E523" s="17"/>
      <c r="F523" s="7"/>
      <c r="G523" s="7"/>
      <c r="H523" s="7"/>
      <c r="I523" s="7"/>
      <c r="J523" s="7"/>
      <c r="K523" s="7"/>
      <c r="L523" s="7"/>
      <c r="M523" s="7"/>
      <c r="N523" s="7"/>
      <c r="O523" s="7"/>
      <c r="P523" s="7"/>
      <c r="Q523" s="7"/>
      <c r="R523" s="7"/>
    </row>
    <row r="524" spans="5:18" ht="14.25" customHeight="1" x14ac:dyDescent="0.2">
      <c r="E524" s="17"/>
      <c r="F524" s="7"/>
      <c r="G524" s="7"/>
      <c r="H524" s="7"/>
      <c r="I524" s="7"/>
      <c r="J524" s="7"/>
      <c r="K524" s="7"/>
      <c r="L524" s="7"/>
      <c r="M524" s="7"/>
      <c r="N524" s="7"/>
      <c r="O524" s="7"/>
      <c r="P524" s="7"/>
      <c r="Q524" s="7"/>
      <c r="R524" s="7"/>
    </row>
    <row r="525" spans="5:18" ht="14.25" customHeight="1" x14ac:dyDescent="0.2">
      <c r="E525" s="17"/>
      <c r="F525" s="7"/>
      <c r="G525" s="7"/>
      <c r="H525" s="7"/>
      <c r="I525" s="7"/>
      <c r="J525" s="7"/>
      <c r="K525" s="7"/>
      <c r="L525" s="7"/>
      <c r="M525" s="7"/>
      <c r="N525" s="7"/>
      <c r="O525" s="7"/>
      <c r="P525" s="7"/>
      <c r="Q525" s="7"/>
      <c r="R525" s="7"/>
    </row>
    <row r="526" spans="5:18" ht="14.25" customHeight="1" x14ac:dyDescent="0.2">
      <c r="E526" s="17"/>
      <c r="F526" s="7"/>
      <c r="G526" s="7"/>
      <c r="H526" s="7"/>
      <c r="I526" s="7"/>
      <c r="J526" s="7"/>
      <c r="K526" s="7"/>
      <c r="L526" s="7"/>
      <c r="M526" s="7"/>
      <c r="N526" s="7"/>
      <c r="O526" s="7"/>
      <c r="P526" s="7"/>
      <c r="Q526" s="7"/>
      <c r="R526" s="7"/>
    </row>
    <row r="527" spans="5:18" ht="14.25" customHeight="1" x14ac:dyDescent="0.2">
      <c r="E527" s="17"/>
      <c r="F527" s="7"/>
      <c r="G527" s="7"/>
      <c r="H527" s="7"/>
      <c r="I527" s="7"/>
      <c r="J527" s="7"/>
      <c r="K527" s="7"/>
      <c r="L527" s="7"/>
      <c r="M527" s="7"/>
      <c r="N527" s="7"/>
      <c r="O527" s="7"/>
      <c r="P527" s="7"/>
      <c r="Q527" s="7"/>
      <c r="R527" s="7"/>
    </row>
    <row r="528" spans="5:18" ht="14.25" customHeight="1" x14ac:dyDescent="0.2">
      <c r="E528" s="17"/>
      <c r="F528" s="7"/>
      <c r="G528" s="7"/>
      <c r="H528" s="7"/>
      <c r="I528" s="7"/>
      <c r="J528" s="7"/>
      <c r="K528" s="7"/>
      <c r="L528" s="7"/>
      <c r="M528" s="7"/>
      <c r="N528" s="7"/>
      <c r="O528" s="7"/>
      <c r="P528" s="7"/>
      <c r="Q528" s="7"/>
      <c r="R528" s="7"/>
    </row>
    <row r="529" spans="5:18" ht="14.25" customHeight="1" x14ac:dyDescent="0.2">
      <c r="E529" s="17"/>
      <c r="F529" s="7"/>
      <c r="G529" s="7"/>
      <c r="H529" s="7"/>
      <c r="I529" s="7"/>
      <c r="J529" s="7"/>
      <c r="K529" s="7"/>
      <c r="L529" s="7"/>
      <c r="M529" s="7"/>
      <c r="N529" s="7"/>
      <c r="O529" s="7"/>
      <c r="P529" s="7"/>
      <c r="Q529" s="7"/>
      <c r="R529" s="7"/>
    </row>
    <row r="530" spans="5:18" ht="14.25" customHeight="1" x14ac:dyDescent="0.2">
      <c r="E530" s="17"/>
      <c r="F530" s="7"/>
      <c r="G530" s="7"/>
      <c r="H530" s="7"/>
      <c r="I530" s="7"/>
      <c r="J530" s="7"/>
      <c r="K530" s="7"/>
      <c r="L530" s="7"/>
      <c r="M530" s="7"/>
      <c r="N530" s="7"/>
      <c r="O530" s="7"/>
      <c r="P530" s="7"/>
      <c r="Q530" s="7"/>
      <c r="R530" s="7"/>
    </row>
    <row r="531" spans="5:18" ht="14.25" customHeight="1" x14ac:dyDescent="0.2">
      <c r="E531" s="17"/>
      <c r="F531" s="7"/>
      <c r="G531" s="7"/>
      <c r="H531" s="7"/>
      <c r="I531" s="7"/>
      <c r="J531" s="7"/>
      <c r="K531" s="7"/>
      <c r="L531" s="7"/>
      <c r="M531" s="7"/>
      <c r="N531" s="7"/>
      <c r="O531" s="7"/>
      <c r="P531" s="7"/>
      <c r="Q531" s="7"/>
      <c r="R531" s="7"/>
    </row>
    <row r="532" spans="5:18" ht="14.25" customHeight="1" x14ac:dyDescent="0.2">
      <c r="E532" s="17"/>
      <c r="F532" s="7"/>
      <c r="G532" s="7"/>
      <c r="H532" s="7"/>
      <c r="I532" s="7"/>
      <c r="J532" s="7"/>
      <c r="K532" s="7"/>
      <c r="L532" s="7"/>
      <c r="M532" s="7"/>
      <c r="N532" s="7"/>
      <c r="O532" s="7"/>
      <c r="P532" s="7"/>
      <c r="Q532" s="7"/>
      <c r="R532" s="7"/>
    </row>
    <row r="533" spans="5:18" ht="14.25" customHeight="1" x14ac:dyDescent="0.2">
      <c r="E533" s="17"/>
      <c r="F533" s="7"/>
      <c r="G533" s="7"/>
      <c r="H533" s="7"/>
      <c r="I533" s="7"/>
      <c r="J533" s="7"/>
      <c r="K533" s="7"/>
      <c r="L533" s="7"/>
      <c r="M533" s="7"/>
      <c r="N533" s="7"/>
      <c r="O533" s="7"/>
      <c r="P533" s="7"/>
      <c r="Q533" s="7"/>
      <c r="R533" s="7"/>
    </row>
    <row r="534" spans="5:18" ht="14.25" customHeight="1" x14ac:dyDescent="0.2">
      <c r="E534" s="17"/>
      <c r="F534" s="7"/>
      <c r="G534" s="7"/>
      <c r="H534" s="7"/>
      <c r="I534" s="7"/>
      <c r="J534" s="7"/>
      <c r="K534" s="7"/>
      <c r="L534" s="7"/>
      <c r="M534" s="7"/>
      <c r="N534" s="7"/>
      <c r="O534" s="7"/>
      <c r="P534" s="7"/>
      <c r="Q534" s="7"/>
      <c r="R534" s="7"/>
    </row>
    <row r="535" spans="5:18" ht="14.25" customHeight="1" x14ac:dyDescent="0.2">
      <c r="E535" s="17"/>
      <c r="F535" s="7"/>
      <c r="G535" s="7"/>
      <c r="H535" s="7"/>
      <c r="I535" s="7"/>
      <c r="J535" s="7"/>
      <c r="K535" s="7"/>
      <c r="L535" s="7"/>
      <c r="M535" s="7"/>
      <c r="N535" s="7"/>
      <c r="O535" s="7"/>
      <c r="P535" s="7"/>
      <c r="Q535" s="7"/>
      <c r="R535" s="7"/>
    </row>
    <row r="536" spans="5:18" ht="14.25" customHeight="1" x14ac:dyDescent="0.2">
      <c r="E536" s="17"/>
      <c r="F536" s="7"/>
      <c r="G536" s="7"/>
      <c r="H536" s="7"/>
      <c r="I536" s="7"/>
      <c r="J536" s="7"/>
      <c r="K536" s="7"/>
      <c r="L536" s="7"/>
      <c r="M536" s="7"/>
      <c r="N536" s="7"/>
      <c r="O536" s="7"/>
      <c r="P536" s="7"/>
      <c r="Q536" s="7"/>
      <c r="R536" s="7"/>
    </row>
    <row r="537" spans="5:18" ht="14.25" customHeight="1" x14ac:dyDescent="0.2">
      <c r="E537" s="17"/>
      <c r="F537" s="7"/>
      <c r="G537" s="7"/>
      <c r="H537" s="7"/>
      <c r="I537" s="7"/>
      <c r="J537" s="7"/>
      <c r="K537" s="7"/>
      <c r="L537" s="7"/>
      <c r="M537" s="7"/>
      <c r="N537" s="7"/>
      <c r="O537" s="7"/>
      <c r="P537" s="7"/>
      <c r="Q537" s="7"/>
      <c r="R537" s="7"/>
    </row>
    <row r="538" spans="5:18" ht="14.25" customHeight="1" x14ac:dyDescent="0.2">
      <c r="E538" s="17"/>
      <c r="F538" s="7"/>
      <c r="G538" s="7"/>
      <c r="H538" s="7"/>
      <c r="I538" s="7"/>
      <c r="J538" s="7"/>
      <c r="K538" s="7"/>
      <c r="L538" s="7"/>
      <c r="M538" s="7"/>
      <c r="N538" s="7"/>
      <c r="O538" s="7"/>
      <c r="P538" s="7"/>
      <c r="Q538" s="7"/>
      <c r="R538" s="7"/>
    </row>
    <row r="539" spans="5:18" ht="14.25" customHeight="1" x14ac:dyDescent="0.2">
      <c r="E539" s="17"/>
      <c r="F539" s="7"/>
      <c r="G539" s="7"/>
      <c r="H539" s="7"/>
      <c r="I539" s="7"/>
      <c r="J539" s="7"/>
      <c r="K539" s="7"/>
      <c r="L539" s="7"/>
      <c r="M539" s="7"/>
      <c r="N539" s="7"/>
      <c r="O539" s="7"/>
      <c r="P539" s="7"/>
      <c r="Q539" s="7"/>
      <c r="R539" s="7"/>
    </row>
    <row r="540" spans="5:18" ht="14.25" customHeight="1" x14ac:dyDescent="0.2">
      <c r="E540" s="17"/>
      <c r="F540" s="7"/>
      <c r="G540" s="7"/>
      <c r="H540" s="7"/>
      <c r="I540" s="7"/>
      <c r="J540" s="7"/>
      <c r="K540" s="7"/>
      <c r="L540" s="7"/>
      <c r="M540" s="7"/>
      <c r="N540" s="7"/>
      <c r="O540" s="7"/>
      <c r="P540" s="7"/>
      <c r="Q540" s="7"/>
      <c r="R540" s="7"/>
    </row>
    <row r="541" spans="5:18" ht="14.25" customHeight="1" x14ac:dyDescent="0.2">
      <c r="E541" s="17"/>
      <c r="F541" s="7"/>
      <c r="G541" s="7"/>
      <c r="H541" s="7"/>
      <c r="I541" s="7"/>
      <c r="J541" s="7"/>
      <c r="K541" s="7"/>
      <c r="L541" s="7"/>
      <c r="M541" s="7"/>
      <c r="N541" s="7"/>
      <c r="O541" s="7"/>
      <c r="P541" s="7"/>
      <c r="Q541" s="7"/>
      <c r="R541" s="7"/>
    </row>
    <row r="542" spans="5:18" ht="14.25" customHeight="1" x14ac:dyDescent="0.2">
      <c r="E542" s="17"/>
      <c r="F542" s="7"/>
      <c r="G542" s="7"/>
      <c r="H542" s="7"/>
      <c r="I542" s="7"/>
      <c r="J542" s="7"/>
      <c r="K542" s="7"/>
      <c r="L542" s="7"/>
      <c r="M542" s="7"/>
      <c r="N542" s="7"/>
      <c r="O542" s="7"/>
      <c r="P542" s="7"/>
      <c r="Q542" s="7"/>
      <c r="R542" s="7"/>
    </row>
    <row r="543" spans="5:18" ht="14.25" customHeight="1" x14ac:dyDescent="0.2">
      <c r="E543" s="17"/>
      <c r="F543" s="7"/>
      <c r="G543" s="7"/>
      <c r="H543" s="7"/>
      <c r="I543" s="7"/>
      <c r="J543" s="7"/>
      <c r="K543" s="7"/>
      <c r="L543" s="7"/>
      <c r="M543" s="7"/>
      <c r="N543" s="7"/>
      <c r="O543" s="7"/>
      <c r="P543" s="7"/>
      <c r="Q543" s="7"/>
      <c r="R543" s="7"/>
    </row>
    <row r="544" spans="5:18" ht="14.25" customHeight="1" x14ac:dyDescent="0.2">
      <c r="E544" s="17"/>
      <c r="F544" s="7"/>
      <c r="G544" s="7"/>
      <c r="H544" s="7"/>
      <c r="I544" s="7"/>
      <c r="J544" s="7"/>
      <c r="K544" s="7"/>
      <c r="L544" s="7"/>
      <c r="M544" s="7"/>
      <c r="N544" s="7"/>
      <c r="O544" s="7"/>
      <c r="P544" s="7"/>
      <c r="Q544" s="7"/>
      <c r="R544" s="7"/>
    </row>
    <row r="545" spans="5:18" ht="14.25" customHeight="1" x14ac:dyDescent="0.2">
      <c r="E545" s="17"/>
      <c r="F545" s="7"/>
      <c r="G545" s="7"/>
      <c r="H545" s="7"/>
      <c r="I545" s="7"/>
      <c r="J545" s="7"/>
      <c r="K545" s="7"/>
      <c r="L545" s="7"/>
      <c r="M545" s="7"/>
      <c r="N545" s="7"/>
      <c r="O545" s="7"/>
      <c r="P545" s="7"/>
      <c r="Q545" s="7"/>
      <c r="R545" s="7"/>
    </row>
    <row r="546" spans="5:18" ht="14.25" customHeight="1" x14ac:dyDescent="0.2">
      <c r="E546" s="17"/>
      <c r="F546" s="7"/>
      <c r="G546" s="7"/>
      <c r="H546" s="7"/>
      <c r="I546" s="7"/>
      <c r="J546" s="7"/>
      <c r="K546" s="7"/>
      <c r="L546" s="7"/>
      <c r="M546" s="7"/>
      <c r="N546" s="7"/>
      <c r="O546" s="7"/>
      <c r="P546" s="7"/>
      <c r="Q546" s="7"/>
      <c r="R546" s="7"/>
    </row>
    <row r="547" spans="5:18" ht="14.25" customHeight="1" x14ac:dyDescent="0.2">
      <c r="E547" s="17"/>
      <c r="F547" s="7"/>
      <c r="G547" s="7"/>
      <c r="H547" s="7"/>
      <c r="I547" s="7"/>
      <c r="J547" s="7"/>
      <c r="K547" s="7"/>
      <c r="L547" s="7"/>
      <c r="M547" s="7"/>
      <c r="N547" s="7"/>
      <c r="O547" s="7"/>
      <c r="P547" s="7"/>
      <c r="Q547" s="7"/>
      <c r="R547" s="7"/>
    </row>
    <row r="548" spans="5:18" ht="14.25" customHeight="1" x14ac:dyDescent="0.2">
      <c r="E548" s="17"/>
      <c r="F548" s="7"/>
      <c r="G548" s="7"/>
      <c r="H548" s="7"/>
      <c r="I548" s="7"/>
      <c r="J548" s="7"/>
      <c r="K548" s="7"/>
      <c r="L548" s="7"/>
      <c r="M548" s="7"/>
      <c r="N548" s="7"/>
      <c r="O548" s="7"/>
      <c r="P548" s="7"/>
      <c r="Q548" s="7"/>
      <c r="R548" s="7"/>
    </row>
    <row r="549" spans="5:18" ht="14.25" customHeight="1" x14ac:dyDescent="0.2">
      <c r="E549" s="17"/>
      <c r="F549" s="7"/>
      <c r="G549" s="7"/>
      <c r="H549" s="7"/>
      <c r="I549" s="7"/>
      <c r="J549" s="7"/>
      <c r="K549" s="7"/>
      <c r="L549" s="7"/>
      <c r="M549" s="7"/>
      <c r="N549" s="7"/>
      <c r="O549" s="7"/>
      <c r="P549" s="7"/>
      <c r="Q549" s="7"/>
      <c r="R549" s="7"/>
    </row>
    <row r="550" spans="5:18" ht="14.25" customHeight="1" x14ac:dyDescent="0.2">
      <c r="E550" s="17"/>
      <c r="F550" s="7"/>
      <c r="G550" s="7"/>
      <c r="H550" s="7"/>
      <c r="I550" s="7"/>
      <c r="J550" s="7"/>
      <c r="K550" s="7"/>
      <c r="L550" s="7"/>
      <c r="M550" s="7"/>
      <c r="N550" s="7"/>
      <c r="O550" s="7"/>
      <c r="P550" s="7"/>
      <c r="Q550" s="7"/>
      <c r="R550" s="7"/>
    </row>
    <row r="551" spans="5:18" ht="14.25" customHeight="1" x14ac:dyDescent="0.2">
      <c r="E551" s="17"/>
      <c r="F551" s="7"/>
      <c r="G551" s="7"/>
      <c r="H551" s="7"/>
      <c r="I551" s="7"/>
      <c r="J551" s="7"/>
      <c r="K551" s="7"/>
      <c r="L551" s="7"/>
      <c r="M551" s="7"/>
      <c r="N551" s="7"/>
      <c r="O551" s="7"/>
      <c r="P551" s="7"/>
      <c r="Q551" s="7"/>
      <c r="R551" s="7"/>
    </row>
    <row r="552" spans="5:18" ht="14.25" customHeight="1" x14ac:dyDescent="0.2">
      <c r="E552" s="17"/>
      <c r="F552" s="7"/>
      <c r="G552" s="7"/>
      <c r="H552" s="7"/>
      <c r="I552" s="7"/>
      <c r="J552" s="7"/>
      <c r="K552" s="7"/>
      <c r="L552" s="7"/>
      <c r="M552" s="7"/>
      <c r="N552" s="7"/>
      <c r="O552" s="7"/>
      <c r="P552" s="7"/>
      <c r="Q552" s="7"/>
      <c r="R552" s="7"/>
    </row>
    <row r="553" spans="5:18" ht="14.25" customHeight="1" x14ac:dyDescent="0.2">
      <c r="E553" s="17"/>
      <c r="F553" s="7"/>
      <c r="G553" s="7"/>
      <c r="H553" s="7"/>
      <c r="I553" s="7"/>
      <c r="J553" s="7"/>
      <c r="K553" s="7"/>
      <c r="L553" s="7"/>
      <c r="M553" s="7"/>
      <c r="N553" s="7"/>
      <c r="O553" s="7"/>
      <c r="P553" s="7"/>
      <c r="Q553" s="7"/>
      <c r="R553" s="7"/>
    </row>
    <row r="554" spans="5:18" ht="14.25" customHeight="1" x14ac:dyDescent="0.2">
      <c r="E554" s="17"/>
      <c r="F554" s="7"/>
      <c r="G554" s="7"/>
      <c r="H554" s="7"/>
      <c r="I554" s="7"/>
      <c r="J554" s="7"/>
      <c r="K554" s="7"/>
      <c r="L554" s="7"/>
      <c r="M554" s="7"/>
      <c r="N554" s="7"/>
      <c r="O554" s="7"/>
      <c r="P554" s="7"/>
      <c r="Q554" s="7"/>
      <c r="R554" s="7"/>
    </row>
    <row r="555" spans="5:18" ht="14.25" customHeight="1" x14ac:dyDescent="0.2">
      <c r="E555" s="17"/>
      <c r="F555" s="7"/>
      <c r="G555" s="7"/>
      <c r="H555" s="7"/>
      <c r="I555" s="7"/>
      <c r="J555" s="7"/>
      <c r="K555" s="7"/>
      <c r="L555" s="7"/>
      <c r="M555" s="7"/>
      <c r="N555" s="7"/>
      <c r="O555" s="7"/>
      <c r="P555" s="7"/>
      <c r="Q555" s="7"/>
      <c r="R555" s="7"/>
    </row>
    <row r="556" spans="5:18" ht="14.25" customHeight="1" x14ac:dyDescent="0.2">
      <c r="E556" s="17"/>
      <c r="F556" s="7"/>
      <c r="G556" s="7"/>
      <c r="H556" s="7"/>
      <c r="I556" s="7"/>
      <c r="J556" s="7"/>
      <c r="K556" s="7"/>
      <c r="L556" s="7"/>
      <c r="M556" s="7"/>
      <c r="N556" s="7"/>
      <c r="O556" s="7"/>
      <c r="P556" s="7"/>
      <c r="Q556" s="7"/>
      <c r="R556" s="7"/>
    </row>
    <row r="557" spans="5:18" ht="14.25" customHeight="1" x14ac:dyDescent="0.2">
      <c r="E557" s="17"/>
      <c r="F557" s="7"/>
      <c r="G557" s="7"/>
      <c r="H557" s="7"/>
      <c r="I557" s="7"/>
      <c r="J557" s="7"/>
      <c r="K557" s="7"/>
      <c r="L557" s="7"/>
      <c r="M557" s="7"/>
      <c r="N557" s="7"/>
      <c r="O557" s="7"/>
      <c r="P557" s="7"/>
      <c r="Q557" s="7"/>
      <c r="R557" s="7"/>
    </row>
    <row r="558" spans="5:18" ht="14.25" customHeight="1" x14ac:dyDescent="0.2">
      <c r="E558" s="17"/>
      <c r="F558" s="7"/>
      <c r="G558" s="7"/>
      <c r="H558" s="7"/>
      <c r="I558" s="7"/>
      <c r="J558" s="7"/>
      <c r="K558" s="7"/>
      <c r="L558" s="7"/>
      <c r="M558" s="7"/>
      <c r="N558" s="7"/>
      <c r="O558" s="7"/>
      <c r="P558" s="7"/>
      <c r="Q558" s="7"/>
      <c r="R558" s="7"/>
    </row>
    <row r="559" spans="5:18" ht="14.25" customHeight="1" x14ac:dyDescent="0.2">
      <c r="E559" s="17"/>
      <c r="F559" s="7"/>
      <c r="G559" s="7"/>
      <c r="H559" s="7"/>
      <c r="I559" s="7"/>
      <c r="J559" s="7"/>
      <c r="K559" s="7"/>
      <c r="L559" s="7"/>
      <c r="M559" s="7"/>
      <c r="N559" s="7"/>
      <c r="O559" s="7"/>
      <c r="P559" s="7"/>
      <c r="Q559" s="7"/>
      <c r="R559" s="7"/>
    </row>
    <row r="560" spans="5:18" ht="14.25" customHeight="1" x14ac:dyDescent="0.2">
      <c r="E560" s="17"/>
      <c r="F560" s="7"/>
      <c r="G560" s="7"/>
      <c r="H560" s="7"/>
      <c r="I560" s="7"/>
      <c r="J560" s="7"/>
      <c r="K560" s="7"/>
      <c r="L560" s="7"/>
      <c r="M560" s="7"/>
      <c r="N560" s="7"/>
      <c r="O560" s="7"/>
      <c r="P560" s="7"/>
      <c r="Q560" s="7"/>
      <c r="R560" s="7"/>
    </row>
    <row r="561" spans="5:18" ht="14.25" customHeight="1" x14ac:dyDescent="0.2">
      <c r="E561" s="17"/>
      <c r="F561" s="7"/>
      <c r="G561" s="7"/>
      <c r="H561" s="7"/>
      <c r="I561" s="7"/>
      <c r="J561" s="7"/>
      <c r="K561" s="7"/>
      <c r="L561" s="7"/>
      <c r="M561" s="7"/>
      <c r="N561" s="7"/>
      <c r="O561" s="7"/>
      <c r="P561" s="7"/>
      <c r="Q561" s="7"/>
      <c r="R561" s="7"/>
    </row>
    <row r="562" spans="5:18" ht="14.25" customHeight="1" x14ac:dyDescent="0.2">
      <c r="E562" s="17"/>
      <c r="F562" s="7"/>
      <c r="G562" s="7"/>
      <c r="H562" s="7"/>
      <c r="I562" s="7"/>
      <c r="J562" s="7"/>
      <c r="K562" s="7"/>
      <c r="L562" s="7"/>
      <c r="M562" s="7"/>
      <c r="N562" s="7"/>
      <c r="O562" s="7"/>
      <c r="P562" s="7"/>
      <c r="Q562" s="7"/>
      <c r="R562" s="7"/>
    </row>
    <row r="563" spans="5:18" ht="14.25" customHeight="1" x14ac:dyDescent="0.2">
      <c r="E563" s="17"/>
      <c r="F563" s="7"/>
      <c r="G563" s="7"/>
      <c r="H563" s="7"/>
      <c r="I563" s="7"/>
      <c r="J563" s="7"/>
      <c r="K563" s="7"/>
      <c r="L563" s="7"/>
      <c r="M563" s="7"/>
      <c r="N563" s="7"/>
      <c r="O563" s="7"/>
      <c r="P563" s="7"/>
      <c r="Q563" s="7"/>
      <c r="R563" s="7"/>
    </row>
    <row r="564" spans="5:18" ht="14.25" customHeight="1" x14ac:dyDescent="0.2">
      <c r="E564" s="17"/>
      <c r="F564" s="7"/>
      <c r="G564" s="7"/>
      <c r="H564" s="7"/>
      <c r="I564" s="7"/>
      <c r="J564" s="7"/>
      <c r="K564" s="7"/>
      <c r="L564" s="7"/>
      <c r="M564" s="7"/>
      <c r="N564" s="7"/>
      <c r="O564" s="7"/>
      <c r="P564" s="7"/>
      <c r="Q564" s="7"/>
      <c r="R564" s="7"/>
    </row>
    <row r="565" spans="5:18" ht="14.25" customHeight="1" x14ac:dyDescent="0.2">
      <c r="E565" s="17"/>
      <c r="F565" s="7"/>
      <c r="G565" s="7"/>
      <c r="H565" s="7"/>
      <c r="I565" s="7"/>
      <c r="J565" s="7"/>
      <c r="K565" s="7"/>
      <c r="L565" s="7"/>
      <c r="M565" s="7"/>
      <c r="N565" s="7"/>
      <c r="O565" s="7"/>
      <c r="P565" s="7"/>
      <c r="Q565" s="7"/>
      <c r="R565" s="7"/>
    </row>
    <row r="566" spans="5:18" ht="14.25" customHeight="1" x14ac:dyDescent="0.2">
      <c r="E566" s="17"/>
      <c r="F566" s="7"/>
      <c r="G566" s="7"/>
      <c r="H566" s="7"/>
      <c r="I566" s="7"/>
      <c r="J566" s="7"/>
      <c r="K566" s="7"/>
      <c r="L566" s="7"/>
      <c r="M566" s="7"/>
      <c r="N566" s="7"/>
      <c r="O566" s="7"/>
      <c r="P566" s="7"/>
      <c r="Q566" s="7"/>
      <c r="R566" s="7"/>
    </row>
    <row r="567" spans="5:18" ht="14.25" customHeight="1" x14ac:dyDescent="0.2">
      <c r="E567" s="17"/>
      <c r="F567" s="7"/>
      <c r="G567" s="7"/>
      <c r="H567" s="7"/>
      <c r="I567" s="7"/>
      <c r="J567" s="7"/>
      <c r="K567" s="7"/>
      <c r="L567" s="7"/>
      <c r="M567" s="7"/>
      <c r="N567" s="7"/>
      <c r="O567" s="7"/>
      <c r="P567" s="7"/>
      <c r="Q567" s="7"/>
      <c r="R567" s="7"/>
    </row>
    <row r="568" spans="5:18" ht="14.25" customHeight="1" x14ac:dyDescent="0.2">
      <c r="E568" s="17"/>
      <c r="F568" s="7"/>
      <c r="G568" s="7"/>
      <c r="H568" s="7"/>
      <c r="I568" s="7"/>
      <c r="J568" s="7"/>
      <c r="K568" s="7"/>
      <c r="L568" s="7"/>
      <c r="M568" s="7"/>
      <c r="N568" s="7"/>
      <c r="O568" s="7"/>
      <c r="P568" s="7"/>
      <c r="Q568" s="7"/>
      <c r="R568" s="7"/>
    </row>
    <row r="569" spans="5:18" ht="14.25" customHeight="1" x14ac:dyDescent="0.2">
      <c r="E569" s="17"/>
      <c r="F569" s="7"/>
      <c r="G569" s="7"/>
      <c r="H569" s="7"/>
      <c r="I569" s="7"/>
      <c r="J569" s="7"/>
      <c r="K569" s="7"/>
      <c r="L569" s="7"/>
      <c r="M569" s="7"/>
      <c r="N569" s="7"/>
      <c r="O569" s="7"/>
      <c r="P569" s="7"/>
      <c r="Q569" s="7"/>
      <c r="R569" s="7"/>
    </row>
    <row r="570" spans="5:18" ht="14.25" customHeight="1" x14ac:dyDescent="0.2">
      <c r="E570" s="17"/>
      <c r="F570" s="7"/>
      <c r="G570" s="7"/>
      <c r="H570" s="7"/>
      <c r="I570" s="7"/>
      <c r="J570" s="7"/>
      <c r="K570" s="7"/>
      <c r="L570" s="7"/>
      <c r="M570" s="7"/>
      <c r="N570" s="7"/>
      <c r="O570" s="7"/>
      <c r="P570" s="7"/>
      <c r="Q570" s="7"/>
      <c r="R570" s="7"/>
    </row>
    <row r="571" spans="5:18" ht="14.25" customHeight="1" x14ac:dyDescent="0.2">
      <c r="E571" s="17"/>
      <c r="F571" s="7"/>
      <c r="G571" s="7"/>
      <c r="H571" s="7"/>
      <c r="I571" s="7"/>
      <c r="J571" s="7"/>
      <c r="K571" s="7"/>
      <c r="L571" s="7"/>
      <c r="M571" s="7"/>
      <c r="N571" s="7"/>
      <c r="O571" s="7"/>
      <c r="P571" s="7"/>
      <c r="Q571" s="7"/>
      <c r="R571" s="7"/>
    </row>
    <row r="572" spans="5:18" ht="14.25" customHeight="1" x14ac:dyDescent="0.2">
      <c r="E572" s="17"/>
      <c r="F572" s="7"/>
      <c r="G572" s="7"/>
      <c r="H572" s="7"/>
      <c r="I572" s="7"/>
      <c r="J572" s="7"/>
      <c r="K572" s="7"/>
      <c r="L572" s="7"/>
      <c r="M572" s="7"/>
      <c r="N572" s="7"/>
      <c r="O572" s="7"/>
      <c r="P572" s="7"/>
      <c r="Q572" s="7"/>
      <c r="R572" s="7"/>
    </row>
    <row r="573" spans="5:18" ht="14.25" customHeight="1" x14ac:dyDescent="0.2">
      <c r="E573" s="17"/>
      <c r="F573" s="7"/>
      <c r="G573" s="7"/>
      <c r="H573" s="7"/>
      <c r="I573" s="7"/>
      <c r="J573" s="7"/>
      <c r="K573" s="7"/>
      <c r="L573" s="7"/>
      <c r="M573" s="7"/>
      <c r="N573" s="7"/>
      <c r="O573" s="7"/>
      <c r="P573" s="7"/>
      <c r="Q573" s="7"/>
      <c r="R573" s="7"/>
    </row>
    <row r="574" spans="5:18" ht="14.25" customHeight="1" x14ac:dyDescent="0.2">
      <c r="E574" s="17"/>
      <c r="F574" s="7"/>
      <c r="G574" s="7"/>
      <c r="H574" s="7"/>
      <c r="I574" s="7"/>
      <c r="J574" s="7"/>
      <c r="K574" s="7"/>
      <c r="L574" s="7"/>
      <c r="M574" s="7"/>
      <c r="N574" s="7"/>
      <c r="O574" s="7"/>
      <c r="P574" s="7"/>
      <c r="Q574" s="7"/>
      <c r="R574" s="7"/>
    </row>
    <row r="575" spans="5:18" ht="14.25" customHeight="1" x14ac:dyDescent="0.2">
      <c r="E575" s="17"/>
      <c r="F575" s="7"/>
      <c r="G575" s="7"/>
      <c r="H575" s="7"/>
      <c r="I575" s="7"/>
      <c r="J575" s="7"/>
      <c r="K575" s="7"/>
      <c r="L575" s="7"/>
      <c r="M575" s="7"/>
      <c r="N575" s="7"/>
      <c r="O575" s="7"/>
      <c r="P575" s="7"/>
      <c r="Q575" s="7"/>
      <c r="R575" s="7"/>
    </row>
    <row r="576" spans="5:18" ht="14.25" customHeight="1" x14ac:dyDescent="0.2">
      <c r="E576" s="17"/>
      <c r="F576" s="7"/>
      <c r="G576" s="7"/>
      <c r="H576" s="7"/>
      <c r="I576" s="7"/>
      <c r="J576" s="7"/>
      <c r="K576" s="7"/>
      <c r="L576" s="7"/>
      <c r="M576" s="7"/>
      <c r="N576" s="7"/>
      <c r="O576" s="7"/>
      <c r="P576" s="7"/>
      <c r="Q576" s="7"/>
      <c r="R576" s="7"/>
    </row>
    <row r="577" spans="5:18" ht="14.25" customHeight="1" x14ac:dyDescent="0.2">
      <c r="E577" s="17"/>
      <c r="F577" s="7"/>
      <c r="G577" s="7"/>
      <c r="H577" s="7"/>
      <c r="I577" s="7"/>
      <c r="J577" s="7"/>
      <c r="K577" s="7"/>
      <c r="L577" s="7"/>
      <c r="M577" s="7"/>
      <c r="N577" s="7"/>
      <c r="O577" s="7"/>
      <c r="P577" s="7"/>
      <c r="Q577" s="7"/>
      <c r="R577" s="7"/>
    </row>
    <row r="578" spans="5:18" ht="14.25" customHeight="1" x14ac:dyDescent="0.2">
      <c r="E578" s="17"/>
      <c r="F578" s="7"/>
      <c r="G578" s="7"/>
      <c r="H578" s="7"/>
      <c r="I578" s="7"/>
      <c r="J578" s="7"/>
      <c r="K578" s="7"/>
      <c r="L578" s="7"/>
      <c r="M578" s="7"/>
      <c r="N578" s="7"/>
      <c r="O578" s="7"/>
      <c r="P578" s="7"/>
      <c r="Q578" s="7"/>
      <c r="R578" s="7"/>
    </row>
    <row r="579" spans="5:18" ht="14.25" customHeight="1" x14ac:dyDescent="0.2">
      <c r="E579" s="17"/>
      <c r="F579" s="7"/>
      <c r="G579" s="7"/>
      <c r="H579" s="7"/>
      <c r="I579" s="7"/>
      <c r="J579" s="7"/>
      <c r="K579" s="7"/>
      <c r="L579" s="7"/>
      <c r="M579" s="7"/>
      <c r="N579" s="7"/>
      <c r="O579" s="7"/>
      <c r="P579" s="7"/>
      <c r="Q579" s="7"/>
      <c r="R579" s="7"/>
    </row>
    <row r="580" spans="5:18" ht="14.25" customHeight="1" x14ac:dyDescent="0.2">
      <c r="E580" s="17"/>
      <c r="F580" s="7"/>
      <c r="G580" s="7"/>
      <c r="H580" s="7"/>
      <c r="I580" s="7"/>
      <c r="J580" s="7"/>
      <c r="K580" s="7"/>
      <c r="L580" s="7"/>
      <c r="M580" s="7"/>
      <c r="N580" s="7"/>
      <c r="O580" s="7"/>
      <c r="P580" s="7"/>
      <c r="Q580" s="7"/>
      <c r="R580" s="7"/>
    </row>
    <row r="581" spans="5:18" ht="14.25" customHeight="1" x14ac:dyDescent="0.2">
      <c r="E581" s="17"/>
      <c r="F581" s="7"/>
      <c r="G581" s="7"/>
      <c r="H581" s="7"/>
      <c r="I581" s="7"/>
      <c r="J581" s="7"/>
      <c r="K581" s="7"/>
      <c r="L581" s="7"/>
      <c r="M581" s="7"/>
      <c r="N581" s="7"/>
      <c r="O581" s="7"/>
      <c r="P581" s="7"/>
      <c r="Q581" s="7"/>
      <c r="R581" s="7"/>
    </row>
    <row r="582" spans="5:18" ht="14.25" customHeight="1" x14ac:dyDescent="0.2">
      <c r="E582" s="17"/>
      <c r="F582" s="7"/>
      <c r="G582" s="7"/>
      <c r="H582" s="7"/>
      <c r="I582" s="7"/>
      <c r="J582" s="7"/>
      <c r="K582" s="7"/>
      <c r="L582" s="7"/>
      <c r="M582" s="7"/>
      <c r="N582" s="7"/>
      <c r="O582" s="7"/>
      <c r="P582" s="7"/>
      <c r="Q582" s="7"/>
      <c r="R582" s="7"/>
    </row>
    <row r="583" spans="5:18" ht="14.25" customHeight="1" x14ac:dyDescent="0.2">
      <c r="E583" s="17"/>
      <c r="F583" s="7"/>
      <c r="G583" s="7"/>
      <c r="H583" s="7"/>
      <c r="I583" s="7"/>
      <c r="J583" s="7"/>
      <c r="K583" s="7"/>
      <c r="L583" s="7"/>
      <c r="M583" s="7"/>
      <c r="N583" s="7"/>
      <c r="O583" s="7"/>
      <c r="P583" s="7"/>
      <c r="Q583" s="7"/>
      <c r="R583" s="7"/>
    </row>
    <row r="584" spans="5:18" ht="14.25" customHeight="1" x14ac:dyDescent="0.2">
      <c r="E584" s="17"/>
      <c r="F584" s="7"/>
      <c r="G584" s="7"/>
      <c r="H584" s="7"/>
      <c r="I584" s="7"/>
      <c r="J584" s="7"/>
      <c r="K584" s="7"/>
      <c r="L584" s="7"/>
      <c r="M584" s="7"/>
      <c r="N584" s="7"/>
      <c r="O584" s="7"/>
      <c r="P584" s="7"/>
      <c r="Q584" s="7"/>
      <c r="R584" s="7"/>
    </row>
    <row r="585" spans="5:18" ht="14.25" customHeight="1" x14ac:dyDescent="0.2">
      <c r="E585" s="17"/>
      <c r="F585" s="7"/>
      <c r="G585" s="7"/>
      <c r="H585" s="7"/>
      <c r="I585" s="7"/>
      <c r="J585" s="7"/>
      <c r="K585" s="7"/>
      <c r="L585" s="7"/>
      <c r="M585" s="7"/>
      <c r="N585" s="7"/>
      <c r="O585" s="7"/>
      <c r="P585" s="7"/>
      <c r="Q585" s="7"/>
      <c r="R585" s="7"/>
    </row>
    <row r="586" spans="5:18" ht="14.25" customHeight="1" x14ac:dyDescent="0.2">
      <c r="E586" s="17"/>
      <c r="F586" s="7"/>
      <c r="G586" s="7"/>
      <c r="H586" s="7"/>
      <c r="I586" s="7"/>
      <c r="J586" s="7"/>
      <c r="K586" s="7"/>
      <c r="L586" s="7"/>
      <c r="M586" s="7"/>
      <c r="N586" s="7"/>
      <c r="O586" s="7"/>
      <c r="P586" s="7"/>
      <c r="Q586" s="7"/>
      <c r="R586" s="7"/>
    </row>
    <row r="587" spans="5:18" ht="14.25" customHeight="1" x14ac:dyDescent="0.2">
      <c r="E587" s="17"/>
      <c r="F587" s="7"/>
      <c r="G587" s="7"/>
      <c r="H587" s="7"/>
      <c r="I587" s="7"/>
      <c r="J587" s="7"/>
      <c r="K587" s="7"/>
      <c r="L587" s="7"/>
      <c r="M587" s="7"/>
      <c r="N587" s="7"/>
      <c r="O587" s="7"/>
      <c r="P587" s="7"/>
      <c r="Q587" s="7"/>
      <c r="R587" s="7"/>
    </row>
    <row r="588" spans="5:18" ht="14.25" customHeight="1" x14ac:dyDescent="0.2">
      <c r="E588" s="17"/>
      <c r="F588" s="7"/>
      <c r="G588" s="7"/>
      <c r="H588" s="7"/>
      <c r="I588" s="7"/>
      <c r="J588" s="7"/>
      <c r="K588" s="7"/>
      <c r="L588" s="7"/>
      <c r="M588" s="7"/>
      <c r="N588" s="7"/>
      <c r="O588" s="7"/>
      <c r="P588" s="7"/>
      <c r="Q588" s="7"/>
      <c r="R588" s="7"/>
    </row>
    <row r="589" spans="5:18" ht="14.25" customHeight="1" x14ac:dyDescent="0.2">
      <c r="E589" s="17"/>
      <c r="F589" s="7"/>
      <c r="G589" s="7"/>
      <c r="H589" s="7"/>
      <c r="I589" s="7"/>
      <c r="J589" s="7"/>
      <c r="K589" s="7"/>
      <c r="L589" s="7"/>
      <c r="M589" s="7"/>
      <c r="N589" s="7"/>
      <c r="O589" s="7"/>
      <c r="P589" s="7"/>
      <c r="Q589" s="7"/>
      <c r="R589" s="7"/>
    </row>
    <row r="590" spans="5:18" ht="14.25" customHeight="1" x14ac:dyDescent="0.2">
      <c r="E590" s="17"/>
      <c r="F590" s="7"/>
      <c r="G590" s="7"/>
      <c r="H590" s="7"/>
      <c r="I590" s="7"/>
      <c r="J590" s="7"/>
      <c r="K590" s="7"/>
      <c r="L590" s="7"/>
      <c r="M590" s="7"/>
      <c r="N590" s="7"/>
      <c r="O590" s="7"/>
      <c r="P590" s="7"/>
      <c r="Q590" s="7"/>
      <c r="R590" s="7"/>
    </row>
    <row r="591" spans="5:18" ht="14.25" customHeight="1" x14ac:dyDescent="0.2">
      <c r="E591" s="17"/>
      <c r="F591" s="7"/>
      <c r="G591" s="7"/>
      <c r="H591" s="7"/>
      <c r="I591" s="7"/>
      <c r="J591" s="7"/>
      <c r="K591" s="7"/>
      <c r="L591" s="7"/>
      <c r="M591" s="7"/>
      <c r="N591" s="7"/>
      <c r="O591" s="7"/>
      <c r="P591" s="7"/>
      <c r="Q591" s="7"/>
      <c r="R591" s="7"/>
    </row>
    <row r="592" spans="5:18" ht="14.25" customHeight="1" x14ac:dyDescent="0.2">
      <c r="E592" s="17"/>
      <c r="F592" s="7"/>
      <c r="G592" s="7"/>
      <c r="H592" s="7"/>
      <c r="I592" s="7"/>
      <c r="J592" s="7"/>
      <c r="K592" s="7"/>
      <c r="L592" s="7"/>
      <c r="M592" s="7"/>
      <c r="N592" s="7"/>
      <c r="O592" s="7"/>
      <c r="P592" s="7"/>
      <c r="Q592" s="7"/>
      <c r="R592" s="7"/>
    </row>
    <row r="593" spans="5:18" ht="14.25" customHeight="1" x14ac:dyDescent="0.2">
      <c r="E593" s="17"/>
      <c r="F593" s="7"/>
      <c r="G593" s="7"/>
      <c r="H593" s="7"/>
      <c r="I593" s="7"/>
      <c r="J593" s="7"/>
      <c r="K593" s="7"/>
      <c r="L593" s="7"/>
      <c r="M593" s="7"/>
      <c r="N593" s="7"/>
      <c r="O593" s="7"/>
      <c r="P593" s="7"/>
      <c r="Q593" s="7"/>
      <c r="R593" s="7"/>
    </row>
    <row r="594" spans="5:18" ht="14.25" customHeight="1" x14ac:dyDescent="0.2">
      <c r="E594" s="17"/>
      <c r="F594" s="7"/>
      <c r="G594" s="7"/>
      <c r="H594" s="7"/>
      <c r="I594" s="7"/>
      <c r="J594" s="7"/>
      <c r="K594" s="7"/>
      <c r="L594" s="7"/>
      <c r="M594" s="7"/>
      <c r="N594" s="7"/>
      <c r="O594" s="7"/>
      <c r="P594" s="7"/>
      <c r="Q594" s="7"/>
      <c r="R594" s="7"/>
    </row>
    <row r="595" spans="5:18" ht="14.25" customHeight="1" x14ac:dyDescent="0.2">
      <c r="E595" s="17"/>
      <c r="F595" s="7"/>
      <c r="G595" s="7"/>
      <c r="H595" s="7"/>
      <c r="I595" s="7"/>
      <c r="J595" s="7"/>
      <c r="K595" s="7"/>
      <c r="L595" s="7"/>
      <c r="M595" s="7"/>
      <c r="N595" s="7"/>
      <c r="O595" s="7"/>
      <c r="P595" s="7"/>
      <c r="Q595" s="7"/>
      <c r="R595" s="7"/>
    </row>
    <row r="596" spans="5:18" ht="14.25" customHeight="1" x14ac:dyDescent="0.2">
      <c r="E596" s="17"/>
      <c r="F596" s="7"/>
      <c r="G596" s="7"/>
      <c r="H596" s="7"/>
      <c r="I596" s="7"/>
      <c r="J596" s="7"/>
      <c r="K596" s="7"/>
      <c r="L596" s="7"/>
      <c r="M596" s="7"/>
      <c r="N596" s="7"/>
      <c r="O596" s="7"/>
      <c r="P596" s="7"/>
      <c r="Q596" s="7"/>
      <c r="R596" s="7"/>
    </row>
    <row r="597" spans="5:18" ht="14.25" customHeight="1" x14ac:dyDescent="0.2">
      <c r="E597" s="17"/>
      <c r="F597" s="7"/>
      <c r="G597" s="7"/>
      <c r="H597" s="7"/>
      <c r="I597" s="7"/>
      <c r="J597" s="7"/>
      <c r="K597" s="7"/>
      <c r="L597" s="7"/>
      <c r="M597" s="7"/>
      <c r="N597" s="7"/>
      <c r="O597" s="7"/>
      <c r="P597" s="7"/>
      <c r="Q597" s="7"/>
      <c r="R597" s="7"/>
    </row>
    <row r="598" spans="5:18" ht="14.25" customHeight="1" x14ac:dyDescent="0.2">
      <c r="E598" s="17"/>
      <c r="F598" s="7"/>
      <c r="G598" s="7"/>
      <c r="H598" s="7"/>
      <c r="I598" s="7"/>
      <c r="J598" s="7"/>
      <c r="K598" s="7"/>
      <c r="L598" s="7"/>
      <c r="M598" s="7"/>
      <c r="N598" s="7"/>
      <c r="O598" s="7"/>
      <c r="P598" s="7"/>
      <c r="Q598" s="7"/>
      <c r="R598" s="7"/>
    </row>
    <row r="599" spans="5:18" ht="14.25" customHeight="1" x14ac:dyDescent="0.2">
      <c r="E599" s="17"/>
      <c r="F599" s="7"/>
      <c r="G599" s="7"/>
      <c r="H599" s="7"/>
      <c r="I599" s="7"/>
      <c r="J599" s="7"/>
      <c r="K599" s="7"/>
      <c r="L599" s="7"/>
      <c r="M599" s="7"/>
      <c r="N599" s="7"/>
      <c r="O599" s="7"/>
      <c r="P599" s="7"/>
      <c r="Q599" s="7"/>
      <c r="R599" s="7"/>
    </row>
    <row r="600" spans="5:18" ht="14.25" customHeight="1" x14ac:dyDescent="0.2">
      <c r="E600" s="17"/>
      <c r="F600" s="7"/>
      <c r="G600" s="7"/>
      <c r="H600" s="7"/>
      <c r="I600" s="7"/>
      <c r="J600" s="7"/>
      <c r="K600" s="7"/>
      <c r="L600" s="7"/>
      <c r="M600" s="7"/>
      <c r="N600" s="7"/>
      <c r="O600" s="7"/>
      <c r="P600" s="7"/>
      <c r="Q600" s="7"/>
      <c r="R600" s="7"/>
    </row>
    <row r="601" spans="5:18" ht="14.25" customHeight="1" x14ac:dyDescent="0.2">
      <c r="E601" s="17"/>
      <c r="F601" s="7"/>
      <c r="G601" s="7"/>
      <c r="H601" s="7"/>
      <c r="I601" s="7"/>
      <c r="J601" s="7"/>
      <c r="K601" s="7"/>
      <c r="L601" s="7"/>
      <c r="M601" s="7"/>
      <c r="N601" s="7"/>
      <c r="O601" s="7"/>
      <c r="P601" s="7"/>
      <c r="Q601" s="7"/>
      <c r="R601" s="7"/>
    </row>
    <row r="602" spans="5:18" ht="14.25" customHeight="1" x14ac:dyDescent="0.2">
      <c r="E602" s="17"/>
      <c r="F602" s="7"/>
      <c r="G602" s="7"/>
      <c r="H602" s="7"/>
      <c r="I602" s="7"/>
      <c r="J602" s="7"/>
      <c r="K602" s="7"/>
      <c r="L602" s="7"/>
      <c r="M602" s="7"/>
      <c r="N602" s="7"/>
      <c r="O602" s="7"/>
      <c r="P602" s="7"/>
      <c r="Q602" s="7"/>
      <c r="R602" s="7"/>
    </row>
    <row r="603" spans="5:18" ht="14.25" customHeight="1" x14ac:dyDescent="0.2">
      <c r="E603" s="17"/>
      <c r="F603" s="7"/>
      <c r="G603" s="7"/>
      <c r="H603" s="7"/>
      <c r="I603" s="7"/>
      <c r="J603" s="7"/>
      <c r="K603" s="7"/>
      <c r="L603" s="7"/>
      <c r="M603" s="7"/>
      <c r="N603" s="7"/>
      <c r="O603" s="7"/>
      <c r="P603" s="7"/>
      <c r="Q603" s="7"/>
      <c r="R603" s="7"/>
    </row>
    <row r="604" spans="5:18" ht="14.25" customHeight="1" x14ac:dyDescent="0.2">
      <c r="E604" s="17"/>
      <c r="F604" s="7"/>
      <c r="G604" s="7"/>
      <c r="H604" s="7"/>
      <c r="I604" s="7"/>
      <c r="J604" s="7"/>
      <c r="K604" s="7"/>
      <c r="L604" s="7"/>
      <c r="M604" s="7"/>
      <c r="N604" s="7"/>
      <c r="O604" s="7"/>
      <c r="P604" s="7"/>
      <c r="Q604" s="7"/>
      <c r="R604" s="7"/>
    </row>
    <row r="605" spans="5:18" ht="14.25" customHeight="1" x14ac:dyDescent="0.2">
      <c r="E605" s="17"/>
      <c r="F605" s="7"/>
      <c r="G605" s="7"/>
      <c r="H605" s="7"/>
      <c r="I605" s="7"/>
      <c r="J605" s="7"/>
      <c r="K605" s="7"/>
      <c r="L605" s="7"/>
      <c r="M605" s="7"/>
      <c r="N605" s="7"/>
      <c r="O605" s="7"/>
      <c r="P605" s="7"/>
      <c r="Q605" s="7"/>
      <c r="R605" s="7"/>
    </row>
    <row r="606" spans="5:18" ht="14.25" customHeight="1" x14ac:dyDescent="0.2">
      <c r="E606" s="17"/>
      <c r="F606" s="7"/>
      <c r="G606" s="7"/>
      <c r="H606" s="7"/>
      <c r="I606" s="7"/>
      <c r="J606" s="7"/>
      <c r="K606" s="7"/>
      <c r="L606" s="7"/>
      <c r="M606" s="7"/>
      <c r="N606" s="7"/>
      <c r="O606" s="7"/>
      <c r="P606" s="7"/>
      <c r="Q606" s="7"/>
      <c r="R606" s="7"/>
    </row>
    <row r="607" spans="5:18" ht="14.25" customHeight="1" x14ac:dyDescent="0.2">
      <c r="E607" s="17"/>
      <c r="F607" s="7"/>
      <c r="G607" s="7"/>
      <c r="H607" s="7"/>
      <c r="I607" s="7"/>
      <c r="J607" s="7"/>
      <c r="K607" s="7"/>
      <c r="L607" s="7"/>
      <c r="M607" s="7"/>
      <c r="N607" s="7"/>
      <c r="O607" s="7"/>
      <c r="P607" s="7"/>
      <c r="Q607" s="7"/>
      <c r="R607" s="7"/>
    </row>
    <row r="608" spans="5:18" ht="14.25" customHeight="1" x14ac:dyDescent="0.2">
      <c r="E608" s="17"/>
      <c r="F608" s="7"/>
      <c r="G608" s="7"/>
      <c r="H608" s="7"/>
      <c r="I608" s="7"/>
      <c r="J608" s="7"/>
      <c r="K608" s="7"/>
      <c r="L608" s="7"/>
      <c r="M608" s="7"/>
      <c r="N608" s="7"/>
      <c r="O608" s="7"/>
      <c r="P608" s="7"/>
      <c r="Q608" s="7"/>
      <c r="R608" s="7"/>
    </row>
    <row r="609" spans="5:18" ht="14.25" customHeight="1" x14ac:dyDescent="0.2">
      <c r="E609" s="17"/>
      <c r="F609" s="7"/>
      <c r="G609" s="7"/>
      <c r="H609" s="7"/>
      <c r="I609" s="7"/>
      <c r="J609" s="7"/>
      <c r="K609" s="7"/>
      <c r="L609" s="7"/>
      <c r="M609" s="7"/>
      <c r="N609" s="7"/>
      <c r="O609" s="7"/>
      <c r="P609" s="7"/>
      <c r="Q609" s="7"/>
      <c r="R609" s="7"/>
    </row>
    <row r="610" spans="5:18" ht="14.25" customHeight="1" x14ac:dyDescent="0.2">
      <c r="E610" s="17"/>
      <c r="F610" s="7"/>
      <c r="G610" s="7"/>
      <c r="H610" s="7"/>
      <c r="I610" s="7"/>
      <c r="J610" s="7"/>
      <c r="K610" s="7"/>
      <c r="L610" s="7"/>
      <c r="M610" s="7"/>
      <c r="N610" s="7"/>
      <c r="O610" s="7"/>
      <c r="P610" s="7"/>
      <c r="Q610" s="7"/>
      <c r="R610" s="7"/>
    </row>
    <row r="611" spans="5:18" ht="14.25" customHeight="1" x14ac:dyDescent="0.2">
      <c r="E611" s="17"/>
      <c r="F611" s="7"/>
      <c r="G611" s="7"/>
      <c r="H611" s="7"/>
      <c r="I611" s="7"/>
      <c r="J611" s="7"/>
      <c r="K611" s="7"/>
      <c r="L611" s="7"/>
      <c r="M611" s="7"/>
      <c r="N611" s="7"/>
      <c r="O611" s="7"/>
      <c r="P611" s="7"/>
      <c r="Q611" s="7"/>
      <c r="R611" s="7"/>
    </row>
    <row r="612" spans="5:18" ht="14.25" customHeight="1" x14ac:dyDescent="0.2">
      <c r="E612" s="17"/>
      <c r="F612" s="7"/>
      <c r="G612" s="7"/>
      <c r="H612" s="7"/>
      <c r="I612" s="7"/>
      <c r="J612" s="7"/>
      <c r="K612" s="7"/>
      <c r="L612" s="7"/>
      <c r="M612" s="7"/>
      <c r="N612" s="7"/>
      <c r="O612" s="7"/>
      <c r="P612" s="7"/>
      <c r="Q612" s="7"/>
      <c r="R612" s="7"/>
    </row>
    <row r="613" spans="5:18" ht="14.25" customHeight="1" x14ac:dyDescent="0.2">
      <c r="E613" s="17"/>
      <c r="F613" s="7"/>
      <c r="G613" s="7"/>
      <c r="H613" s="7"/>
      <c r="I613" s="7"/>
      <c r="J613" s="7"/>
      <c r="K613" s="7"/>
      <c r="L613" s="7"/>
      <c r="M613" s="7"/>
      <c r="N613" s="7"/>
      <c r="O613" s="7"/>
      <c r="P613" s="7"/>
      <c r="Q613" s="7"/>
      <c r="R613" s="7"/>
    </row>
    <row r="614" spans="5:18" ht="14.25" customHeight="1" x14ac:dyDescent="0.2">
      <c r="E614" s="17"/>
      <c r="F614" s="7"/>
      <c r="G614" s="7"/>
      <c r="H614" s="7"/>
      <c r="I614" s="7"/>
      <c r="J614" s="7"/>
      <c r="K614" s="7"/>
      <c r="L614" s="7"/>
      <c r="M614" s="7"/>
      <c r="N614" s="7"/>
      <c r="O614" s="7"/>
      <c r="P614" s="7"/>
      <c r="Q614" s="7"/>
      <c r="R614" s="7"/>
    </row>
    <row r="615" spans="5:18" ht="14.25" customHeight="1" x14ac:dyDescent="0.2">
      <c r="E615" s="17"/>
      <c r="F615" s="7"/>
      <c r="G615" s="7"/>
      <c r="H615" s="7"/>
      <c r="I615" s="7"/>
      <c r="J615" s="7"/>
      <c r="K615" s="7"/>
      <c r="L615" s="7"/>
      <c r="M615" s="7"/>
      <c r="N615" s="7"/>
      <c r="O615" s="7"/>
      <c r="P615" s="7"/>
      <c r="Q615" s="7"/>
      <c r="R615" s="7"/>
    </row>
    <row r="616" spans="5:18" ht="14.25" customHeight="1" x14ac:dyDescent="0.2">
      <c r="E616" s="17"/>
      <c r="F616" s="7"/>
      <c r="G616" s="7"/>
      <c r="H616" s="7"/>
      <c r="I616" s="7"/>
      <c r="J616" s="7"/>
      <c r="K616" s="7"/>
      <c r="L616" s="7"/>
      <c r="M616" s="7"/>
      <c r="N616" s="7"/>
      <c r="O616" s="7"/>
      <c r="P616" s="7"/>
      <c r="Q616" s="7"/>
      <c r="R616" s="7"/>
    </row>
    <row r="617" spans="5:18" ht="14.25" customHeight="1" x14ac:dyDescent="0.2">
      <c r="E617" s="17"/>
      <c r="F617" s="7"/>
      <c r="G617" s="7"/>
      <c r="H617" s="7"/>
      <c r="I617" s="7"/>
      <c r="J617" s="7"/>
      <c r="K617" s="7"/>
      <c r="L617" s="7"/>
      <c r="M617" s="7"/>
      <c r="N617" s="7"/>
      <c r="O617" s="7"/>
      <c r="P617" s="7"/>
      <c r="Q617" s="7"/>
      <c r="R617" s="7"/>
    </row>
    <row r="618" spans="5:18" ht="14.25" customHeight="1" x14ac:dyDescent="0.2">
      <c r="E618" s="17"/>
      <c r="F618" s="7"/>
      <c r="G618" s="7"/>
      <c r="H618" s="7"/>
      <c r="I618" s="7"/>
      <c r="J618" s="7"/>
      <c r="K618" s="7"/>
      <c r="L618" s="7"/>
      <c r="M618" s="7"/>
      <c r="N618" s="7"/>
      <c r="O618" s="7"/>
      <c r="P618" s="7"/>
      <c r="Q618" s="7"/>
      <c r="R618" s="7"/>
    </row>
    <row r="619" spans="5:18" ht="14.25" customHeight="1" x14ac:dyDescent="0.2">
      <c r="E619" s="17"/>
      <c r="F619" s="7"/>
      <c r="G619" s="7"/>
      <c r="H619" s="7"/>
      <c r="I619" s="7"/>
      <c r="J619" s="7"/>
      <c r="K619" s="7"/>
      <c r="L619" s="7"/>
      <c r="M619" s="7"/>
      <c r="N619" s="7"/>
      <c r="O619" s="7"/>
      <c r="P619" s="7"/>
      <c r="Q619" s="7"/>
      <c r="R619" s="7"/>
    </row>
    <row r="620" spans="5:18" ht="14.25" customHeight="1" x14ac:dyDescent="0.2">
      <c r="E620" s="17"/>
      <c r="F620" s="7"/>
      <c r="G620" s="7"/>
      <c r="H620" s="7"/>
      <c r="I620" s="7"/>
      <c r="J620" s="7"/>
      <c r="K620" s="7"/>
      <c r="L620" s="7"/>
      <c r="M620" s="7"/>
      <c r="N620" s="7"/>
      <c r="O620" s="7"/>
      <c r="P620" s="7"/>
      <c r="Q620" s="7"/>
      <c r="R620" s="7"/>
    </row>
    <row r="621" spans="5:18" ht="14.25" customHeight="1" x14ac:dyDescent="0.2">
      <c r="E621" s="17"/>
      <c r="F621" s="7"/>
      <c r="G621" s="7"/>
      <c r="H621" s="7"/>
      <c r="I621" s="7"/>
      <c r="J621" s="7"/>
      <c r="K621" s="7"/>
      <c r="L621" s="7"/>
      <c r="M621" s="7"/>
      <c r="N621" s="7"/>
      <c r="O621" s="7"/>
      <c r="P621" s="7"/>
      <c r="Q621" s="7"/>
      <c r="R621" s="7"/>
    </row>
    <row r="622" spans="5:18" ht="14.25" customHeight="1" x14ac:dyDescent="0.2">
      <c r="E622" s="17"/>
      <c r="F622" s="7"/>
      <c r="G622" s="7"/>
      <c r="H622" s="7"/>
      <c r="I622" s="7"/>
      <c r="J622" s="7"/>
      <c r="K622" s="7"/>
      <c r="L622" s="7"/>
      <c r="M622" s="7"/>
      <c r="N622" s="7"/>
      <c r="O622" s="7"/>
      <c r="P622" s="7"/>
      <c r="Q622" s="7"/>
      <c r="R622" s="7"/>
    </row>
    <row r="623" spans="5:18" ht="14.25" customHeight="1" x14ac:dyDescent="0.2">
      <c r="E623" s="17"/>
      <c r="F623" s="7"/>
      <c r="G623" s="7"/>
      <c r="H623" s="7"/>
      <c r="I623" s="7"/>
      <c r="J623" s="7"/>
      <c r="K623" s="7"/>
      <c r="L623" s="7"/>
      <c r="M623" s="7"/>
      <c r="N623" s="7"/>
      <c r="O623" s="7"/>
      <c r="P623" s="7"/>
      <c r="Q623" s="7"/>
      <c r="R623" s="7"/>
    </row>
    <row r="624" spans="5:18" ht="14.25" customHeight="1" x14ac:dyDescent="0.2">
      <c r="E624" s="17"/>
      <c r="F624" s="7"/>
      <c r="G624" s="7"/>
      <c r="H624" s="7"/>
      <c r="I624" s="7"/>
      <c r="J624" s="7"/>
      <c r="K624" s="7"/>
      <c r="L624" s="7"/>
      <c r="M624" s="7"/>
      <c r="N624" s="7"/>
      <c r="O624" s="7"/>
      <c r="P624" s="7"/>
      <c r="Q624" s="7"/>
      <c r="R624" s="7"/>
    </row>
    <row r="625" spans="5:18" ht="14.25" customHeight="1" x14ac:dyDescent="0.2">
      <c r="E625" s="17"/>
      <c r="F625" s="7"/>
      <c r="G625" s="7"/>
      <c r="H625" s="7"/>
      <c r="I625" s="7"/>
      <c r="J625" s="7"/>
      <c r="K625" s="7"/>
      <c r="L625" s="7"/>
      <c r="M625" s="7"/>
      <c r="N625" s="7"/>
      <c r="O625" s="7"/>
      <c r="P625" s="7"/>
      <c r="Q625" s="7"/>
      <c r="R625" s="7"/>
    </row>
    <row r="626" spans="5:18" ht="14.25" customHeight="1" x14ac:dyDescent="0.2">
      <c r="E626" s="17"/>
      <c r="F626" s="7"/>
      <c r="G626" s="7"/>
      <c r="H626" s="7"/>
      <c r="I626" s="7"/>
      <c r="J626" s="7"/>
      <c r="K626" s="7"/>
      <c r="L626" s="7"/>
      <c r="M626" s="7"/>
      <c r="N626" s="7"/>
      <c r="O626" s="7"/>
      <c r="P626" s="7"/>
      <c r="Q626" s="7"/>
      <c r="R626" s="7"/>
    </row>
    <row r="627" spans="5:18" ht="14.25" customHeight="1" x14ac:dyDescent="0.2">
      <c r="E627" s="17"/>
      <c r="F627" s="7"/>
      <c r="G627" s="7"/>
      <c r="H627" s="7"/>
      <c r="I627" s="7"/>
      <c r="J627" s="7"/>
      <c r="K627" s="7"/>
      <c r="L627" s="7"/>
      <c r="M627" s="7"/>
      <c r="N627" s="7"/>
      <c r="O627" s="7"/>
      <c r="P627" s="7"/>
      <c r="Q627" s="7"/>
      <c r="R627" s="7"/>
    </row>
    <row r="628" spans="5:18" ht="14.25" customHeight="1" x14ac:dyDescent="0.2">
      <c r="E628" s="17"/>
      <c r="F628" s="7"/>
      <c r="G628" s="7"/>
      <c r="H628" s="7"/>
      <c r="I628" s="7"/>
      <c r="J628" s="7"/>
      <c r="K628" s="7"/>
      <c r="L628" s="7"/>
      <c r="M628" s="7"/>
      <c r="N628" s="7"/>
      <c r="O628" s="7"/>
      <c r="P628" s="7"/>
      <c r="Q628" s="7"/>
      <c r="R628" s="7"/>
    </row>
    <row r="629" spans="5:18" ht="14.25" customHeight="1" x14ac:dyDescent="0.2">
      <c r="E629" s="17"/>
      <c r="F629" s="7"/>
      <c r="G629" s="7"/>
      <c r="H629" s="7"/>
      <c r="I629" s="7"/>
      <c r="J629" s="7"/>
      <c r="K629" s="7"/>
      <c r="L629" s="7"/>
      <c r="M629" s="7"/>
      <c r="N629" s="7"/>
      <c r="O629" s="7"/>
      <c r="P629" s="7"/>
      <c r="Q629" s="7"/>
      <c r="R629" s="7"/>
    </row>
    <row r="630" spans="5:18" ht="14.25" customHeight="1" x14ac:dyDescent="0.2">
      <c r="E630" s="17"/>
      <c r="F630" s="7"/>
      <c r="G630" s="7"/>
      <c r="H630" s="7"/>
      <c r="I630" s="7"/>
      <c r="J630" s="7"/>
      <c r="K630" s="7"/>
      <c r="L630" s="7"/>
      <c r="M630" s="7"/>
      <c r="N630" s="7"/>
      <c r="O630" s="7"/>
      <c r="P630" s="7"/>
      <c r="Q630" s="7"/>
      <c r="R630" s="7"/>
    </row>
    <row r="631" spans="5:18" ht="14.25" customHeight="1" x14ac:dyDescent="0.2">
      <c r="E631" s="17"/>
      <c r="F631" s="7"/>
      <c r="G631" s="7"/>
      <c r="H631" s="7"/>
      <c r="I631" s="7"/>
      <c r="J631" s="7"/>
      <c r="K631" s="7"/>
      <c r="L631" s="7"/>
      <c r="M631" s="7"/>
      <c r="N631" s="7"/>
      <c r="O631" s="7"/>
      <c r="P631" s="7"/>
      <c r="Q631" s="7"/>
      <c r="R631" s="7"/>
    </row>
    <row r="632" spans="5:18" ht="14.25" customHeight="1" x14ac:dyDescent="0.2">
      <c r="E632" s="17"/>
      <c r="F632" s="7"/>
      <c r="G632" s="7"/>
      <c r="H632" s="7"/>
      <c r="I632" s="7"/>
      <c r="J632" s="7"/>
      <c r="K632" s="7"/>
      <c r="L632" s="7"/>
      <c r="M632" s="7"/>
      <c r="N632" s="7"/>
      <c r="O632" s="7"/>
      <c r="P632" s="7"/>
      <c r="Q632" s="7"/>
      <c r="R632" s="7"/>
    </row>
    <row r="633" spans="5:18" ht="14.25" customHeight="1" x14ac:dyDescent="0.2">
      <c r="E633" s="17"/>
      <c r="F633" s="7"/>
      <c r="G633" s="7"/>
      <c r="H633" s="7"/>
      <c r="I633" s="7"/>
      <c r="J633" s="7"/>
      <c r="K633" s="7"/>
      <c r="L633" s="7"/>
      <c r="M633" s="7"/>
      <c r="N633" s="7"/>
      <c r="O633" s="7"/>
      <c r="P633" s="7"/>
      <c r="Q633" s="7"/>
      <c r="R633" s="7"/>
    </row>
    <row r="634" spans="5:18" ht="14.25" customHeight="1" x14ac:dyDescent="0.2">
      <c r="E634" s="17"/>
      <c r="F634" s="7"/>
      <c r="G634" s="7"/>
      <c r="H634" s="7"/>
      <c r="I634" s="7"/>
      <c r="J634" s="7"/>
      <c r="K634" s="7"/>
      <c r="L634" s="7"/>
      <c r="M634" s="7"/>
      <c r="N634" s="7"/>
      <c r="O634" s="7"/>
      <c r="P634" s="7"/>
      <c r="Q634" s="7"/>
      <c r="R634" s="7"/>
    </row>
    <row r="635" spans="5:18" ht="14.25" customHeight="1" x14ac:dyDescent="0.2">
      <c r="E635" s="17"/>
      <c r="F635" s="7"/>
      <c r="G635" s="7"/>
      <c r="H635" s="7"/>
      <c r="I635" s="7"/>
      <c r="J635" s="7"/>
      <c r="K635" s="7"/>
      <c r="L635" s="7"/>
      <c r="M635" s="7"/>
      <c r="N635" s="7"/>
      <c r="O635" s="7"/>
      <c r="P635" s="7"/>
      <c r="Q635" s="7"/>
      <c r="R635" s="7"/>
    </row>
    <row r="636" spans="5:18" ht="14.25" customHeight="1" x14ac:dyDescent="0.2">
      <c r="E636" s="17"/>
      <c r="F636" s="7"/>
      <c r="G636" s="7"/>
      <c r="H636" s="7"/>
      <c r="I636" s="7"/>
      <c r="J636" s="7"/>
      <c r="K636" s="7"/>
      <c r="L636" s="7"/>
      <c r="M636" s="7"/>
      <c r="N636" s="7"/>
      <c r="O636" s="7"/>
      <c r="P636" s="7"/>
      <c r="Q636" s="7"/>
      <c r="R636" s="7"/>
    </row>
    <row r="637" spans="5:18" ht="14.25" customHeight="1" x14ac:dyDescent="0.2">
      <c r="E637" s="17"/>
      <c r="F637" s="7"/>
      <c r="G637" s="7"/>
      <c r="H637" s="7"/>
      <c r="I637" s="7"/>
      <c r="J637" s="7"/>
      <c r="K637" s="7"/>
      <c r="L637" s="7"/>
      <c r="M637" s="7"/>
      <c r="N637" s="7"/>
      <c r="O637" s="7"/>
      <c r="P637" s="7"/>
      <c r="Q637" s="7"/>
      <c r="R637" s="7"/>
    </row>
    <row r="638" spans="5:18" ht="14.25" customHeight="1" x14ac:dyDescent="0.2">
      <c r="E638" s="17"/>
      <c r="F638" s="7"/>
      <c r="G638" s="7"/>
      <c r="H638" s="7"/>
      <c r="I638" s="7"/>
      <c r="J638" s="7"/>
      <c r="K638" s="7"/>
      <c r="L638" s="7"/>
      <c r="M638" s="7"/>
      <c r="N638" s="7"/>
      <c r="O638" s="7"/>
      <c r="P638" s="7"/>
      <c r="Q638" s="7"/>
      <c r="R638" s="7"/>
    </row>
    <row r="639" spans="5:18" ht="14.25" customHeight="1" x14ac:dyDescent="0.2">
      <c r="E639" s="17"/>
      <c r="F639" s="7"/>
      <c r="G639" s="7"/>
      <c r="H639" s="7"/>
      <c r="I639" s="7"/>
      <c r="J639" s="7"/>
      <c r="K639" s="7"/>
      <c r="L639" s="7"/>
      <c r="M639" s="7"/>
      <c r="N639" s="7"/>
      <c r="O639" s="7"/>
      <c r="P639" s="7"/>
      <c r="Q639" s="7"/>
      <c r="R639" s="7"/>
    </row>
    <row r="640" spans="5:18" ht="14.25" customHeight="1" x14ac:dyDescent="0.2">
      <c r="E640" s="17"/>
      <c r="F640" s="7"/>
      <c r="G640" s="7"/>
      <c r="H640" s="7"/>
      <c r="I640" s="7"/>
      <c r="J640" s="7"/>
      <c r="K640" s="7"/>
      <c r="L640" s="7"/>
      <c r="M640" s="7"/>
      <c r="N640" s="7"/>
      <c r="O640" s="7"/>
      <c r="P640" s="7"/>
      <c r="Q640" s="7"/>
      <c r="R640" s="7"/>
    </row>
    <row r="641" spans="5:18" ht="14.25" customHeight="1" x14ac:dyDescent="0.2">
      <c r="E641" s="17"/>
      <c r="F641" s="7"/>
      <c r="G641" s="7"/>
      <c r="H641" s="7"/>
      <c r="I641" s="7"/>
      <c r="J641" s="7"/>
      <c r="K641" s="7"/>
      <c r="L641" s="7"/>
      <c r="M641" s="7"/>
      <c r="N641" s="7"/>
      <c r="O641" s="7"/>
      <c r="P641" s="7"/>
      <c r="Q641" s="7"/>
      <c r="R641" s="7"/>
    </row>
    <row r="642" spans="5:18" ht="14.25" customHeight="1" x14ac:dyDescent="0.2">
      <c r="E642" s="17"/>
      <c r="F642" s="7"/>
      <c r="G642" s="7"/>
      <c r="H642" s="7"/>
      <c r="I642" s="7"/>
      <c r="J642" s="7"/>
      <c r="K642" s="7"/>
      <c r="L642" s="7"/>
      <c r="M642" s="7"/>
      <c r="N642" s="7"/>
      <c r="O642" s="7"/>
      <c r="P642" s="7"/>
      <c r="Q642" s="7"/>
      <c r="R642" s="7"/>
    </row>
    <row r="643" spans="5:18" ht="14.25" customHeight="1" x14ac:dyDescent="0.2">
      <c r="E643" s="17"/>
      <c r="F643" s="7"/>
      <c r="G643" s="7"/>
      <c r="H643" s="7"/>
      <c r="I643" s="7"/>
      <c r="J643" s="7"/>
      <c r="K643" s="7"/>
      <c r="L643" s="7"/>
      <c r="M643" s="7"/>
      <c r="N643" s="7"/>
      <c r="O643" s="7"/>
      <c r="P643" s="7"/>
      <c r="Q643" s="7"/>
      <c r="R643" s="7"/>
    </row>
    <row r="644" spans="5:18" ht="14.25" customHeight="1" x14ac:dyDescent="0.2">
      <c r="E644" s="17"/>
      <c r="F644" s="7"/>
      <c r="G644" s="7"/>
      <c r="H644" s="7"/>
      <c r="I644" s="7"/>
      <c r="J644" s="7"/>
      <c r="K644" s="7"/>
      <c r="L644" s="7"/>
      <c r="M644" s="7"/>
      <c r="N644" s="7"/>
      <c r="O644" s="7"/>
      <c r="P644" s="7"/>
      <c r="Q644" s="7"/>
      <c r="R644" s="7"/>
    </row>
    <row r="645" spans="5:18" ht="14.25" customHeight="1" x14ac:dyDescent="0.2">
      <c r="E645" s="17"/>
      <c r="F645" s="7"/>
      <c r="G645" s="7"/>
      <c r="H645" s="7"/>
      <c r="I645" s="7"/>
      <c r="J645" s="7"/>
      <c r="K645" s="7"/>
      <c r="L645" s="7"/>
      <c r="M645" s="7"/>
      <c r="N645" s="7"/>
      <c r="O645" s="7"/>
      <c r="P645" s="7"/>
      <c r="Q645" s="7"/>
      <c r="R645" s="7"/>
    </row>
    <row r="646" spans="5:18" ht="14.25" customHeight="1" x14ac:dyDescent="0.2">
      <c r="E646" s="17"/>
      <c r="F646" s="7"/>
      <c r="G646" s="7"/>
      <c r="H646" s="7"/>
      <c r="I646" s="7"/>
      <c r="J646" s="7"/>
      <c r="K646" s="7"/>
      <c r="L646" s="7"/>
      <c r="M646" s="7"/>
      <c r="N646" s="7"/>
      <c r="O646" s="7"/>
      <c r="P646" s="7"/>
      <c r="Q646" s="7"/>
      <c r="R646" s="7"/>
    </row>
    <row r="647" spans="5:18" ht="14.25" customHeight="1" x14ac:dyDescent="0.2">
      <c r="E647" s="17"/>
      <c r="F647" s="7"/>
      <c r="G647" s="7"/>
      <c r="H647" s="7"/>
      <c r="I647" s="7"/>
      <c r="J647" s="7"/>
      <c r="K647" s="7"/>
      <c r="L647" s="7"/>
      <c r="M647" s="7"/>
      <c r="N647" s="7"/>
      <c r="O647" s="7"/>
      <c r="P647" s="7"/>
      <c r="Q647" s="7"/>
      <c r="R647" s="7"/>
    </row>
    <row r="648" spans="5:18" ht="14.25" customHeight="1" x14ac:dyDescent="0.2">
      <c r="E648" s="17"/>
      <c r="F648" s="7"/>
      <c r="G648" s="7"/>
      <c r="H648" s="7"/>
      <c r="I648" s="7"/>
      <c r="J648" s="7"/>
      <c r="K648" s="7"/>
      <c r="L648" s="7"/>
      <c r="M648" s="7"/>
      <c r="N648" s="7"/>
      <c r="O648" s="7"/>
      <c r="P648" s="7"/>
      <c r="Q648" s="7"/>
      <c r="R648" s="7"/>
    </row>
    <row r="649" spans="5:18" ht="14.25" customHeight="1" x14ac:dyDescent="0.2">
      <c r="E649" s="17"/>
      <c r="F649" s="7"/>
      <c r="G649" s="7"/>
      <c r="H649" s="7"/>
      <c r="I649" s="7"/>
      <c r="J649" s="7"/>
      <c r="K649" s="7"/>
      <c r="L649" s="7"/>
      <c r="M649" s="7"/>
      <c r="N649" s="7"/>
      <c r="O649" s="7"/>
      <c r="P649" s="7"/>
      <c r="Q649" s="7"/>
      <c r="R649" s="7"/>
    </row>
    <row r="650" spans="5:18" ht="14.25" customHeight="1" x14ac:dyDescent="0.2">
      <c r="E650" s="17"/>
      <c r="F650" s="7"/>
      <c r="G650" s="7"/>
      <c r="H650" s="7"/>
      <c r="I650" s="7"/>
      <c r="J650" s="7"/>
      <c r="K650" s="7"/>
      <c r="L650" s="7"/>
      <c r="M650" s="7"/>
      <c r="N650" s="7"/>
      <c r="O650" s="7"/>
      <c r="P650" s="7"/>
      <c r="Q650" s="7"/>
      <c r="R650" s="7"/>
    </row>
    <row r="651" spans="5:18" ht="14.25" customHeight="1" x14ac:dyDescent="0.2">
      <c r="E651" s="17"/>
      <c r="F651" s="7"/>
      <c r="G651" s="7"/>
      <c r="H651" s="7"/>
      <c r="I651" s="7"/>
      <c r="J651" s="7"/>
      <c r="K651" s="7"/>
      <c r="L651" s="7"/>
      <c r="M651" s="7"/>
      <c r="N651" s="7"/>
      <c r="O651" s="7"/>
      <c r="P651" s="7"/>
      <c r="Q651" s="7"/>
      <c r="R651" s="7"/>
    </row>
    <row r="652" spans="5:18" ht="14.25" customHeight="1" x14ac:dyDescent="0.2">
      <c r="E652" s="17"/>
      <c r="F652" s="7"/>
      <c r="G652" s="7"/>
      <c r="H652" s="7"/>
      <c r="I652" s="7"/>
      <c r="J652" s="7"/>
      <c r="K652" s="7"/>
      <c r="L652" s="7"/>
      <c r="M652" s="7"/>
      <c r="N652" s="7"/>
      <c r="O652" s="7"/>
      <c r="P652" s="7"/>
      <c r="Q652" s="7"/>
      <c r="R652" s="7"/>
    </row>
    <row r="653" spans="5:18" ht="14.25" customHeight="1" x14ac:dyDescent="0.2">
      <c r="E653" s="17"/>
      <c r="F653" s="7"/>
      <c r="G653" s="7"/>
      <c r="H653" s="7"/>
      <c r="I653" s="7"/>
      <c r="J653" s="7"/>
      <c r="K653" s="7"/>
      <c r="L653" s="7"/>
      <c r="M653" s="7"/>
      <c r="N653" s="7"/>
      <c r="O653" s="7"/>
      <c r="P653" s="7"/>
      <c r="Q653" s="7"/>
      <c r="R653" s="7"/>
    </row>
    <row r="654" spans="5:18" ht="14.25" customHeight="1" x14ac:dyDescent="0.2">
      <c r="E654" s="17"/>
      <c r="F654" s="7"/>
      <c r="G654" s="7"/>
      <c r="H654" s="7"/>
      <c r="I654" s="7"/>
      <c r="J654" s="7"/>
      <c r="K654" s="7"/>
      <c r="L654" s="7"/>
      <c r="M654" s="7"/>
      <c r="N654" s="7"/>
      <c r="O654" s="7"/>
      <c r="P654" s="7"/>
      <c r="Q654" s="7"/>
      <c r="R654" s="7"/>
    </row>
    <row r="655" spans="5:18" ht="14.25" customHeight="1" x14ac:dyDescent="0.2">
      <c r="E655" s="17"/>
      <c r="F655" s="7"/>
      <c r="G655" s="7"/>
      <c r="H655" s="7"/>
      <c r="I655" s="7"/>
      <c r="J655" s="7"/>
      <c r="K655" s="7"/>
      <c r="L655" s="7"/>
      <c r="M655" s="7"/>
      <c r="N655" s="7"/>
      <c r="O655" s="7"/>
      <c r="P655" s="7"/>
      <c r="Q655" s="7"/>
      <c r="R655" s="7"/>
    </row>
    <row r="656" spans="5:18" ht="14.25" customHeight="1" x14ac:dyDescent="0.2">
      <c r="E656" s="17"/>
      <c r="F656" s="7"/>
      <c r="G656" s="7"/>
      <c r="H656" s="7"/>
      <c r="I656" s="7"/>
      <c r="J656" s="7"/>
      <c r="K656" s="7"/>
      <c r="L656" s="7"/>
      <c r="M656" s="7"/>
      <c r="N656" s="7"/>
      <c r="O656" s="7"/>
      <c r="P656" s="7"/>
      <c r="Q656" s="7"/>
      <c r="R656" s="7"/>
    </row>
    <row r="657" spans="5:18" ht="14.25" customHeight="1" x14ac:dyDescent="0.2">
      <c r="E657" s="17"/>
      <c r="F657" s="7"/>
      <c r="G657" s="7"/>
      <c r="H657" s="7"/>
      <c r="I657" s="7"/>
      <c r="J657" s="7"/>
      <c r="K657" s="7"/>
      <c r="L657" s="7"/>
      <c r="M657" s="7"/>
      <c r="N657" s="7"/>
      <c r="O657" s="7"/>
      <c r="P657" s="7"/>
      <c r="Q657" s="7"/>
      <c r="R657" s="7"/>
    </row>
    <row r="658" spans="5:18" ht="14.25" customHeight="1" x14ac:dyDescent="0.2">
      <c r="E658" s="17"/>
      <c r="F658" s="7"/>
      <c r="G658" s="7"/>
      <c r="H658" s="7"/>
      <c r="I658" s="7"/>
      <c r="J658" s="7"/>
      <c r="K658" s="7"/>
      <c r="L658" s="7"/>
      <c r="M658" s="7"/>
      <c r="N658" s="7"/>
      <c r="O658" s="7"/>
      <c r="P658" s="7"/>
      <c r="Q658" s="7"/>
      <c r="R658" s="7"/>
    </row>
    <row r="659" spans="5:18" ht="14.25" customHeight="1" x14ac:dyDescent="0.2">
      <c r="E659" s="17"/>
      <c r="F659" s="7"/>
      <c r="G659" s="7"/>
      <c r="H659" s="7"/>
      <c r="I659" s="7"/>
      <c r="J659" s="7"/>
      <c r="K659" s="7"/>
      <c r="L659" s="7"/>
      <c r="M659" s="7"/>
      <c r="N659" s="7"/>
      <c r="O659" s="7"/>
      <c r="P659" s="7"/>
      <c r="Q659" s="7"/>
      <c r="R659" s="7"/>
    </row>
    <row r="660" spans="5:18" ht="14.25" customHeight="1" x14ac:dyDescent="0.2">
      <c r="E660" s="17"/>
      <c r="F660" s="7"/>
      <c r="G660" s="7"/>
      <c r="H660" s="7"/>
      <c r="I660" s="7"/>
      <c r="J660" s="7"/>
      <c r="K660" s="7"/>
      <c r="L660" s="7"/>
      <c r="M660" s="7"/>
      <c r="N660" s="7"/>
      <c r="O660" s="7"/>
      <c r="P660" s="7"/>
      <c r="Q660" s="7"/>
      <c r="R660" s="7"/>
    </row>
    <row r="661" spans="5:18" ht="14.25" customHeight="1" x14ac:dyDescent="0.2">
      <c r="E661" s="17"/>
      <c r="F661" s="7"/>
      <c r="G661" s="7"/>
      <c r="H661" s="7"/>
      <c r="I661" s="7"/>
      <c r="J661" s="7"/>
      <c r="K661" s="7"/>
      <c r="L661" s="7"/>
      <c r="M661" s="7"/>
      <c r="N661" s="7"/>
      <c r="O661" s="7"/>
      <c r="P661" s="7"/>
      <c r="Q661" s="7"/>
      <c r="R661" s="7"/>
    </row>
    <row r="662" spans="5:18" ht="14.25" customHeight="1" x14ac:dyDescent="0.2">
      <c r="E662" s="17"/>
      <c r="F662" s="7"/>
      <c r="G662" s="7"/>
      <c r="H662" s="7"/>
      <c r="I662" s="7"/>
      <c r="J662" s="7"/>
      <c r="K662" s="7"/>
      <c r="L662" s="7"/>
      <c r="M662" s="7"/>
      <c r="N662" s="7"/>
      <c r="O662" s="7"/>
      <c r="P662" s="7"/>
      <c r="Q662" s="7"/>
      <c r="R662" s="7"/>
    </row>
    <row r="663" spans="5:18" ht="14.25" customHeight="1" x14ac:dyDescent="0.2">
      <c r="E663" s="17"/>
      <c r="F663" s="7"/>
      <c r="G663" s="7"/>
      <c r="H663" s="7"/>
      <c r="I663" s="7"/>
      <c r="J663" s="7"/>
      <c r="K663" s="7"/>
      <c r="L663" s="7"/>
      <c r="M663" s="7"/>
      <c r="N663" s="7"/>
      <c r="O663" s="7"/>
      <c r="P663" s="7"/>
      <c r="Q663" s="7"/>
      <c r="R663" s="7"/>
    </row>
    <row r="664" spans="5:18" ht="14.25" customHeight="1" x14ac:dyDescent="0.2">
      <c r="E664" s="17"/>
      <c r="F664" s="7"/>
      <c r="G664" s="7"/>
      <c r="H664" s="7"/>
      <c r="I664" s="7"/>
      <c r="J664" s="7"/>
      <c r="K664" s="7"/>
      <c r="L664" s="7"/>
      <c r="M664" s="7"/>
      <c r="N664" s="7"/>
      <c r="O664" s="7"/>
      <c r="P664" s="7"/>
      <c r="Q664" s="7"/>
      <c r="R664" s="7"/>
    </row>
    <row r="665" spans="5:18" ht="14.25" customHeight="1" x14ac:dyDescent="0.2">
      <c r="E665" s="17"/>
      <c r="F665" s="7"/>
      <c r="G665" s="7"/>
      <c r="H665" s="7"/>
      <c r="I665" s="7"/>
      <c r="J665" s="7"/>
      <c r="K665" s="7"/>
      <c r="L665" s="7"/>
      <c r="M665" s="7"/>
      <c r="N665" s="7"/>
      <c r="O665" s="7"/>
      <c r="P665" s="7"/>
      <c r="Q665" s="7"/>
      <c r="R665" s="7"/>
    </row>
    <row r="666" spans="5:18" ht="14.25" customHeight="1" x14ac:dyDescent="0.2">
      <c r="E666" s="17"/>
      <c r="F666" s="7"/>
      <c r="G666" s="7"/>
      <c r="H666" s="7"/>
      <c r="I666" s="7"/>
      <c r="J666" s="7"/>
      <c r="K666" s="7"/>
      <c r="L666" s="7"/>
      <c r="M666" s="7"/>
      <c r="N666" s="7"/>
      <c r="O666" s="7"/>
      <c r="P666" s="7"/>
      <c r="Q666" s="7"/>
      <c r="R666" s="7"/>
    </row>
    <row r="667" spans="5:18" ht="14.25" customHeight="1" x14ac:dyDescent="0.2">
      <c r="E667" s="17"/>
      <c r="F667" s="7"/>
      <c r="G667" s="7"/>
      <c r="H667" s="7"/>
      <c r="I667" s="7"/>
      <c r="J667" s="7"/>
      <c r="K667" s="7"/>
      <c r="L667" s="7"/>
      <c r="M667" s="7"/>
      <c r="N667" s="7"/>
      <c r="O667" s="7"/>
      <c r="P667" s="7"/>
      <c r="Q667" s="7"/>
      <c r="R667" s="7"/>
    </row>
    <row r="668" spans="5:18" ht="14.25" customHeight="1" x14ac:dyDescent="0.2">
      <c r="E668" s="17"/>
      <c r="F668" s="7"/>
      <c r="G668" s="7"/>
      <c r="H668" s="7"/>
      <c r="I668" s="7"/>
      <c r="J668" s="7"/>
      <c r="K668" s="7"/>
      <c r="L668" s="7"/>
      <c r="M668" s="7"/>
      <c r="N668" s="7"/>
      <c r="O668" s="7"/>
      <c r="P668" s="7"/>
      <c r="Q668" s="7"/>
      <c r="R668" s="7"/>
    </row>
    <row r="669" spans="5:18" ht="14.25" customHeight="1" x14ac:dyDescent="0.2">
      <c r="E669" s="17"/>
      <c r="F669" s="7"/>
      <c r="G669" s="7"/>
      <c r="H669" s="7"/>
      <c r="I669" s="7"/>
      <c r="J669" s="7"/>
      <c r="K669" s="7"/>
      <c r="L669" s="7"/>
      <c r="M669" s="7"/>
      <c r="N669" s="7"/>
      <c r="O669" s="7"/>
      <c r="P669" s="7"/>
      <c r="Q669" s="7"/>
      <c r="R669" s="7"/>
    </row>
    <row r="670" spans="5:18" ht="14.25" customHeight="1" x14ac:dyDescent="0.2">
      <c r="E670" s="17"/>
      <c r="F670" s="7"/>
      <c r="G670" s="7"/>
      <c r="H670" s="7"/>
      <c r="I670" s="7"/>
      <c r="J670" s="7"/>
      <c r="K670" s="7"/>
      <c r="L670" s="7"/>
      <c r="M670" s="7"/>
      <c r="N670" s="7"/>
      <c r="O670" s="7"/>
      <c r="P670" s="7"/>
      <c r="Q670" s="7"/>
      <c r="R670" s="7"/>
    </row>
    <row r="671" spans="5:18" ht="14.25" customHeight="1" x14ac:dyDescent="0.2">
      <c r="E671" s="17"/>
      <c r="F671" s="7"/>
      <c r="G671" s="7"/>
      <c r="H671" s="7"/>
      <c r="I671" s="7"/>
      <c r="J671" s="7"/>
      <c r="K671" s="7"/>
      <c r="L671" s="7"/>
      <c r="M671" s="7"/>
      <c r="N671" s="7"/>
      <c r="O671" s="7"/>
      <c r="P671" s="7"/>
      <c r="Q671" s="7"/>
      <c r="R671" s="7"/>
    </row>
    <row r="672" spans="5:18" ht="14.25" customHeight="1" x14ac:dyDescent="0.2">
      <c r="E672" s="17"/>
      <c r="F672" s="7"/>
      <c r="G672" s="7"/>
      <c r="H672" s="7"/>
      <c r="I672" s="7"/>
      <c r="J672" s="7"/>
      <c r="K672" s="7"/>
      <c r="L672" s="7"/>
      <c r="M672" s="7"/>
      <c r="N672" s="7"/>
      <c r="O672" s="7"/>
      <c r="P672" s="7"/>
      <c r="Q672" s="7"/>
      <c r="R672" s="7"/>
    </row>
    <row r="673" spans="5:18" ht="14.25" customHeight="1" x14ac:dyDescent="0.2">
      <c r="E673" s="17"/>
      <c r="F673" s="7"/>
      <c r="G673" s="7"/>
      <c r="H673" s="7"/>
      <c r="I673" s="7"/>
      <c r="J673" s="7"/>
      <c r="K673" s="7"/>
      <c r="L673" s="7"/>
      <c r="M673" s="7"/>
      <c r="N673" s="7"/>
      <c r="O673" s="7"/>
      <c r="P673" s="7"/>
      <c r="Q673" s="7"/>
      <c r="R673" s="7"/>
    </row>
    <row r="674" spans="5:18" ht="14.25" customHeight="1" x14ac:dyDescent="0.2">
      <c r="E674" s="17"/>
      <c r="F674" s="7"/>
      <c r="G674" s="7"/>
      <c r="H674" s="7"/>
      <c r="I674" s="7"/>
      <c r="J674" s="7"/>
      <c r="K674" s="7"/>
      <c r="L674" s="7"/>
      <c r="M674" s="7"/>
      <c r="N674" s="7"/>
      <c r="O674" s="7"/>
      <c r="P674" s="7"/>
      <c r="Q674" s="7"/>
      <c r="R674" s="7"/>
    </row>
    <row r="675" spans="5:18" ht="14.25" customHeight="1" x14ac:dyDescent="0.2">
      <c r="E675" s="17"/>
      <c r="F675" s="7"/>
      <c r="G675" s="7"/>
      <c r="H675" s="7"/>
      <c r="I675" s="7"/>
      <c r="J675" s="7"/>
      <c r="K675" s="7"/>
      <c r="L675" s="7"/>
      <c r="M675" s="7"/>
      <c r="N675" s="7"/>
      <c r="O675" s="7"/>
      <c r="P675" s="7"/>
      <c r="Q675" s="7"/>
      <c r="R675" s="7"/>
    </row>
    <row r="676" spans="5:18" ht="14.25" customHeight="1" x14ac:dyDescent="0.2">
      <c r="E676" s="17"/>
      <c r="F676" s="7"/>
      <c r="G676" s="7"/>
      <c r="H676" s="7"/>
      <c r="I676" s="7"/>
      <c r="J676" s="7"/>
      <c r="K676" s="7"/>
      <c r="L676" s="7"/>
      <c r="M676" s="7"/>
      <c r="N676" s="7"/>
      <c r="O676" s="7"/>
      <c r="P676" s="7"/>
      <c r="Q676" s="7"/>
      <c r="R676" s="7"/>
    </row>
    <row r="677" spans="5:18" ht="14.25" customHeight="1" x14ac:dyDescent="0.2">
      <c r="E677" s="17"/>
      <c r="F677" s="7"/>
      <c r="G677" s="7"/>
      <c r="H677" s="7"/>
      <c r="I677" s="7"/>
      <c r="J677" s="7"/>
      <c r="K677" s="7"/>
      <c r="L677" s="7"/>
      <c r="M677" s="7"/>
      <c r="N677" s="7"/>
      <c r="O677" s="7"/>
      <c r="P677" s="7"/>
      <c r="Q677" s="7"/>
      <c r="R677" s="7"/>
    </row>
    <row r="678" spans="5:18" ht="14.25" customHeight="1" x14ac:dyDescent="0.2">
      <c r="E678" s="17"/>
      <c r="F678" s="7"/>
      <c r="G678" s="7"/>
      <c r="H678" s="7"/>
      <c r="I678" s="7"/>
      <c r="J678" s="7"/>
      <c r="K678" s="7"/>
      <c r="L678" s="7"/>
      <c r="M678" s="7"/>
      <c r="N678" s="7"/>
      <c r="O678" s="7"/>
      <c r="P678" s="7"/>
      <c r="Q678" s="7"/>
      <c r="R678" s="7"/>
    </row>
    <row r="679" spans="5:18" ht="14.25" customHeight="1" x14ac:dyDescent="0.2">
      <c r="E679" s="17"/>
      <c r="F679" s="7"/>
      <c r="G679" s="7"/>
      <c r="H679" s="7"/>
      <c r="I679" s="7"/>
      <c r="J679" s="7"/>
      <c r="K679" s="7"/>
      <c r="L679" s="7"/>
      <c r="M679" s="7"/>
      <c r="N679" s="7"/>
      <c r="O679" s="7"/>
      <c r="P679" s="7"/>
      <c r="Q679" s="7"/>
      <c r="R679" s="7"/>
    </row>
    <row r="680" spans="5:18" ht="14.25" customHeight="1" x14ac:dyDescent="0.2">
      <c r="E680" s="17"/>
      <c r="F680" s="7"/>
      <c r="G680" s="7"/>
      <c r="H680" s="7"/>
      <c r="I680" s="7"/>
      <c r="J680" s="7"/>
      <c r="K680" s="7"/>
      <c r="L680" s="7"/>
      <c r="M680" s="7"/>
      <c r="N680" s="7"/>
      <c r="O680" s="7"/>
      <c r="P680" s="7"/>
      <c r="Q680" s="7"/>
      <c r="R680" s="7"/>
    </row>
    <row r="681" spans="5:18" ht="14.25" customHeight="1" x14ac:dyDescent="0.2">
      <c r="E681" s="17"/>
      <c r="F681" s="7"/>
      <c r="G681" s="7"/>
      <c r="H681" s="7"/>
      <c r="I681" s="7"/>
      <c r="J681" s="7"/>
      <c r="K681" s="7"/>
      <c r="L681" s="7"/>
      <c r="M681" s="7"/>
      <c r="N681" s="7"/>
      <c r="O681" s="7"/>
      <c r="P681" s="7"/>
      <c r="Q681" s="7"/>
      <c r="R681" s="7"/>
    </row>
    <row r="682" spans="5:18" ht="14.25" customHeight="1" x14ac:dyDescent="0.2">
      <c r="E682" s="17"/>
      <c r="F682" s="7"/>
      <c r="G682" s="7"/>
      <c r="H682" s="7"/>
      <c r="I682" s="7"/>
      <c r="J682" s="7"/>
      <c r="K682" s="7"/>
      <c r="L682" s="7"/>
      <c r="M682" s="7"/>
      <c r="N682" s="7"/>
      <c r="O682" s="7"/>
      <c r="P682" s="7"/>
      <c r="Q682" s="7"/>
      <c r="R682" s="7"/>
    </row>
    <row r="683" spans="5:18" ht="14.25" customHeight="1" x14ac:dyDescent="0.2">
      <c r="E683" s="17"/>
      <c r="F683" s="7"/>
      <c r="G683" s="7"/>
      <c r="H683" s="7"/>
      <c r="I683" s="7"/>
      <c r="J683" s="7"/>
      <c r="K683" s="7"/>
      <c r="L683" s="7"/>
      <c r="M683" s="7"/>
      <c r="N683" s="7"/>
      <c r="O683" s="7"/>
      <c r="P683" s="7"/>
      <c r="Q683" s="7"/>
      <c r="R683" s="7"/>
    </row>
    <row r="684" spans="5:18" ht="14.25" customHeight="1" x14ac:dyDescent="0.2">
      <c r="E684" s="17"/>
      <c r="F684" s="7"/>
      <c r="G684" s="7"/>
      <c r="H684" s="7"/>
      <c r="I684" s="7"/>
      <c r="J684" s="7"/>
      <c r="K684" s="7"/>
      <c r="L684" s="7"/>
      <c r="M684" s="7"/>
      <c r="N684" s="7"/>
      <c r="O684" s="7"/>
      <c r="P684" s="7"/>
      <c r="Q684" s="7"/>
      <c r="R684" s="7"/>
    </row>
    <row r="685" spans="5:18" ht="14.25" customHeight="1" x14ac:dyDescent="0.2">
      <c r="E685" s="17"/>
      <c r="F685" s="7"/>
      <c r="G685" s="7"/>
      <c r="H685" s="7"/>
      <c r="I685" s="7"/>
      <c r="J685" s="7"/>
      <c r="K685" s="7"/>
      <c r="L685" s="7"/>
      <c r="M685" s="7"/>
      <c r="N685" s="7"/>
      <c r="O685" s="7"/>
      <c r="P685" s="7"/>
      <c r="Q685" s="7"/>
      <c r="R685" s="7"/>
    </row>
    <row r="686" spans="5:18" ht="14.25" customHeight="1" x14ac:dyDescent="0.2">
      <c r="E686" s="17"/>
      <c r="F686" s="7"/>
      <c r="G686" s="7"/>
      <c r="H686" s="7"/>
      <c r="I686" s="7"/>
      <c r="J686" s="7"/>
      <c r="K686" s="7"/>
      <c r="L686" s="7"/>
      <c r="M686" s="7"/>
      <c r="N686" s="7"/>
      <c r="O686" s="7"/>
      <c r="P686" s="7"/>
      <c r="Q686" s="7"/>
      <c r="R686" s="7"/>
    </row>
    <row r="687" spans="5:18" ht="14.25" customHeight="1" x14ac:dyDescent="0.2">
      <c r="E687" s="17"/>
      <c r="F687" s="7"/>
      <c r="G687" s="7"/>
      <c r="H687" s="7"/>
      <c r="I687" s="7"/>
      <c r="J687" s="7"/>
      <c r="K687" s="7"/>
      <c r="L687" s="7"/>
      <c r="M687" s="7"/>
      <c r="N687" s="7"/>
      <c r="O687" s="7"/>
      <c r="P687" s="7"/>
      <c r="Q687" s="7"/>
      <c r="R687" s="7"/>
    </row>
    <row r="688" spans="5:18" ht="14.25" customHeight="1" x14ac:dyDescent="0.2">
      <c r="E688" s="17"/>
      <c r="F688" s="7"/>
      <c r="G688" s="7"/>
      <c r="H688" s="7"/>
      <c r="I688" s="7"/>
      <c r="J688" s="7"/>
      <c r="K688" s="7"/>
      <c r="L688" s="7"/>
      <c r="M688" s="7"/>
      <c r="N688" s="7"/>
      <c r="O688" s="7"/>
      <c r="P688" s="7"/>
      <c r="Q688" s="7"/>
      <c r="R688" s="7"/>
    </row>
    <row r="689" spans="5:18" ht="14.25" customHeight="1" x14ac:dyDescent="0.2">
      <c r="E689" s="17"/>
      <c r="F689" s="7"/>
      <c r="G689" s="7"/>
      <c r="H689" s="7"/>
      <c r="I689" s="7"/>
      <c r="J689" s="7"/>
      <c r="K689" s="7"/>
      <c r="L689" s="7"/>
      <c r="M689" s="7"/>
      <c r="N689" s="7"/>
      <c r="O689" s="7"/>
      <c r="P689" s="7"/>
      <c r="Q689" s="7"/>
      <c r="R689" s="7"/>
    </row>
    <row r="690" spans="5:18" ht="14.25" customHeight="1" x14ac:dyDescent="0.2">
      <c r="E690" s="17"/>
      <c r="F690" s="7"/>
      <c r="G690" s="7"/>
      <c r="H690" s="7"/>
      <c r="I690" s="7"/>
      <c r="J690" s="7"/>
      <c r="K690" s="7"/>
      <c r="L690" s="7"/>
      <c r="M690" s="7"/>
      <c r="N690" s="7"/>
      <c r="O690" s="7"/>
      <c r="P690" s="7"/>
      <c r="Q690" s="7"/>
      <c r="R690" s="7"/>
    </row>
    <row r="691" spans="5:18" ht="14.25" customHeight="1" x14ac:dyDescent="0.2">
      <c r="E691" s="17"/>
      <c r="F691" s="7"/>
      <c r="G691" s="7"/>
      <c r="H691" s="7"/>
      <c r="I691" s="7"/>
      <c r="J691" s="7"/>
      <c r="K691" s="7"/>
      <c r="L691" s="7"/>
      <c r="M691" s="7"/>
      <c r="N691" s="7"/>
      <c r="O691" s="7"/>
      <c r="P691" s="7"/>
      <c r="Q691" s="7"/>
      <c r="R691" s="7"/>
    </row>
    <row r="692" spans="5:18" ht="14.25" customHeight="1" x14ac:dyDescent="0.2">
      <c r="E692" s="17"/>
      <c r="F692" s="7"/>
      <c r="G692" s="7"/>
      <c r="H692" s="7"/>
      <c r="I692" s="7"/>
      <c r="J692" s="7"/>
      <c r="K692" s="7"/>
      <c r="L692" s="7"/>
      <c r="M692" s="7"/>
      <c r="N692" s="7"/>
      <c r="O692" s="7"/>
      <c r="P692" s="7"/>
      <c r="Q692" s="7"/>
      <c r="R692" s="7"/>
    </row>
    <row r="693" spans="5:18" ht="14.25" customHeight="1" x14ac:dyDescent="0.2">
      <c r="E693" s="17"/>
      <c r="F693" s="7"/>
      <c r="G693" s="7"/>
      <c r="H693" s="7"/>
      <c r="I693" s="7"/>
      <c r="J693" s="7"/>
      <c r="K693" s="7"/>
      <c r="L693" s="7"/>
      <c r="M693" s="7"/>
      <c r="N693" s="7"/>
      <c r="O693" s="7"/>
      <c r="P693" s="7"/>
      <c r="Q693" s="7"/>
      <c r="R693" s="7"/>
    </row>
    <row r="694" spans="5:18" ht="14.25" customHeight="1" x14ac:dyDescent="0.2">
      <c r="E694" s="17"/>
      <c r="F694" s="7"/>
      <c r="G694" s="7"/>
      <c r="H694" s="7"/>
      <c r="I694" s="7"/>
      <c r="J694" s="7"/>
      <c r="K694" s="7"/>
      <c r="L694" s="7"/>
      <c r="M694" s="7"/>
      <c r="N694" s="7"/>
      <c r="O694" s="7"/>
      <c r="P694" s="7"/>
      <c r="Q694" s="7"/>
      <c r="R694" s="7"/>
    </row>
    <row r="695" spans="5:18" ht="14.25" customHeight="1" x14ac:dyDescent="0.2">
      <c r="E695" s="17"/>
      <c r="F695" s="7"/>
      <c r="G695" s="7"/>
      <c r="H695" s="7"/>
      <c r="I695" s="7"/>
      <c r="J695" s="7"/>
      <c r="K695" s="7"/>
      <c r="L695" s="7"/>
      <c r="M695" s="7"/>
      <c r="N695" s="7"/>
      <c r="O695" s="7"/>
      <c r="P695" s="7"/>
      <c r="Q695" s="7"/>
      <c r="R695" s="7"/>
    </row>
    <row r="696" spans="5:18" ht="14.25" customHeight="1" x14ac:dyDescent="0.2">
      <c r="E696" s="17"/>
      <c r="F696" s="7"/>
      <c r="G696" s="7"/>
      <c r="H696" s="7"/>
      <c r="I696" s="7"/>
      <c r="J696" s="7"/>
      <c r="K696" s="7"/>
      <c r="L696" s="7"/>
      <c r="M696" s="7"/>
      <c r="N696" s="7"/>
      <c r="O696" s="7"/>
      <c r="P696" s="7"/>
      <c r="Q696" s="7"/>
      <c r="R696" s="7"/>
    </row>
    <row r="697" spans="5:18" ht="14.25" customHeight="1" x14ac:dyDescent="0.2">
      <c r="E697" s="17"/>
      <c r="F697" s="7"/>
      <c r="G697" s="7"/>
      <c r="H697" s="7"/>
      <c r="I697" s="7"/>
      <c r="J697" s="7"/>
      <c r="K697" s="7"/>
      <c r="L697" s="7"/>
      <c r="M697" s="7"/>
      <c r="N697" s="7"/>
      <c r="O697" s="7"/>
      <c r="P697" s="7"/>
      <c r="Q697" s="7"/>
      <c r="R697" s="7"/>
    </row>
    <row r="698" spans="5:18" ht="14.25" customHeight="1" x14ac:dyDescent="0.2">
      <c r="E698" s="17"/>
      <c r="F698" s="7"/>
      <c r="G698" s="7"/>
      <c r="H698" s="7"/>
      <c r="I698" s="7"/>
      <c r="J698" s="7"/>
      <c r="K698" s="7"/>
      <c r="L698" s="7"/>
      <c r="M698" s="7"/>
      <c r="N698" s="7"/>
      <c r="O698" s="7"/>
      <c r="P698" s="7"/>
      <c r="Q698" s="7"/>
      <c r="R698" s="7"/>
    </row>
    <row r="699" spans="5:18" ht="14.25" customHeight="1" x14ac:dyDescent="0.2">
      <c r="E699" s="17"/>
      <c r="F699" s="7"/>
      <c r="G699" s="7"/>
      <c r="H699" s="7"/>
      <c r="I699" s="7"/>
      <c r="J699" s="7"/>
      <c r="K699" s="7"/>
      <c r="L699" s="7"/>
      <c r="M699" s="7"/>
      <c r="N699" s="7"/>
      <c r="O699" s="7"/>
      <c r="P699" s="7"/>
      <c r="Q699" s="7"/>
      <c r="R699" s="7"/>
    </row>
    <row r="700" spans="5:18" ht="14.25" customHeight="1" x14ac:dyDescent="0.2">
      <c r="E700" s="17"/>
      <c r="F700" s="7"/>
      <c r="G700" s="7"/>
      <c r="H700" s="7"/>
      <c r="I700" s="7"/>
      <c r="J700" s="7"/>
      <c r="K700" s="7"/>
      <c r="L700" s="7"/>
      <c r="M700" s="7"/>
      <c r="N700" s="7"/>
      <c r="O700" s="7"/>
      <c r="P700" s="7"/>
      <c r="Q700" s="7"/>
      <c r="R700" s="7"/>
    </row>
    <row r="701" spans="5:18" ht="14.25" customHeight="1" x14ac:dyDescent="0.2">
      <c r="E701" s="17"/>
      <c r="F701" s="7"/>
      <c r="G701" s="7"/>
      <c r="H701" s="7"/>
      <c r="I701" s="7"/>
      <c r="J701" s="7"/>
      <c r="K701" s="7"/>
      <c r="L701" s="7"/>
      <c r="M701" s="7"/>
      <c r="N701" s="7"/>
      <c r="O701" s="7"/>
      <c r="P701" s="7"/>
      <c r="Q701" s="7"/>
      <c r="R701" s="7"/>
    </row>
    <row r="702" spans="5:18" ht="14.25" customHeight="1" x14ac:dyDescent="0.2">
      <c r="E702" s="17"/>
      <c r="F702" s="7"/>
      <c r="G702" s="7"/>
      <c r="H702" s="7"/>
      <c r="I702" s="7"/>
      <c r="J702" s="7"/>
      <c r="K702" s="7"/>
      <c r="L702" s="7"/>
      <c r="M702" s="7"/>
      <c r="N702" s="7"/>
      <c r="O702" s="7"/>
      <c r="P702" s="7"/>
      <c r="Q702" s="7"/>
      <c r="R702" s="7"/>
    </row>
    <row r="703" spans="5:18" ht="14.25" customHeight="1" x14ac:dyDescent="0.2">
      <c r="E703" s="17"/>
      <c r="F703" s="7"/>
      <c r="G703" s="7"/>
      <c r="H703" s="7"/>
      <c r="I703" s="7"/>
      <c r="J703" s="7"/>
      <c r="K703" s="7"/>
      <c r="L703" s="7"/>
      <c r="M703" s="7"/>
      <c r="N703" s="7"/>
      <c r="O703" s="7"/>
      <c r="P703" s="7"/>
      <c r="Q703" s="7"/>
      <c r="R703" s="7"/>
    </row>
    <row r="704" spans="5:18" ht="14.25" customHeight="1" x14ac:dyDescent="0.2">
      <c r="E704" s="17"/>
      <c r="F704" s="7"/>
      <c r="G704" s="7"/>
      <c r="H704" s="7"/>
      <c r="I704" s="7"/>
      <c r="J704" s="7"/>
      <c r="K704" s="7"/>
      <c r="L704" s="7"/>
      <c r="M704" s="7"/>
      <c r="N704" s="7"/>
      <c r="O704" s="7"/>
      <c r="P704" s="7"/>
      <c r="Q704" s="7"/>
      <c r="R704" s="7"/>
    </row>
    <row r="705" spans="5:18" ht="14.25" customHeight="1" x14ac:dyDescent="0.2">
      <c r="E705" s="17"/>
      <c r="F705" s="7"/>
      <c r="G705" s="7"/>
      <c r="H705" s="7"/>
      <c r="I705" s="7"/>
      <c r="J705" s="7"/>
      <c r="K705" s="7"/>
      <c r="L705" s="7"/>
      <c r="M705" s="7"/>
      <c r="N705" s="7"/>
      <c r="O705" s="7"/>
      <c r="P705" s="7"/>
      <c r="Q705" s="7"/>
      <c r="R705" s="7"/>
    </row>
    <row r="706" spans="5:18" ht="14.25" customHeight="1" x14ac:dyDescent="0.2">
      <c r="E706" s="17"/>
      <c r="F706" s="7"/>
      <c r="G706" s="7"/>
      <c r="H706" s="7"/>
      <c r="I706" s="7"/>
      <c r="J706" s="7"/>
      <c r="K706" s="7"/>
      <c r="L706" s="7"/>
      <c r="M706" s="7"/>
      <c r="N706" s="7"/>
      <c r="O706" s="7"/>
      <c r="P706" s="7"/>
      <c r="Q706" s="7"/>
      <c r="R706" s="7"/>
    </row>
    <row r="707" spans="5:18" ht="14.25" customHeight="1" x14ac:dyDescent="0.2">
      <c r="E707" s="17"/>
      <c r="F707" s="7"/>
      <c r="G707" s="7"/>
      <c r="H707" s="7"/>
      <c r="I707" s="7"/>
      <c r="J707" s="7"/>
      <c r="K707" s="7"/>
      <c r="L707" s="7"/>
      <c r="M707" s="7"/>
      <c r="N707" s="7"/>
      <c r="O707" s="7"/>
      <c r="P707" s="7"/>
      <c r="Q707" s="7"/>
      <c r="R707" s="7"/>
    </row>
    <row r="708" spans="5:18" ht="14.25" customHeight="1" x14ac:dyDescent="0.2">
      <c r="E708" s="17"/>
      <c r="F708" s="7"/>
      <c r="G708" s="7"/>
      <c r="H708" s="7"/>
      <c r="I708" s="7"/>
      <c r="J708" s="7"/>
      <c r="K708" s="7"/>
      <c r="L708" s="7"/>
      <c r="M708" s="7"/>
      <c r="N708" s="7"/>
      <c r="O708" s="7"/>
      <c r="P708" s="7"/>
      <c r="Q708" s="7"/>
      <c r="R708" s="7"/>
    </row>
    <row r="709" spans="5:18" ht="14.25" customHeight="1" x14ac:dyDescent="0.2">
      <c r="E709" s="17"/>
      <c r="F709" s="7"/>
      <c r="G709" s="7"/>
      <c r="H709" s="7"/>
      <c r="I709" s="7"/>
      <c r="J709" s="7"/>
      <c r="K709" s="7"/>
      <c r="L709" s="7"/>
      <c r="M709" s="7"/>
      <c r="N709" s="7"/>
      <c r="O709" s="7"/>
      <c r="P709" s="7"/>
      <c r="Q709" s="7"/>
      <c r="R709" s="7"/>
    </row>
    <row r="710" spans="5:18" ht="14.25" customHeight="1" x14ac:dyDescent="0.2">
      <c r="E710" s="17"/>
      <c r="F710" s="7"/>
      <c r="G710" s="7"/>
      <c r="H710" s="7"/>
      <c r="I710" s="7"/>
      <c r="J710" s="7"/>
      <c r="K710" s="7"/>
      <c r="L710" s="7"/>
      <c r="M710" s="7"/>
      <c r="N710" s="7"/>
      <c r="O710" s="7"/>
      <c r="P710" s="7"/>
      <c r="Q710" s="7"/>
      <c r="R710" s="7"/>
    </row>
    <row r="711" spans="5:18" ht="14.25" customHeight="1" x14ac:dyDescent="0.2">
      <c r="E711" s="17"/>
      <c r="F711" s="7"/>
      <c r="G711" s="7"/>
      <c r="H711" s="7"/>
      <c r="I711" s="7"/>
      <c r="J711" s="7"/>
      <c r="K711" s="7"/>
      <c r="L711" s="7"/>
      <c r="M711" s="7"/>
      <c r="N711" s="7"/>
      <c r="O711" s="7"/>
      <c r="P711" s="7"/>
      <c r="Q711" s="7"/>
      <c r="R711" s="7"/>
    </row>
    <row r="712" spans="5:18" ht="14.25" customHeight="1" x14ac:dyDescent="0.2">
      <c r="E712" s="17"/>
      <c r="F712" s="7"/>
      <c r="G712" s="7"/>
      <c r="H712" s="7"/>
      <c r="I712" s="7"/>
      <c r="J712" s="7"/>
      <c r="K712" s="7"/>
      <c r="L712" s="7"/>
      <c r="M712" s="7"/>
      <c r="N712" s="7"/>
      <c r="O712" s="7"/>
      <c r="P712" s="7"/>
      <c r="Q712" s="7"/>
      <c r="R712" s="7"/>
    </row>
    <row r="713" spans="5:18" ht="14.25" customHeight="1" x14ac:dyDescent="0.2">
      <c r="E713" s="17"/>
      <c r="F713" s="7"/>
      <c r="G713" s="7"/>
      <c r="H713" s="7"/>
      <c r="I713" s="7"/>
      <c r="J713" s="7"/>
      <c r="K713" s="7"/>
      <c r="L713" s="7"/>
      <c r="M713" s="7"/>
      <c r="N713" s="7"/>
      <c r="O713" s="7"/>
      <c r="P713" s="7"/>
      <c r="Q713" s="7"/>
      <c r="R713" s="7"/>
    </row>
    <row r="714" spans="5:18" ht="14.25" customHeight="1" x14ac:dyDescent="0.2">
      <c r="E714" s="17"/>
      <c r="F714" s="7"/>
      <c r="G714" s="7"/>
      <c r="H714" s="7"/>
      <c r="I714" s="7"/>
      <c r="J714" s="7"/>
      <c r="K714" s="7"/>
      <c r="L714" s="7"/>
      <c r="M714" s="7"/>
      <c r="N714" s="7"/>
      <c r="O714" s="7"/>
      <c r="P714" s="7"/>
      <c r="Q714" s="7"/>
      <c r="R714" s="7"/>
    </row>
    <row r="715" spans="5:18" ht="14.25" customHeight="1" x14ac:dyDescent="0.2">
      <c r="E715" s="17"/>
      <c r="F715" s="7"/>
      <c r="G715" s="7"/>
      <c r="H715" s="7"/>
      <c r="I715" s="7"/>
      <c r="J715" s="7"/>
      <c r="K715" s="7"/>
      <c r="L715" s="7"/>
      <c r="M715" s="7"/>
      <c r="N715" s="7"/>
      <c r="O715" s="7"/>
      <c r="P715" s="7"/>
      <c r="Q715" s="7"/>
      <c r="R715" s="7"/>
    </row>
    <row r="716" spans="5:18" ht="14.25" customHeight="1" x14ac:dyDescent="0.2">
      <c r="E716" s="17"/>
      <c r="F716" s="7"/>
      <c r="G716" s="7"/>
      <c r="H716" s="7"/>
      <c r="I716" s="7"/>
      <c r="J716" s="7"/>
      <c r="K716" s="7"/>
      <c r="L716" s="7"/>
      <c r="M716" s="7"/>
      <c r="N716" s="7"/>
      <c r="O716" s="7"/>
      <c r="P716" s="7"/>
      <c r="Q716" s="7"/>
      <c r="R716" s="7"/>
    </row>
    <row r="717" spans="5:18" ht="14.25" customHeight="1" x14ac:dyDescent="0.2">
      <c r="E717" s="17"/>
      <c r="F717" s="7"/>
      <c r="G717" s="7"/>
      <c r="H717" s="7"/>
      <c r="I717" s="7"/>
      <c r="J717" s="7"/>
      <c r="K717" s="7"/>
      <c r="L717" s="7"/>
      <c r="M717" s="7"/>
      <c r="N717" s="7"/>
      <c r="O717" s="7"/>
      <c r="P717" s="7"/>
      <c r="Q717" s="7"/>
      <c r="R717" s="7"/>
    </row>
    <row r="718" spans="5:18" ht="14.25" customHeight="1" x14ac:dyDescent="0.2">
      <c r="E718" s="17"/>
      <c r="F718" s="7"/>
      <c r="G718" s="7"/>
      <c r="H718" s="7"/>
      <c r="I718" s="7"/>
      <c r="J718" s="7"/>
      <c r="K718" s="7"/>
      <c r="L718" s="7"/>
      <c r="M718" s="7"/>
      <c r="N718" s="7"/>
      <c r="O718" s="7"/>
      <c r="P718" s="7"/>
      <c r="Q718" s="7"/>
      <c r="R718" s="7"/>
    </row>
    <row r="719" spans="5:18" ht="14.25" customHeight="1" x14ac:dyDescent="0.2">
      <c r="E719" s="17"/>
      <c r="F719" s="7"/>
      <c r="G719" s="7"/>
      <c r="H719" s="7"/>
      <c r="I719" s="7"/>
      <c r="J719" s="7"/>
      <c r="K719" s="7"/>
      <c r="L719" s="7"/>
      <c r="M719" s="7"/>
      <c r="N719" s="7"/>
      <c r="O719" s="7"/>
      <c r="P719" s="7"/>
      <c r="Q719" s="7"/>
      <c r="R719" s="7"/>
    </row>
    <row r="720" spans="5:18" ht="14.25" customHeight="1" x14ac:dyDescent="0.2">
      <c r="E720" s="17"/>
      <c r="F720" s="7"/>
      <c r="G720" s="7"/>
      <c r="H720" s="7"/>
      <c r="I720" s="7"/>
      <c r="J720" s="7"/>
      <c r="K720" s="7"/>
      <c r="L720" s="7"/>
      <c r="M720" s="7"/>
      <c r="N720" s="7"/>
      <c r="O720" s="7"/>
      <c r="P720" s="7"/>
      <c r="Q720" s="7"/>
      <c r="R720" s="7"/>
    </row>
    <row r="721" spans="5:18" ht="14.25" customHeight="1" x14ac:dyDescent="0.2">
      <c r="E721" s="17"/>
      <c r="F721" s="7"/>
      <c r="G721" s="7"/>
      <c r="H721" s="7"/>
      <c r="I721" s="7"/>
      <c r="J721" s="7"/>
      <c r="K721" s="7"/>
      <c r="L721" s="7"/>
      <c r="M721" s="7"/>
      <c r="N721" s="7"/>
      <c r="O721" s="7"/>
      <c r="P721" s="7"/>
      <c r="Q721" s="7"/>
      <c r="R721" s="7"/>
    </row>
    <row r="722" spans="5:18" ht="14.25" customHeight="1" x14ac:dyDescent="0.2">
      <c r="E722" s="17"/>
      <c r="F722" s="7"/>
      <c r="G722" s="7"/>
      <c r="H722" s="7"/>
      <c r="I722" s="7"/>
      <c r="J722" s="7"/>
      <c r="K722" s="7"/>
      <c r="L722" s="7"/>
      <c r="M722" s="7"/>
      <c r="N722" s="7"/>
      <c r="O722" s="7"/>
      <c r="P722" s="7"/>
      <c r="Q722" s="7"/>
      <c r="R722" s="7"/>
    </row>
    <row r="723" spans="5:18" ht="14.25" customHeight="1" x14ac:dyDescent="0.2">
      <c r="E723" s="17"/>
      <c r="F723" s="7"/>
      <c r="G723" s="7"/>
      <c r="H723" s="7"/>
      <c r="I723" s="7"/>
      <c r="J723" s="7"/>
      <c r="K723" s="7"/>
      <c r="L723" s="7"/>
      <c r="M723" s="7"/>
      <c r="N723" s="7"/>
      <c r="O723" s="7"/>
      <c r="P723" s="7"/>
      <c r="Q723" s="7"/>
      <c r="R723" s="7"/>
    </row>
    <row r="724" spans="5:18" ht="14.25" customHeight="1" x14ac:dyDescent="0.2">
      <c r="E724" s="17"/>
      <c r="F724" s="7"/>
      <c r="G724" s="7"/>
      <c r="H724" s="7"/>
      <c r="I724" s="7"/>
      <c r="J724" s="7"/>
      <c r="K724" s="7"/>
      <c r="L724" s="7"/>
      <c r="M724" s="7"/>
      <c r="N724" s="7"/>
      <c r="O724" s="7"/>
      <c r="P724" s="7"/>
      <c r="Q724" s="7"/>
      <c r="R724" s="7"/>
    </row>
    <row r="725" spans="5:18" ht="14.25" customHeight="1" x14ac:dyDescent="0.2">
      <c r="E725" s="17"/>
      <c r="F725" s="7"/>
      <c r="G725" s="7"/>
      <c r="H725" s="7"/>
      <c r="I725" s="7"/>
      <c r="J725" s="7"/>
      <c r="K725" s="7"/>
      <c r="L725" s="7"/>
      <c r="M725" s="7"/>
      <c r="N725" s="7"/>
      <c r="O725" s="7"/>
      <c r="P725" s="7"/>
      <c r="Q725" s="7"/>
      <c r="R725" s="7"/>
    </row>
    <row r="726" spans="5:18" ht="14.25" customHeight="1" x14ac:dyDescent="0.2">
      <c r="E726" s="17"/>
      <c r="F726" s="7"/>
      <c r="G726" s="7"/>
      <c r="H726" s="7"/>
      <c r="I726" s="7"/>
      <c r="J726" s="7"/>
      <c r="K726" s="7"/>
      <c r="L726" s="7"/>
      <c r="M726" s="7"/>
      <c r="N726" s="7"/>
      <c r="O726" s="7"/>
      <c r="P726" s="7"/>
      <c r="Q726" s="7"/>
      <c r="R726" s="7"/>
    </row>
    <row r="727" spans="5:18" ht="14.25" customHeight="1" x14ac:dyDescent="0.2">
      <c r="E727" s="17"/>
      <c r="F727" s="7"/>
      <c r="G727" s="7"/>
      <c r="H727" s="7"/>
      <c r="I727" s="7"/>
      <c r="J727" s="7"/>
      <c r="K727" s="7"/>
      <c r="L727" s="7"/>
      <c r="M727" s="7"/>
      <c r="N727" s="7"/>
      <c r="O727" s="7"/>
      <c r="P727" s="7"/>
      <c r="Q727" s="7"/>
      <c r="R727" s="7"/>
    </row>
    <row r="728" spans="5:18" ht="14.25" customHeight="1" x14ac:dyDescent="0.2">
      <c r="E728" s="17"/>
      <c r="F728" s="7"/>
      <c r="G728" s="7"/>
      <c r="H728" s="7"/>
      <c r="I728" s="7"/>
      <c r="J728" s="7"/>
      <c r="K728" s="7"/>
      <c r="L728" s="7"/>
      <c r="M728" s="7"/>
      <c r="N728" s="7"/>
      <c r="O728" s="7"/>
      <c r="P728" s="7"/>
      <c r="Q728" s="7"/>
      <c r="R728" s="7"/>
    </row>
    <row r="729" spans="5:18" ht="14.25" customHeight="1" x14ac:dyDescent="0.2">
      <c r="E729" s="17"/>
      <c r="F729" s="7"/>
      <c r="G729" s="7"/>
      <c r="H729" s="7"/>
      <c r="I729" s="7"/>
      <c r="J729" s="7"/>
      <c r="K729" s="7"/>
      <c r="L729" s="7"/>
      <c r="M729" s="7"/>
      <c r="N729" s="7"/>
      <c r="O729" s="7"/>
      <c r="P729" s="7"/>
      <c r="Q729" s="7"/>
      <c r="R729" s="7"/>
    </row>
    <row r="730" spans="5:18" ht="14.25" customHeight="1" x14ac:dyDescent="0.2">
      <c r="E730" s="17"/>
      <c r="F730" s="7"/>
      <c r="G730" s="7"/>
      <c r="H730" s="7"/>
      <c r="I730" s="7"/>
      <c r="J730" s="7"/>
      <c r="K730" s="7"/>
      <c r="L730" s="7"/>
      <c r="M730" s="7"/>
      <c r="N730" s="7"/>
      <c r="O730" s="7"/>
      <c r="P730" s="7"/>
      <c r="Q730" s="7"/>
      <c r="R730" s="7"/>
    </row>
    <row r="731" spans="5:18" ht="14.25" customHeight="1" x14ac:dyDescent="0.2">
      <c r="E731" s="17"/>
      <c r="F731" s="7"/>
      <c r="G731" s="7"/>
      <c r="H731" s="7"/>
      <c r="I731" s="7"/>
      <c r="J731" s="7"/>
      <c r="K731" s="7"/>
      <c r="L731" s="7"/>
      <c r="M731" s="7"/>
      <c r="N731" s="7"/>
      <c r="O731" s="7"/>
      <c r="P731" s="7"/>
      <c r="Q731" s="7"/>
      <c r="R731" s="7"/>
    </row>
    <row r="732" spans="5:18" ht="14.25" customHeight="1" x14ac:dyDescent="0.2">
      <c r="E732" s="17"/>
      <c r="F732" s="7"/>
      <c r="G732" s="7"/>
      <c r="H732" s="7"/>
      <c r="I732" s="7"/>
      <c r="J732" s="7"/>
      <c r="K732" s="7"/>
      <c r="L732" s="7"/>
      <c r="M732" s="7"/>
      <c r="N732" s="7"/>
      <c r="O732" s="7"/>
      <c r="P732" s="7"/>
      <c r="Q732" s="7"/>
      <c r="R732" s="7"/>
    </row>
    <row r="733" spans="5:18" ht="14.25" customHeight="1" x14ac:dyDescent="0.2">
      <c r="E733" s="17"/>
      <c r="F733" s="7"/>
      <c r="G733" s="7"/>
      <c r="H733" s="7"/>
      <c r="I733" s="7"/>
      <c r="J733" s="7"/>
      <c r="K733" s="7"/>
      <c r="L733" s="7"/>
      <c r="M733" s="7"/>
      <c r="N733" s="7"/>
      <c r="O733" s="7"/>
      <c r="P733" s="7"/>
      <c r="Q733" s="7"/>
      <c r="R733" s="7"/>
    </row>
    <row r="734" spans="5:18" ht="14.25" customHeight="1" x14ac:dyDescent="0.2">
      <c r="E734" s="17"/>
      <c r="F734" s="7"/>
      <c r="G734" s="7"/>
      <c r="H734" s="7"/>
      <c r="I734" s="7"/>
      <c r="J734" s="7"/>
      <c r="K734" s="7"/>
      <c r="L734" s="7"/>
      <c r="M734" s="7"/>
      <c r="N734" s="7"/>
      <c r="O734" s="7"/>
      <c r="P734" s="7"/>
      <c r="Q734" s="7"/>
      <c r="R734" s="7"/>
    </row>
    <row r="735" spans="5:18" ht="14.25" customHeight="1" x14ac:dyDescent="0.2">
      <c r="E735" s="17"/>
      <c r="F735" s="7"/>
      <c r="G735" s="7"/>
      <c r="H735" s="7"/>
      <c r="I735" s="7"/>
      <c r="J735" s="7"/>
      <c r="K735" s="7"/>
      <c r="L735" s="7"/>
      <c r="M735" s="7"/>
      <c r="N735" s="7"/>
      <c r="O735" s="7"/>
      <c r="P735" s="7"/>
      <c r="Q735" s="7"/>
      <c r="R735" s="7"/>
    </row>
    <row r="736" spans="5:18" ht="14.25" customHeight="1" x14ac:dyDescent="0.2">
      <c r="E736" s="17"/>
      <c r="F736" s="7"/>
      <c r="G736" s="7"/>
      <c r="H736" s="7"/>
      <c r="I736" s="7"/>
      <c r="J736" s="7"/>
      <c r="K736" s="7"/>
      <c r="L736" s="7"/>
      <c r="M736" s="7"/>
      <c r="N736" s="7"/>
      <c r="O736" s="7"/>
      <c r="P736" s="7"/>
      <c r="Q736" s="7"/>
      <c r="R736" s="7"/>
    </row>
    <row r="737" spans="5:18" ht="14.25" customHeight="1" x14ac:dyDescent="0.2">
      <c r="E737" s="17"/>
      <c r="F737" s="7"/>
      <c r="G737" s="7"/>
      <c r="H737" s="7"/>
      <c r="I737" s="7"/>
      <c r="J737" s="7"/>
      <c r="K737" s="7"/>
      <c r="L737" s="7"/>
      <c r="M737" s="7"/>
      <c r="N737" s="7"/>
      <c r="O737" s="7"/>
      <c r="P737" s="7"/>
      <c r="Q737" s="7"/>
      <c r="R737" s="7"/>
    </row>
    <row r="738" spans="5:18" ht="14.25" customHeight="1" x14ac:dyDescent="0.2">
      <c r="E738" s="17"/>
      <c r="F738" s="7"/>
      <c r="G738" s="7"/>
      <c r="H738" s="7"/>
      <c r="I738" s="7"/>
      <c r="J738" s="7"/>
      <c r="K738" s="7"/>
      <c r="L738" s="7"/>
      <c r="M738" s="7"/>
      <c r="N738" s="7"/>
      <c r="O738" s="7"/>
      <c r="P738" s="7"/>
      <c r="Q738" s="7"/>
      <c r="R738" s="7"/>
    </row>
    <row r="739" spans="5:18" ht="14.25" customHeight="1" x14ac:dyDescent="0.2">
      <c r="E739" s="17"/>
      <c r="F739" s="7"/>
      <c r="G739" s="7"/>
      <c r="H739" s="7"/>
      <c r="I739" s="7"/>
      <c r="J739" s="7"/>
      <c r="K739" s="7"/>
      <c r="L739" s="7"/>
      <c r="M739" s="7"/>
      <c r="N739" s="7"/>
      <c r="O739" s="7"/>
      <c r="P739" s="7"/>
      <c r="Q739" s="7"/>
      <c r="R739" s="7"/>
    </row>
    <row r="740" spans="5:18" ht="14.25" customHeight="1" x14ac:dyDescent="0.2">
      <c r="E740" s="17"/>
      <c r="F740" s="7"/>
      <c r="G740" s="7"/>
      <c r="H740" s="7"/>
      <c r="I740" s="7"/>
      <c r="J740" s="7"/>
      <c r="K740" s="7"/>
      <c r="L740" s="7"/>
      <c r="M740" s="7"/>
      <c r="N740" s="7"/>
      <c r="O740" s="7"/>
      <c r="P740" s="7"/>
      <c r="Q740" s="7"/>
      <c r="R740" s="7"/>
    </row>
    <row r="741" spans="5:18" ht="14.25" customHeight="1" x14ac:dyDescent="0.2">
      <c r="E741" s="17"/>
      <c r="F741" s="7"/>
      <c r="G741" s="7"/>
      <c r="H741" s="7"/>
      <c r="I741" s="7"/>
      <c r="J741" s="7"/>
      <c r="K741" s="7"/>
      <c r="L741" s="7"/>
      <c r="M741" s="7"/>
      <c r="N741" s="7"/>
      <c r="O741" s="7"/>
      <c r="P741" s="7"/>
      <c r="Q741" s="7"/>
      <c r="R741" s="7"/>
    </row>
    <row r="742" spans="5:18" ht="14.25" customHeight="1" x14ac:dyDescent="0.2">
      <c r="E742" s="17"/>
      <c r="F742" s="7"/>
      <c r="G742" s="7"/>
      <c r="H742" s="7"/>
      <c r="I742" s="7"/>
      <c r="J742" s="7"/>
      <c r="K742" s="7"/>
      <c r="L742" s="7"/>
      <c r="M742" s="7"/>
      <c r="N742" s="7"/>
      <c r="O742" s="7"/>
      <c r="P742" s="7"/>
      <c r="Q742" s="7"/>
      <c r="R742" s="7"/>
    </row>
    <row r="743" spans="5:18" ht="14.25" customHeight="1" x14ac:dyDescent="0.2">
      <c r="E743" s="17"/>
      <c r="F743" s="7"/>
      <c r="G743" s="7"/>
      <c r="H743" s="7"/>
      <c r="I743" s="7"/>
      <c r="J743" s="7"/>
      <c r="K743" s="7"/>
      <c r="L743" s="7"/>
      <c r="M743" s="7"/>
      <c r="N743" s="7"/>
      <c r="O743" s="7"/>
      <c r="P743" s="7"/>
      <c r="Q743" s="7"/>
      <c r="R743" s="7"/>
    </row>
    <row r="744" spans="5:18" ht="14.25" customHeight="1" x14ac:dyDescent="0.2">
      <c r="E744" s="17"/>
      <c r="F744" s="7"/>
      <c r="G744" s="7"/>
      <c r="H744" s="7"/>
      <c r="I744" s="7"/>
      <c r="J744" s="7"/>
      <c r="K744" s="7"/>
      <c r="L744" s="7"/>
      <c r="M744" s="7"/>
      <c r="N744" s="7"/>
      <c r="O744" s="7"/>
      <c r="P744" s="7"/>
      <c r="Q744" s="7"/>
      <c r="R744" s="7"/>
    </row>
    <row r="745" spans="5:18" ht="14.25" customHeight="1" x14ac:dyDescent="0.2">
      <c r="E745" s="17"/>
      <c r="F745" s="7"/>
      <c r="G745" s="7"/>
      <c r="H745" s="7"/>
      <c r="I745" s="7"/>
      <c r="J745" s="7"/>
      <c r="K745" s="7"/>
      <c r="L745" s="7"/>
      <c r="M745" s="7"/>
      <c r="N745" s="7"/>
      <c r="O745" s="7"/>
      <c r="P745" s="7"/>
      <c r="Q745" s="7"/>
      <c r="R745" s="7"/>
    </row>
    <row r="746" spans="5:18" ht="14.25" customHeight="1" x14ac:dyDescent="0.2">
      <c r="E746" s="17"/>
      <c r="F746" s="7"/>
      <c r="G746" s="7"/>
      <c r="H746" s="7"/>
      <c r="I746" s="7"/>
      <c r="J746" s="7"/>
      <c r="K746" s="7"/>
      <c r="L746" s="7"/>
      <c r="M746" s="7"/>
      <c r="N746" s="7"/>
      <c r="O746" s="7"/>
      <c r="P746" s="7"/>
      <c r="Q746" s="7"/>
      <c r="R746" s="7"/>
    </row>
    <row r="747" spans="5:18" ht="14.25" customHeight="1" x14ac:dyDescent="0.2">
      <c r="E747" s="17"/>
      <c r="F747" s="7"/>
      <c r="G747" s="7"/>
      <c r="H747" s="7"/>
      <c r="I747" s="7"/>
      <c r="J747" s="7"/>
      <c r="K747" s="7"/>
      <c r="L747" s="7"/>
      <c r="M747" s="7"/>
      <c r="N747" s="7"/>
      <c r="O747" s="7"/>
      <c r="P747" s="7"/>
      <c r="Q747" s="7"/>
      <c r="R747" s="7"/>
    </row>
    <row r="748" spans="5:18" ht="14.25" customHeight="1" x14ac:dyDescent="0.2">
      <c r="E748" s="17"/>
      <c r="F748" s="7"/>
      <c r="G748" s="7"/>
      <c r="H748" s="7"/>
      <c r="I748" s="7"/>
      <c r="J748" s="7"/>
      <c r="K748" s="7"/>
      <c r="L748" s="7"/>
      <c r="M748" s="7"/>
      <c r="N748" s="7"/>
      <c r="O748" s="7"/>
      <c r="P748" s="7"/>
      <c r="Q748" s="7"/>
      <c r="R748" s="7"/>
    </row>
    <row r="749" spans="5:18" ht="14.25" customHeight="1" x14ac:dyDescent="0.2">
      <c r="E749" s="17"/>
      <c r="F749" s="7"/>
      <c r="G749" s="7"/>
      <c r="H749" s="7"/>
      <c r="I749" s="7"/>
      <c r="J749" s="7"/>
      <c r="K749" s="7"/>
      <c r="L749" s="7"/>
      <c r="M749" s="7"/>
      <c r="N749" s="7"/>
      <c r="O749" s="7"/>
      <c r="P749" s="7"/>
      <c r="Q749" s="7"/>
      <c r="R749" s="7"/>
    </row>
    <row r="750" spans="5:18" ht="14.25" customHeight="1" x14ac:dyDescent="0.2">
      <c r="E750" s="17"/>
      <c r="F750" s="7"/>
      <c r="G750" s="7"/>
      <c r="H750" s="7"/>
      <c r="I750" s="7"/>
      <c r="J750" s="7"/>
      <c r="K750" s="7"/>
      <c r="L750" s="7"/>
      <c r="M750" s="7"/>
      <c r="N750" s="7"/>
      <c r="O750" s="7"/>
      <c r="P750" s="7"/>
      <c r="Q750" s="7"/>
      <c r="R750" s="7"/>
    </row>
    <row r="751" spans="5:18" ht="14.25" customHeight="1" x14ac:dyDescent="0.2">
      <c r="E751" s="17"/>
      <c r="F751" s="7"/>
      <c r="G751" s="7"/>
      <c r="H751" s="7"/>
      <c r="I751" s="7"/>
      <c r="J751" s="7"/>
      <c r="K751" s="7"/>
      <c r="L751" s="7"/>
      <c r="M751" s="7"/>
      <c r="N751" s="7"/>
      <c r="O751" s="7"/>
      <c r="P751" s="7"/>
      <c r="Q751" s="7"/>
      <c r="R751" s="7"/>
    </row>
    <row r="752" spans="5:18" ht="14.25" customHeight="1" x14ac:dyDescent="0.2">
      <c r="E752" s="17"/>
      <c r="F752" s="7"/>
      <c r="G752" s="7"/>
      <c r="H752" s="7"/>
      <c r="I752" s="7"/>
      <c r="J752" s="7"/>
      <c r="K752" s="7"/>
      <c r="L752" s="7"/>
      <c r="M752" s="7"/>
      <c r="N752" s="7"/>
      <c r="O752" s="7"/>
      <c r="P752" s="7"/>
      <c r="Q752" s="7"/>
      <c r="R752" s="7"/>
    </row>
    <row r="753" spans="5:18" ht="14.25" customHeight="1" x14ac:dyDescent="0.2">
      <c r="E753" s="17"/>
      <c r="F753" s="7"/>
      <c r="G753" s="7"/>
      <c r="H753" s="7"/>
      <c r="I753" s="7"/>
      <c r="J753" s="7"/>
      <c r="K753" s="7"/>
      <c r="L753" s="7"/>
      <c r="M753" s="7"/>
      <c r="N753" s="7"/>
      <c r="O753" s="7"/>
      <c r="P753" s="7"/>
      <c r="Q753" s="7"/>
      <c r="R753" s="7"/>
    </row>
    <row r="754" spans="5:18" ht="14.25" customHeight="1" x14ac:dyDescent="0.2">
      <c r="E754" s="17"/>
      <c r="F754" s="7"/>
      <c r="G754" s="7"/>
      <c r="H754" s="7"/>
      <c r="I754" s="7"/>
      <c r="J754" s="7"/>
      <c r="K754" s="7"/>
      <c r="L754" s="7"/>
      <c r="M754" s="7"/>
      <c r="N754" s="7"/>
      <c r="O754" s="7"/>
      <c r="P754" s="7"/>
      <c r="Q754" s="7"/>
      <c r="R754" s="7"/>
    </row>
    <row r="755" spans="5:18" ht="14.25" customHeight="1" x14ac:dyDescent="0.2">
      <c r="E755" s="17"/>
      <c r="F755" s="7"/>
      <c r="G755" s="7"/>
      <c r="H755" s="7"/>
      <c r="I755" s="7"/>
      <c r="J755" s="7"/>
      <c r="K755" s="7"/>
      <c r="L755" s="7"/>
      <c r="M755" s="7"/>
      <c r="N755" s="7"/>
      <c r="O755" s="7"/>
      <c r="P755" s="7"/>
      <c r="Q755" s="7"/>
      <c r="R755" s="7"/>
    </row>
    <row r="756" spans="5:18" ht="14.25" customHeight="1" x14ac:dyDescent="0.2">
      <c r="E756" s="17"/>
      <c r="F756" s="7"/>
      <c r="G756" s="7"/>
      <c r="H756" s="7"/>
      <c r="I756" s="7"/>
      <c r="J756" s="7"/>
      <c r="K756" s="7"/>
      <c r="L756" s="7"/>
      <c r="M756" s="7"/>
      <c r="N756" s="7"/>
      <c r="O756" s="7"/>
      <c r="P756" s="7"/>
      <c r="Q756" s="7"/>
      <c r="R756" s="7"/>
    </row>
    <row r="757" spans="5:18" ht="14.25" customHeight="1" x14ac:dyDescent="0.2">
      <c r="E757" s="17"/>
      <c r="F757" s="7"/>
      <c r="G757" s="7"/>
      <c r="H757" s="7"/>
      <c r="I757" s="7"/>
      <c r="J757" s="7"/>
      <c r="K757" s="7"/>
      <c r="L757" s="7"/>
      <c r="M757" s="7"/>
      <c r="N757" s="7"/>
      <c r="O757" s="7"/>
      <c r="P757" s="7"/>
      <c r="Q757" s="7"/>
      <c r="R757" s="7"/>
    </row>
    <row r="758" spans="5:18" ht="14.25" customHeight="1" x14ac:dyDescent="0.2">
      <c r="E758" s="17"/>
      <c r="F758" s="7"/>
      <c r="G758" s="7"/>
      <c r="H758" s="7"/>
      <c r="I758" s="7"/>
      <c r="J758" s="7"/>
      <c r="K758" s="7"/>
      <c r="L758" s="7"/>
      <c r="M758" s="7"/>
      <c r="N758" s="7"/>
      <c r="O758" s="7"/>
      <c r="P758" s="7"/>
      <c r="Q758" s="7"/>
      <c r="R758" s="7"/>
    </row>
    <row r="759" spans="5:18" ht="14.25" customHeight="1" x14ac:dyDescent="0.2">
      <c r="E759" s="17"/>
      <c r="F759" s="7"/>
      <c r="G759" s="7"/>
      <c r="H759" s="7"/>
      <c r="I759" s="7"/>
      <c r="J759" s="7"/>
      <c r="K759" s="7"/>
      <c r="L759" s="7"/>
      <c r="M759" s="7"/>
      <c r="N759" s="7"/>
      <c r="O759" s="7"/>
      <c r="P759" s="7"/>
      <c r="Q759" s="7"/>
      <c r="R759" s="7"/>
    </row>
    <row r="760" spans="5:18" ht="14.25" customHeight="1" x14ac:dyDescent="0.2">
      <c r="E760" s="17"/>
      <c r="F760" s="7"/>
      <c r="G760" s="7"/>
      <c r="H760" s="7"/>
      <c r="I760" s="7"/>
      <c r="J760" s="7"/>
      <c r="K760" s="7"/>
      <c r="L760" s="7"/>
      <c r="M760" s="7"/>
      <c r="N760" s="7"/>
      <c r="O760" s="7"/>
      <c r="P760" s="7"/>
      <c r="Q760" s="7"/>
      <c r="R760" s="7"/>
    </row>
    <row r="761" spans="5:18" ht="14.25" customHeight="1" x14ac:dyDescent="0.2">
      <c r="E761" s="17"/>
      <c r="F761" s="7"/>
      <c r="G761" s="7"/>
      <c r="H761" s="7"/>
      <c r="I761" s="7"/>
      <c r="J761" s="7"/>
      <c r="K761" s="7"/>
      <c r="L761" s="7"/>
      <c r="M761" s="7"/>
      <c r="N761" s="7"/>
      <c r="O761" s="7"/>
      <c r="P761" s="7"/>
      <c r="Q761" s="7"/>
      <c r="R761" s="7"/>
    </row>
    <row r="762" spans="5:18" ht="14.25" customHeight="1" x14ac:dyDescent="0.2">
      <c r="E762" s="17"/>
      <c r="F762" s="7"/>
      <c r="G762" s="7"/>
      <c r="H762" s="7"/>
      <c r="I762" s="7"/>
      <c r="J762" s="7"/>
      <c r="K762" s="7"/>
      <c r="L762" s="7"/>
      <c r="M762" s="7"/>
      <c r="N762" s="7"/>
      <c r="O762" s="7"/>
      <c r="P762" s="7"/>
      <c r="Q762" s="7"/>
      <c r="R762" s="7"/>
    </row>
    <row r="763" spans="5:18" ht="14.25" customHeight="1" x14ac:dyDescent="0.2">
      <c r="E763" s="17"/>
      <c r="F763" s="7"/>
      <c r="G763" s="7"/>
      <c r="H763" s="7"/>
      <c r="I763" s="7"/>
      <c r="J763" s="7"/>
      <c r="K763" s="7"/>
      <c r="L763" s="7"/>
      <c r="M763" s="7"/>
      <c r="N763" s="7"/>
      <c r="O763" s="7"/>
      <c r="P763" s="7"/>
      <c r="Q763" s="7"/>
      <c r="R763" s="7"/>
    </row>
    <row r="764" spans="5:18" ht="14.25" customHeight="1" x14ac:dyDescent="0.2">
      <c r="E764" s="17"/>
      <c r="F764" s="7"/>
      <c r="G764" s="7"/>
      <c r="H764" s="7"/>
      <c r="I764" s="7"/>
      <c r="J764" s="7"/>
      <c r="K764" s="7"/>
      <c r="L764" s="7"/>
      <c r="M764" s="7"/>
      <c r="N764" s="7"/>
      <c r="O764" s="7"/>
      <c r="P764" s="7"/>
      <c r="Q764" s="7"/>
      <c r="R764" s="7"/>
    </row>
    <row r="765" spans="5:18" ht="14.25" customHeight="1" x14ac:dyDescent="0.2">
      <c r="E765" s="17"/>
      <c r="F765" s="7"/>
      <c r="G765" s="7"/>
      <c r="H765" s="7"/>
      <c r="I765" s="7"/>
      <c r="J765" s="7"/>
      <c r="K765" s="7"/>
      <c r="L765" s="7"/>
      <c r="M765" s="7"/>
      <c r="N765" s="7"/>
      <c r="O765" s="7"/>
      <c r="P765" s="7"/>
      <c r="Q765" s="7"/>
      <c r="R765" s="7"/>
    </row>
    <row r="766" spans="5:18" ht="14.25" customHeight="1" x14ac:dyDescent="0.2">
      <c r="E766" s="17"/>
      <c r="F766" s="7"/>
      <c r="G766" s="7"/>
      <c r="H766" s="7"/>
      <c r="I766" s="7"/>
      <c r="J766" s="7"/>
      <c r="K766" s="7"/>
      <c r="L766" s="7"/>
      <c r="M766" s="7"/>
      <c r="N766" s="7"/>
      <c r="O766" s="7"/>
      <c r="P766" s="7"/>
      <c r="Q766" s="7"/>
      <c r="R766" s="7"/>
    </row>
    <row r="767" spans="5:18" ht="14.25" customHeight="1" x14ac:dyDescent="0.2">
      <c r="E767" s="17"/>
      <c r="F767" s="7"/>
      <c r="G767" s="7"/>
      <c r="H767" s="7"/>
      <c r="I767" s="7"/>
      <c r="J767" s="7"/>
      <c r="K767" s="7"/>
      <c r="L767" s="7"/>
      <c r="M767" s="7"/>
      <c r="N767" s="7"/>
      <c r="O767" s="7"/>
      <c r="P767" s="7"/>
      <c r="Q767" s="7"/>
      <c r="R767" s="7"/>
    </row>
    <row r="768" spans="5:18" ht="14.25" customHeight="1" x14ac:dyDescent="0.2">
      <c r="E768" s="17"/>
      <c r="F768" s="7"/>
      <c r="G768" s="7"/>
      <c r="H768" s="7"/>
      <c r="I768" s="7"/>
      <c r="J768" s="7"/>
      <c r="K768" s="7"/>
      <c r="L768" s="7"/>
      <c r="M768" s="7"/>
      <c r="N768" s="7"/>
      <c r="O768" s="7"/>
      <c r="P768" s="7"/>
      <c r="Q768" s="7"/>
      <c r="R768" s="7"/>
    </row>
    <row r="769" spans="5:18" ht="14.25" customHeight="1" x14ac:dyDescent="0.2">
      <c r="E769" s="17"/>
      <c r="F769" s="7"/>
      <c r="G769" s="7"/>
      <c r="H769" s="7"/>
      <c r="I769" s="7"/>
      <c r="J769" s="7"/>
      <c r="K769" s="7"/>
      <c r="L769" s="7"/>
      <c r="M769" s="7"/>
      <c r="N769" s="7"/>
      <c r="O769" s="7"/>
      <c r="P769" s="7"/>
      <c r="Q769" s="7"/>
      <c r="R769" s="7"/>
    </row>
    <row r="770" spans="5:18" ht="14.25" customHeight="1" x14ac:dyDescent="0.2">
      <c r="E770" s="17"/>
      <c r="F770" s="7"/>
      <c r="G770" s="7"/>
      <c r="H770" s="7"/>
      <c r="I770" s="7"/>
      <c r="J770" s="7"/>
      <c r="K770" s="7"/>
      <c r="L770" s="7"/>
      <c r="M770" s="7"/>
      <c r="N770" s="7"/>
      <c r="O770" s="7"/>
      <c r="P770" s="7"/>
      <c r="Q770" s="7"/>
      <c r="R770" s="7"/>
    </row>
    <row r="771" spans="5:18" ht="14.25" customHeight="1" x14ac:dyDescent="0.2">
      <c r="E771" s="17"/>
      <c r="F771" s="7"/>
      <c r="G771" s="7"/>
      <c r="H771" s="7"/>
      <c r="I771" s="7"/>
      <c r="J771" s="7"/>
      <c r="K771" s="7"/>
      <c r="L771" s="7"/>
      <c r="M771" s="7"/>
      <c r="N771" s="7"/>
      <c r="O771" s="7"/>
      <c r="P771" s="7"/>
      <c r="Q771" s="7"/>
      <c r="R771" s="7"/>
    </row>
    <row r="772" spans="5:18" ht="14.25" customHeight="1" x14ac:dyDescent="0.2">
      <c r="E772" s="17"/>
      <c r="F772" s="7"/>
      <c r="G772" s="7"/>
      <c r="H772" s="7"/>
      <c r="I772" s="7"/>
      <c r="J772" s="7"/>
      <c r="K772" s="7"/>
      <c r="L772" s="7"/>
      <c r="M772" s="7"/>
      <c r="N772" s="7"/>
      <c r="O772" s="7"/>
      <c r="P772" s="7"/>
      <c r="Q772" s="7"/>
      <c r="R772" s="7"/>
    </row>
    <row r="773" spans="5:18" ht="14.25" customHeight="1" x14ac:dyDescent="0.2">
      <c r="E773" s="17"/>
      <c r="F773" s="7"/>
      <c r="G773" s="7"/>
      <c r="H773" s="7"/>
      <c r="I773" s="7"/>
      <c r="J773" s="7"/>
      <c r="K773" s="7"/>
      <c r="L773" s="7"/>
      <c r="M773" s="7"/>
      <c r="N773" s="7"/>
      <c r="O773" s="7"/>
      <c r="P773" s="7"/>
      <c r="Q773" s="7"/>
      <c r="R773" s="7"/>
    </row>
    <row r="774" spans="5:18" ht="14.25" customHeight="1" x14ac:dyDescent="0.2">
      <c r="E774" s="17"/>
      <c r="F774" s="7"/>
      <c r="G774" s="7"/>
      <c r="H774" s="7"/>
      <c r="I774" s="7"/>
      <c r="J774" s="7"/>
      <c r="K774" s="7"/>
      <c r="L774" s="7"/>
      <c r="M774" s="7"/>
      <c r="N774" s="7"/>
      <c r="O774" s="7"/>
      <c r="P774" s="7"/>
      <c r="Q774" s="7"/>
      <c r="R774" s="7"/>
    </row>
    <row r="775" spans="5:18" ht="14.25" customHeight="1" x14ac:dyDescent="0.2">
      <c r="E775" s="17"/>
      <c r="F775" s="7"/>
      <c r="G775" s="7"/>
      <c r="H775" s="7"/>
      <c r="I775" s="7"/>
      <c r="J775" s="7"/>
      <c r="K775" s="7"/>
      <c r="L775" s="7"/>
      <c r="M775" s="7"/>
      <c r="N775" s="7"/>
      <c r="O775" s="7"/>
      <c r="P775" s="7"/>
      <c r="Q775" s="7"/>
      <c r="R775" s="7"/>
    </row>
    <row r="776" spans="5:18" ht="14.25" customHeight="1" x14ac:dyDescent="0.2">
      <c r="E776" s="17"/>
      <c r="F776" s="7"/>
      <c r="G776" s="7"/>
      <c r="H776" s="7"/>
      <c r="I776" s="7"/>
      <c r="J776" s="7"/>
      <c r="K776" s="7"/>
      <c r="L776" s="7"/>
      <c r="M776" s="7"/>
      <c r="N776" s="7"/>
      <c r="O776" s="7"/>
      <c r="P776" s="7"/>
      <c r="Q776" s="7"/>
      <c r="R776" s="7"/>
    </row>
    <row r="777" spans="5:18" ht="14.25" customHeight="1" x14ac:dyDescent="0.2">
      <c r="E777" s="17"/>
      <c r="F777" s="7"/>
      <c r="G777" s="7"/>
      <c r="H777" s="7"/>
      <c r="I777" s="7"/>
      <c r="J777" s="7"/>
      <c r="K777" s="7"/>
      <c r="L777" s="7"/>
      <c r="M777" s="7"/>
      <c r="N777" s="7"/>
      <c r="O777" s="7"/>
      <c r="P777" s="7"/>
      <c r="Q777" s="7"/>
      <c r="R777" s="7"/>
    </row>
    <row r="778" spans="5:18" ht="14.25" customHeight="1" x14ac:dyDescent="0.2">
      <c r="E778" s="17"/>
      <c r="F778" s="7"/>
      <c r="G778" s="7"/>
      <c r="H778" s="7"/>
      <c r="I778" s="7"/>
      <c r="J778" s="7"/>
      <c r="K778" s="7"/>
      <c r="L778" s="7"/>
      <c r="M778" s="7"/>
      <c r="N778" s="7"/>
      <c r="O778" s="7"/>
      <c r="P778" s="7"/>
      <c r="Q778" s="7"/>
      <c r="R778" s="7"/>
    </row>
    <row r="779" spans="5:18" ht="14.25" customHeight="1" x14ac:dyDescent="0.2">
      <c r="E779" s="17"/>
      <c r="F779" s="7"/>
      <c r="G779" s="7"/>
      <c r="H779" s="7"/>
      <c r="I779" s="7"/>
      <c r="J779" s="7"/>
      <c r="K779" s="7"/>
      <c r="L779" s="7"/>
      <c r="M779" s="7"/>
      <c r="N779" s="7"/>
      <c r="O779" s="7"/>
      <c r="P779" s="7"/>
      <c r="Q779" s="7"/>
      <c r="R779" s="7"/>
    </row>
    <row r="780" spans="5:18" ht="14.25" customHeight="1" x14ac:dyDescent="0.2">
      <c r="E780" s="17"/>
      <c r="F780" s="7"/>
      <c r="G780" s="7"/>
      <c r="H780" s="7"/>
      <c r="I780" s="7"/>
      <c r="J780" s="7"/>
      <c r="K780" s="7"/>
      <c r="L780" s="7"/>
      <c r="M780" s="7"/>
      <c r="N780" s="7"/>
      <c r="O780" s="7"/>
      <c r="P780" s="7"/>
      <c r="Q780" s="7"/>
      <c r="R780" s="7"/>
    </row>
    <row r="781" spans="5:18" ht="14.25" customHeight="1" x14ac:dyDescent="0.2">
      <c r="E781" s="17"/>
      <c r="F781" s="7"/>
      <c r="G781" s="7"/>
      <c r="H781" s="7"/>
      <c r="I781" s="7"/>
      <c r="J781" s="7"/>
      <c r="K781" s="7"/>
      <c r="L781" s="7"/>
      <c r="M781" s="7"/>
      <c r="N781" s="7"/>
      <c r="O781" s="7"/>
      <c r="P781" s="7"/>
      <c r="Q781" s="7"/>
      <c r="R781" s="7"/>
    </row>
    <row r="782" spans="5:18" ht="14.25" customHeight="1" x14ac:dyDescent="0.2">
      <c r="E782" s="17"/>
      <c r="F782" s="7"/>
      <c r="G782" s="7"/>
      <c r="H782" s="7"/>
      <c r="I782" s="7"/>
      <c r="J782" s="7"/>
      <c r="K782" s="7"/>
      <c r="L782" s="7"/>
      <c r="M782" s="7"/>
      <c r="N782" s="7"/>
      <c r="O782" s="7"/>
      <c r="P782" s="7"/>
      <c r="Q782" s="7"/>
      <c r="R782" s="7"/>
    </row>
    <row r="783" spans="5:18" ht="14.25" customHeight="1" x14ac:dyDescent="0.2">
      <c r="E783" s="17"/>
      <c r="F783" s="7"/>
      <c r="G783" s="7"/>
      <c r="H783" s="7"/>
      <c r="I783" s="7"/>
      <c r="J783" s="7"/>
      <c r="K783" s="7"/>
      <c r="L783" s="7"/>
      <c r="M783" s="7"/>
      <c r="N783" s="7"/>
      <c r="O783" s="7"/>
      <c r="P783" s="7"/>
      <c r="Q783" s="7"/>
      <c r="R783" s="7"/>
    </row>
    <row r="784" spans="5:18" ht="14.25" customHeight="1" x14ac:dyDescent="0.2">
      <c r="E784" s="17"/>
      <c r="F784" s="7"/>
      <c r="G784" s="7"/>
      <c r="H784" s="7"/>
      <c r="I784" s="7"/>
      <c r="J784" s="7"/>
      <c r="K784" s="7"/>
      <c r="L784" s="7"/>
      <c r="M784" s="7"/>
      <c r="N784" s="7"/>
      <c r="O784" s="7"/>
      <c r="P784" s="7"/>
      <c r="Q784" s="7"/>
      <c r="R784" s="7"/>
    </row>
    <row r="785" spans="5:18" ht="14.25" customHeight="1" x14ac:dyDescent="0.2">
      <c r="E785" s="17"/>
      <c r="F785" s="7"/>
      <c r="G785" s="7"/>
      <c r="H785" s="7"/>
      <c r="I785" s="7"/>
      <c r="J785" s="7"/>
      <c r="K785" s="7"/>
      <c r="L785" s="7"/>
      <c r="M785" s="7"/>
      <c r="N785" s="7"/>
      <c r="O785" s="7"/>
      <c r="P785" s="7"/>
      <c r="Q785" s="7"/>
      <c r="R785" s="7"/>
    </row>
    <row r="786" spans="5:18" ht="14.25" customHeight="1" x14ac:dyDescent="0.2">
      <c r="E786" s="17"/>
      <c r="F786" s="7"/>
      <c r="G786" s="7"/>
      <c r="H786" s="7"/>
      <c r="I786" s="7"/>
      <c r="J786" s="7"/>
      <c r="K786" s="7"/>
      <c r="L786" s="7"/>
      <c r="M786" s="7"/>
      <c r="N786" s="7"/>
      <c r="O786" s="7"/>
      <c r="P786" s="7"/>
      <c r="Q786" s="7"/>
      <c r="R786" s="7"/>
    </row>
    <row r="787" spans="5:18" ht="14.25" customHeight="1" x14ac:dyDescent="0.2">
      <c r="E787" s="17"/>
      <c r="F787" s="7"/>
      <c r="G787" s="7"/>
      <c r="H787" s="7"/>
      <c r="I787" s="7"/>
      <c r="J787" s="7"/>
      <c r="K787" s="7"/>
      <c r="L787" s="7"/>
      <c r="M787" s="7"/>
      <c r="N787" s="7"/>
      <c r="O787" s="7"/>
      <c r="P787" s="7"/>
      <c r="Q787" s="7"/>
      <c r="R787" s="7"/>
    </row>
    <row r="788" spans="5:18" ht="14.25" customHeight="1" x14ac:dyDescent="0.2">
      <c r="E788" s="17"/>
      <c r="F788" s="7"/>
      <c r="G788" s="7"/>
      <c r="H788" s="7"/>
      <c r="I788" s="7"/>
      <c r="J788" s="7"/>
      <c r="K788" s="7"/>
      <c r="L788" s="7"/>
      <c r="M788" s="7"/>
      <c r="N788" s="7"/>
      <c r="O788" s="7"/>
      <c r="P788" s="7"/>
      <c r="Q788" s="7"/>
      <c r="R788" s="7"/>
    </row>
    <row r="789" spans="5:18" ht="14.25" customHeight="1" x14ac:dyDescent="0.2">
      <c r="E789" s="17"/>
      <c r="F789" s="7"/>
      <c r="G789" s="7"/>
      <c r="H789" s="7"/>
      <c r="I789" s="7"/>
      <c r="J789" s="7"/>
      <c r="K789" s="7"/>
      <c r="L789" s="7"/>
      <c r="M789" s="7"/>
      <c r="N789" s="7"/>
      <c r="O789" s="7"/>
      <c r="P789" s="7"/>
      <c r="Q789" s="7"/>
      <c r="R789" s="7"/>
    </row>
    <row r="790" spans="5:18" ht="14.25" customHeight="1" x14ac:dyDescent="0.2">
      <c r="E790" s="17"/>
      <c r="F790" s="7"/>
      <c r="G790" s="7"/>
      <c r="H790" s="7"/>
      <c r="I790" s="7"/>
      <c r="J790" s="7"/>
      <c r="K790" s="7"/>
      <c r="L790" s="7"/>
      <c r="M790" s="7"/>
      <c r="N790" s="7"/>
      <c r="O790" s="7"/>
      <c r="P790" s="7"/>
      <c r="Q790" s="7"/>
      <c r="R790" s="7"/>
    </row>
    <row r="791" spans="5:18" ht="14.25" customHeight="1" x14ac:dyDescent="0.2">
      <c r="E791" s="17"/>
      <c r="F791" s="7"/>
      <c r="G791" s="7"/>
      <c r="H791" s="7"/>
      <c r="I791" s="7"/>
      <c r="J791" s="7"/>
      <c r="K791" s="7"/>
      <c r="L791" s="7"/>
      <c r="M791" s="7"/>
      <c r="N791" s="7"/>
      <c r="O791" s="7"/>
      <c r="P791" s="7"/>
      <c r="Q791" s="7"/>
      <c r="R791" s="7"/>
    </row>
    <row r="792" spans="5:18" ht="14.25" customHeight="1" x14ac:dyDescent="0.2">
      <c r="E792" s="17"/>
      <c r="F792" s="7"/>
      <c r="G792" s="7"/>
      <c r="H792" s="7"/>
      <c r="I792" s="7"/>
      <c r="J792" s="7"/>
      <c r="K792" s="7"/>
      <c r="L792" s="7"/>
      <c r="M792" s="7"/>
      <c r="N792" s="7"/>
      <c r="O792" s="7"/>
      <c r="P792" s="7"/>
      <c r="Q792" s="7"/>
      <c r="R792" s="7"/>
    </row>
    <row r="793" spans="5:18" ht="14.25" customHeight="1" x14ac:dyDescent="0.2">
      <c r="E793" s="17"/>
      <c r="F793" s="7"/>
      <c r="G793" s="7"/>
      <c r="H793" s="7"/>
      <c r="I793" s="7"/>
      <c r="J793" s="7"/>
      <c r="K793" s="7"/>
      <c r="L793" s="7"/>
      <c r="M793" s="7"/>
      <c r="N793" s="7"/>
      <c r="O793" s="7"/>
      <c r="P793" s="7"/>
      <c r="Q793" s="7"/>
      <c r="R793" s="7"/>
    </row>
    <row r="794" spans="5:18" ht="14.25" customHeight="1" x14ac:dyDescent="0.2">
      <c r="E794" s="17"/>
      <c r="F794" s="7"/>
      <c r="G794" s="7"/>
      <c r="H794" s="7"/>
      <c r="I794" s="7"/>
      <c r="J794" s="7"/>
      <c r="K794" s="7"/>
      <c r="L794" s="7"/>
      <c r="M794" s="7"/>
      <c r="N794" s="7"/>
      <c r="O794" s="7"/>
      <c r="P794" s="7"/>
      <c r="Q794" s="7"/>
      <c r="R794" s="7"/>
    </row>
    <row r="795" spans="5:18" ht="14.25" customHeight="1" x14ac:dyDescent="0.2">
      <c r="E795" s="17"/>
      <c r="F795" s="7"/>
      <c r="G795" s="7"/>
      <c r="H795" s="7"/>
      <c r="I795" s="7"/>
      <c r="J795" s="7"/>
      <c r="K795" s="7"/>
      <c r="L795" s="7"/>
      <c r="M795" s="7"/>
      <c r="N795" s="7"/>
      <c r="O795" s="7"/>
      <c r="P795" s="7"/>
      <c r="Q795" s="7"/>
      <c r="R795" s="7"/>
    </row>
    <row r="796" spans="5:18" ht="14.25" customHeight="1" x14ac:dyDescent="0.2">
      <c r="E796" s="17"/>
      <c r="F796" s="7"/>
      <c r="G796" s="7"/>
      <c r="H796" s="7"/>
      <c r="I796" s="7"/>
      <c r="J796" s="7"/>
      <c r="K796" s="7"/>
      <c r="L796" s="7"/>
      <c r="M796" s="7"/>
      <c r="N796" s="7"/>
      <c r="O796" s="7"/>
      <c r="P796" s="7"/>
      <c r="Q796" s="7"/>
      <c r="R796" s="7"/>
    </row>
    <row r="797" spans="5:18" ht="14.25" customHeight="1" x14ac:dyDescent="0.2">
      <c r="E797" s="17"/>
      <c r="F797" s="7"/>
      <c r="G797" s="7"/>
      <c r="H797" s="7"/>
      <c r="I797" s="7"/>
      <c r="J797" s="7"/>
      <c r="K797" s="7"/>
      <c r="L797" s="7"/>
      <c r="M797" s="7"/>
      <c r="N797" s="7"/>
      <c r="O797" s="7"/>
      <c r="P797" s="7"/>
      <c r="Q797" s="7"/>
      <c r="R797" s="7"/>
    </row>
    <row r="798" spans="5:18" ht="14.25" customHeight="1" x14ac:dyDescent="0.2">
      <c r="E798" s="17"/>
      <c r="F798" s="7"/>
      <c r="G798" s="7"/>
      <c r="H798" s="7"/>
      <c r="I798" s="7"/>
      <c r="J798" s="7"/>
      <c r="K798" s="7"/>
      <c r="L798" s="7"/>
      <c r="M798" s="7"/>
      <c r="N798" s="7"/>
      <c r="O798" s="7"/>
      <c r="P798" s="7"/>
      <c r="Q798" s="7"/>
      <c r="R798" s="7"/>
    </row>
    <row r="799" spans="5:18" ht="14.25" customHeight="1" x14ac:dyDescent="0.2">
      <c r="E799" s="17"/>
      <c r="F799" s="7"/>
      <c r="G799" s="7"/>
      <c r="H799" s="7"/>
      <c r="I799" s="7"/>
      <c r="J799" s="7"/>
      <c r="K799" s="7"/>
      <c r="L799" s="7"/>
      <c r="M799" s="7"/>
      <c r="N799" s="7"/>
      <c r="O799" s="7"/>
      <c r="P799" s="7"/>
      <c r="Q799" s="7"/>
      <c r="R799" s="7"/>
    </row>
    <row r="800" spans="5:18" ht="14.25" customHeight="1" x14ac:dyDescent="0.2">
      <c r="E800" s="17"/>
      <c r="F800" s="7"/>
      <c r="G800" s="7"/>
      <c r="H800" s="7"/>
      <c r="I800" s="7"/>
      <c r="J800" s="7"/>
      <c r="K800" s="7"/>
      <c r="L800" s="7"/>
      <c r="M800" s="7"/>
      <c r="N800" s="7"/>
      <c r="O800" s="7"/>
      <c r="P800" s="7"/>
      <c r="Q800" s="7"/>
      <c r="R800" s="7"/>
    </row>
    <row r="801" spans="5:18" ht="14.25" customHeight="1" x14ac:dyDescent="0.2">
      <c r="E801" s="17"/>
      <c r="F801" s="7"/>
      <c r="G801" s="7"/>
      <c r="H801" s="7"/>
      <c r="I801" s="7"/>
      <c r="J801" s="7"/>
      <c r="K801" s="7"/>
      <c r="L801" s="7"/>
      <c r="M801" s="7"/>
      <c r="N801" s="7"/>
      <c r="O801" s="7"/>
      <c r="P801" s="7"/>
      <c r="Q801" s="7"/>
      <c r="R801" s="7"/>
    </row>
    <row r="802" spans="5:18" ht="14.25" customHeight="1" x14ac:dyDescent="0.2">
      <c r="E802" s="17"/>
      <c r="F802" s="7"/>
      <c r="G802" s="7"/>
      <c r="H802" s="7"/>
      <c r="I802" s="7"/>
      <c r="J802" s="7"/>
      <c r="K802" s="7"/>
      <c r="L802" s="7"/>
      <c r="M802" s="7"/>
      <c r="N802" s="7"/>
      <c r="O802" s="7"/>
      <c r="P802" s="7"/>
      <c r="Q802" s="7"/>
      <c r="R802" s="7"/>
    </row>
    <row r="803" spans="5:18" ht="14.25" customHeight="1" x14ac:dyDescent="0.2">
      <c r="E803" s="17"/>
      <c r="F803" s="7"/>
      <c r="G803" s="7"/>
      <c r="H803" s="7"/>
      <c r="I803" s="7"/>
      <c r="J803" s="7"/>
      <c r="K803" s="7"/>
      <c r="L803" s="7"/>
      <c r="M803" s="7"/>
      <c r="N803" s="7"/>
      <c r="O803" s="7"/>
      <c r="P803" s="7"/>
      <c r="Q803" s="7"/>
      <c r="R803" s="7"/>
    </row>
    <row r="804" spans="5:18" ht="14.25" customHeight="1" x14ac:dyDescent="0.2">
      <c r="E804" s="17"/>
      <c r="F804" s="7"/>
      <c r="G804" s="7"/>
      <c r="H804" s="7"/>
      <c r="I804" s="7"/>
      <c r="J804" s="7"/>
      <c r="K804" s="7"/>
      <c r="L804" s="7"/>
      <c r="M804" s="7"/>
      <c r="N804" s="7"/>
      <c r="O804" s="7"/>
      <c r="P804" s="7"/>
      <c r="Q804" s="7"/>
      <c r="R804" s="7"/>
    </row>
    <row r="805" spans="5:18" ht="14.25" customHeight="1" x14ac:dyDescent="0.2">
      <c r="E805" s="17"/>
      <c r="F805" s="7"/>
      <c r="G805" s="7"/>
      <c r="H805" s="7"/>
      <c r="I805" s="7"/>
      <c r="J805" s="7"/>
      <c r="K805" s="7"/>
      <c r="L805" s="7"/>
      <c r="M805" s="7"/>
      <c r="N805" s="7"/>
      <c r="O805" s="7"/>
      <c r="P805" s="7"/>
      <c r="Q805" s="7"/>
      <c r="R805" s="7"/>
    </row>
    <row r="806" spans="5:18" ht="14.25" customHeight="1" x14ac:dyDescent="0.2">
      <c r="E806" s="17"/>
      <c r="F806" s="7"/>
      <c r="G806" s="7"/>
      <c r="H806" s="7"/>
      <c r="I806" s="7"/>
      <c r="J806" s="7"/>
      <c r="K806" s="7"/>
      <c r="L806" s="7"/>
      <c r="M806" s="7"/>
      <c r="N806" s="7"/>
      <c r="O806" s="7"/>
      <c r="P806" s="7"/>
      <c r="Q806" s="7"/>
      <c r="R806" s="7"/>
    </row>
    <row r="807" spans="5:18" ht="14.25" customHeight="1" x14ac:dyDescent="0.2">
      <c r="E807" s="17"/>
      <c r="F807" s="7"/>
      <c r="G807" s="7"/>
      <c r="H807" s="7"/>
      <c r="I807" s="7"/>
      <c r="J807" s="7"/>
      <c r="K807" s="7"/>
      <c r="L807" s="7"/>
      <c r="M807" s="7"/>
      <c r="N807" s="7"/>
      <c r="O807" s="7"/>
      <c r="P807" s="7"/>
      <c r="Q807" s="7"/>
      <c r="R807" s="7"/>
    </row>
    <row r="808" spans="5:18" ht="14.25" customHeight="1" x14ac:dyDescent="0.2">
      <c r="E808" s="17"/>
      <c r="F808" s="7"/>
      <c r="G808" s="7"/>
      <c r="H808" s="7"/>
      <c r="I808" s="7"/>
      <c r="J808" s="7"/>
      <c r="K808" s="7"/>
      <c r="L808" s="7"/>
      <c r="M808" s="7"/>
      <c r="N808" s="7"/>
      <c r="O808" s="7"/>
      <c r="P808" s="7"/>
      <c r="Q808" s="7"/>
      <c r="R808" s="7"/>
    </row>
    <row r="809" spans="5:18" ht="14.25" customHeight="1" x14ac:dyDescent="0.2">
      <c r="E809" s="17"/>
      <c r="F809" s="7"/>
      <c r="G809" s="7"/>
      <c r="H809" s="7"/>
      <c r="I809" s="7"/>
      <c r="J809" s="7"/>
      <c r="K809" s="7"/>
      <c r="L809" s="7"/>
      <c r="M809" s="7"/>
      <c r="N809" s="7"/>
      <c r="O809" s="7"/>
      <c r="P809" s="7"/>
      <c r="Q809" s="7"/>
      <c r="R809" s="7"/>
    </row>
    <row r="810" spans="5:18" ht="14.25" customHeight="1" x14ac:dyDescent="0.2">
      <c r="E810" s="17"/>
      <c r="F810" s="7"/>
      <c r="G810" s="7"/>
      <c r="H810" s="7"/>
      <c r="I810" s="7"/>
      <c r="J810" s="7"/>
      <c r="K810" s="7"/>
      <c r="L810" s="7"/>
      <c r="M810" s="7"/>
      <c r="N810" s="7"/>
      <c r="O810" s="7"/>
      <c r="P810" s="7"/>
      <c r="Q810" s="7"/>
      <c r="R810" s="7"/>
    </row>
    <row r="811" spans="5:18" ht="14.25" customHeight="1" x14ac:dyDescent="0.2">
      <c r="E811" s="17"/>
      <c r="F811" s="7"/>
      <c r="G811" s="7"/>
      <c r="H811" s="7"/>
      <c r="I811" s="7"/>
      <c r="J811" s="7"/>
      <c r="K811" s="7"/>
      <c r="L811" s="7"/>
      <c r="M811" s="7"/>
      <c r="N811" s="7"/>
      <c r="O811" s="7"/>
      <c r="P811" s="7"/>
      <c r="Q811" s="7"/>
      <c r="R811" s="7"/>
    </row>
    <row r="812" spans="5:18" ht="14.25" customHeight="1" x14ac:dyDescent="0.2">
      <c r="E812" s="17"/>
      <c r="F812" s="7"/>
      <c r="G812" s="7"/>
      <c r="H812" s="7"/>
      <c r="I812" s="7"/>
      <c r="J812" s="7"/>
      <c r="K812" s="7"/>
      <c r="L812" s="7"/>
      <c r="M812" s="7"/>
      <c r="N812" s="7"/>
      <c r="O812" s="7"/>
      <c r="P812" s="7"/>
      <c r="Q812" s="7"/>
      <c r="R812" s="7"/>
    </row>
    <row r="813" spans="5:18" ht="14.25" customHeight="1" x14ac:dyDescent="0.2">
      <c r="E813" s="17"/>
      <c r="F813" s="7"/>
      <c r="G813" s="7"/>
      <c r="H813" s="7"/>
      <c r="I813" s="7"/>
      <c r="J813" s="7"/>
      <c r="K813" s="7"/>
      <c r="L813" s="7"/>
      <c r="M813" s="7"/>
      <c r="N813" s="7"/>
      <c r="O813" s="7"/>
      <c r="P813" s="7"/>
      <c r="Q813" s="7"/>
      <c r="R813" s="7"/>
    </row>
    <row r="814" spans="5:18" ht="14.25" customHeight="1" x14ac:dyDescent="0.2">
      <c r="E814" s="17"/>
      <c r="F814" s="7"/>
      <c r="G814" s="7"/>
      <c r="H814" s="7"/>
      <c r="I814" s="7"/>
      <c r="J814" s="7"/>
      <c r="K814" s="7"/>
      <c r="L814" s="7"/>
      <c r="M814" s="7"/>
      <c r="N814" s="7"/>
      <c r="O814" s="7"/>
      <c r="P814" s="7"/>
      <c r="Q814" s="7"/>
      <c r="R814" s="7"/>
    </row>
    <row r="815" spans="5:18" ht="14.25" customHeight="1" x14ac:dyDescent="0.2">
      <c r="E815" s="17"/>
      <c r="F815" s="7"/>
      <c r="G815" s="7"/>
      <c r="H815" s="7"/>
      <c r="I815" s="7"/>
      <c r="J815" s="7"/>
      <c r="K815" s="7"/>
      <c r="L815" s="7"/>
      <c r="M815" s="7"/>
      <c r="N815" s="7"/>
      <c r="O815" s="7"/>
      <c r="P815" s="7"/>
      <c r="Q815" s="7"/>
      <c r="R815" s="7"/>
    </row>
    <row r="816" spans="5:18" ht="14.25" customHeight="1" x14ac:dyDescent="0.2">
      <c r="E816" s="17"/>
      <c r="F816" s="7"/>
      <c r="G816" s="7"/>
      <c r="H816" s="7"/>
      <c r="I816" s="7"/>
      <c r="J816" s="7"/>
      <c r="K816" s="7"/>
      <c r="L816" s="7"/>
      <c r="M816" s="7"/>
      <c r="N816" s="7"/>
      <c r="O816" s="7"/>
      <c r="P816" s="7"/>
      <c r="Q816" s="7"/>
      <c r="R816" s="7"/>
    </row>
    <row r="817" spans="5:18" ht="14.25" customHeight="1" x14ac:dyDescent="0.2">
      <c r="E817" s="17"/>
      <c r="F817" s="7"/>
      <c r="G817" s="7"/>
      <c r="H817" s="7"/>
      <c r="I817" s="7"/>
      <c r="J817" s="7"/>
      <c r="K817" s="7"/>
      <c r="L817" s="7"/>
      <c r="M817" s="7"/>
      <c r="N817" s="7"/>
      <c r="O817" s="7"/>
      <c r="P817" s="7"/>
      <c r="Q817" s="7"/>
      <c r="R817" s="7"/>
    </row>
    <row r="818" spans="5:18" ht="14.25" customHeight="1" x14ac:dyDescent="0.2">
      <c r="E818" s="17"/>
      <c r="F818" s="7"/>
      <c r="G818" s="7"/>
      <c r="H818" s="7"/>
      <c r="I818" s="7"/>
      <c r="J818" s="7"/>
      <c r="K818" s="7"/>
      <c r="L818" s="7"/>
      <c r="M818" s="7"/>
      <c r="N818" s="7"/>
      <c r="O818" s="7"/>
      <c r="P818" s="7"/>
      <c r="Q818" s="7"/>
      <c r="R818" s="7"/>
    </row>
    <row r="819" spans="5:18" ht="14.25" customHeight="1" x14ac:dyDescent="0.2">
      <c r="E819" s="17"/>
      <c r="F819" s="7"/>
      <c r="G819" s="7"/>
      <c r="H819" s="7"/>
      <c r="I819" s="7"/>
      <c r="J819" s="7"/>
      <c r="K819" s="7"/>
      <c r="L819" s="7"/>
      <c r="M819" s="7"/>
      <c r="N819" s="7"/>
      <c r="O819" s="7"/>
      <c r="P819" s="7"/>
      <c r="Q819" s="7"/>
      <c r="R819" s="7"/>
    </row>
    <row r="820" spans="5:18" ht="14.25" customHeight="1" x14ac:dyDescent="0.2">
      <c r="E820" s="17"/>
      <c r="F820" s="7"/>
      <c r="G820" s="7"/>
      <c r="H820" s="7"/>
      <c r="I820" s="7"/>
      <c r="J820" s="7"/>
      <c r="K820" s="7"/>
      <c r="L820" s="7"/>
      <c r="M820" s="7"/>
      <c r="N820" s="7"/>
      <c r="O820" s="7"/>
      <c r="P820" s="7"/>
      <c r="Q820" s="7"/>
      <c r="R820" s="7"/>
    </row>
    <row r="821" spans="5:18" ht="14.25" customHeight="1" x14ac:dyDescent="0.2">
      <c r="E821" s="17"/>
      <c r="F821" s="7"/>
      <c r="G821" s="7"/>
      <c r="H821" s="7"/>
      <c r="I821" s="7"/>
      <c r="J821" s="7"/>
      <c r="K821" s="7"/>
      <c r="L821" s="7"/>
      <c r="M821" s="7"/>
      <c r="N821" s="7"/>
      <c r="O821" s="7"/>
      <c r="P821" s="7"/>
      <c r="Q821" s="7"/>
      <c r="R821" s="7"/>
    </row>
    <row r="822" spans="5:18" ht="14.25" customHeight="1" x14ac:dyDescent="0.2">
      <c r="E822" s="17"/>
      <c r="F822" s="7"/>
      <c r="G822" s="7"/>
      <c r="H822" s="7"/>
      <c r="I822" s="7"/>
      <c r="J822" s="7"/>
      <c r="K822" s="7"/>
      <c r="L822" s="7"/>
      <c r="M822" s="7"/>
      <c r="N822" s="7"/>
      <c r="O822" s="7"/>
      <c r="P822" s="7"/>
      <c r="Q822" s="7"/>
      <c r="R822" s="7"/>
    </row>
    <row r="823" spans="5:18" ht="14.25" customHeight="1" x14ac:dyDescent="0.2">
      <c r="E823" s="17"/>
      <c r="F823" s="7"/>
      <c r="G823" s="7"/>
      <c r="H823" s="7"/>
      <c r="I823" s="7"/>
      <c r="J823" s="7"/>
      <c r="K823" s="7"/>
      <c r="L823" s="7"/>
      <c r="M823" s="7"/>
      <c r="N823" s="7"/>
      <c r="O823" s="7"/>
      <c r="P823" s="7"/>
      <c r="Q823" s="7"/>
      <c r="R823" s="7"/>
    </row>
    <row r="824" spans="5:18" ht="14.25" customHeight="1" x14ac:dyDescent="0.2">
      <c r="E824" s="17"/>
      <c r="F824" s="7"/>
      <c r="G824" s="7"/>
      <c r="H824" s="7"/>
      <c r="I824" s="7"/>
      <c r="J824" s="7"/>
      <c r="K824" s="7"/>
      <c r="L824" s="7"/>
      <c r="M824" s="7"/>
      <c r="N824" s="7"/>
      <c r="O824" s="7"/>
      <c r="P824" s="7"/>
      <c r="Q824" s="7"/>
      <c r="R824" s="7"/>
    </row>
    <row r="825" spans="5:18" ht="14.25" customHeight="1" x14ac:dyDescent="0.2">
      <c r="E825" s="17"/>
      <c r="F825" s="7"/>
      <c r="G825" s="7"/>
      <c r="H825" s="7"/>
      <c r="I825" s="7"/>
      <c r="J825" s="7"/>
      <c r="K825" s="7"/>
      <c r="L825" s="7"/>
      <c r="M825" s="7"/>
      <c r="N825" s="7"/>
      <c r="O825" s="7"/>
      <c r="P825" s="7"/>
      <c r="Q825" s="7"/>
      <c r="R825" s="7"/>
    </row>
    <row r="826" spans="5:18" ht="14.25" customHeight="1" x14ac:dyDescent="0.2">
      <c r="E826" s="17"/>
      <c r="F826" s="7"/>
      <c r="G826" s="7"/>
      <c r="H826" s="7"/>
      <c r="I826" s="7"/>
      <c r="J826" s="7"/>
      <c r="K826" s="7"/>
      <c r="L826" s="7"/>
      <c r="M826" s="7"/>
      <c r="N826" s="7"/>
      <c r="O826" s="7"/>
      <c r="P826" s="7"/>
      <c r="Q826" s="7"/>
      <c r="R826" s="7"/>
    </row>
    <row r="827" spans="5:18" ht="14.25" customHeight="1" x14ac:dyDescent="0.2">
      <c r="E827" s="17"/>
      <c r="F827" s="7"/>
      <c r="G827" s="7"/>
      <c r="H827" s="7"/>
      <c r="I827" s="7"/>
      <c r="J827" s="7"/>
      <c r="K827" s="7"/>
      <c r="L827" s="7"/>
      <c r="M827" s="7"/>
      <c r="N827" s="7"/>
      <c r="O827" s="7"/>
      <c r="P827" s="7"/>
      <c r="Q827" s="7"/>
      <c r="R827" s="7"/>
    </row>
    <row r="828" spans="5:18" ht="14.25" customHeight="1" x14ac:dyDescent="0.2">
      <c r="E828" s="17"/>
      <c r="F828" s="7"/>
      <c r="G828" s="7"/>
      <c r="H828" s="7"/>
      <c r="I828" s="7"/>
      <c r="J828" s="7"/>
      <c r="K828" s="7"/>
      <c r="L828" s="7"/>
      <c r="M828" s="7"/>
      <c r="N828" s="7"/>
      <c r="O828" s="7"/>
      <c r="P828" s="7"/>
      <c r="Q828" s="7"/>
      <c r="R828" s="7"/>
    </row>
    <row r="829" spans="5:18" ht="14.25" customHeight="1" x14ac:dyDescent="0.2">
      <c r="E829" s="17"/>
      <c r="F829" s="7"/>
      <c r="G829" s="7"/>
      <c r="H829" s="7"/>
      <c r="I829" s="7"/>
      <c r="J829" s="7"/>
      <c r="K829" s="7"/>
      <c r="L829" s="7"/>
      <c r="M829" s="7"/>
      <c r="N829" s="7"/>
      <c r="O829" s="7"/>
      <c r="P829" s="7"/>
      <c r="Q829" s="7"/>
      <c r="R829" s="7"/>
    </row>
    <row r="830" spans="5:18" ht="14.25" customHeight="1" x14ac:dyDescent="0.2">
      <c r="E830" s="17"/>
      <c r="F830" s="7"/>
      <c r="G830" s="7"/>
      <c r="H830" s="7"/>
      <c r="I830" s="7"/>
      <c r="J830" s="7"/>
      <c r="K830" s="7"/>
      <c r="L830" s="7"/>
      <c r="M830" s="7"/>
      <c r="N830" s="7"/>
      <c r="O830" s="7"/>
      <c r="P830" s="7"/>
      <c r="Q830" s="7"/>
      <c r="R830" s="7"/>
    </row>
    <row r="831" spans="5:18" ht="14.25" customHeight="1" x14ac:dyDescent="0.2">
      <c r="E831" s="17"/>
      <c r="F831" s="7"/>
      <c r="G831" s="7"/>
      <c r="H831" s="7"/>
      <c r="I831" s="7"/>
      <c r="J831" s="7"/>
      <c r="K831" s="7"/>
      <c r="L831" s="7"/>
      <c r="M831" s="7"/>
      <c r="N831" s="7"/>
      <c r="O831" s="7"/>
      <c r="P831" s="7"/>
      <c r="Q831" s="7"/>
      <c r="R831" s="7"/>
    </row>
    <row r="832" spans="5:18" ht="14.25" customHeight="1" x14ac:dyDescent="0.2">
      <c r="E832" s="17"/>
      <c r="F832" s="7"/>
      <c r="G832" s="7"/>
      <c r="H832" s="7"/>
      <c r="I832" s="7"/>
      <c r="J832" s="7"/>
      <c r="K832" s="7"/>
      <c r="L832" s="7"/>
      <c r="M832" s="7"/>
      <c r="N832" s="7"/>
      <c r="O832" s="7"/>
      <c r="P832" s="7"/>
      <c r="Q832" s="7"/>
      <c r="R832" s="7"/>
    </row>
    <row r="833" spans="5:18" ht="14.25" customHeight="1" x14ac:dyDescent="0.2">
      <c r="E833" s="17"/>
      <c r="F833" s="7"/>
      <c r="G833" s="7"/>
      <c r="H833" s="7"/>
      <c r="I833" s="7"/>
      <c r="J833" s="7"/>
      <c r="K833" s="7"/>
      <c r="L833" s="7"/>
      <c r="M833" s="7"/>
      <c r="N833" s="7"/>
      <c r="O833" s="7"/>
      <c r="P833" s="7"/>
      <c r="Q833" s="7"/>
      <c r="R833" s="7"/>
    </row>
    <row r="834" spans="5:18" ht="14.25" customHeight="1" x14ac:dyDescent="0.2">
      <c r="E834" s="17"/>
      <c r="F834" s="7"/>
      <c r="G834" s="7"/>
      <c r="H834" s="7"/>
      <c r="I834" s="7"/>
      <c r="J834" s="7"/>
      <c r="K834" s="7"/>
      <c r="L834" s="7"/>
      <c r="M834" s="7"/>
      <c r="N834" s="7"/>
      <c r="O834" s="7"/>
      <c r="P834" s="7"/>
      <c r="Q834" s="7"/>
      <c r="R834" s="7"/>
    </row>
    <row r="835" spans="5:18" ht="14.25" customHeight="1" x14ac:dyDescent="0.2">
      <c r="E835" s="17"/>
      <c r="F835" s="7"/>
      <c r="G835" s="7"/>
      <c r="H835" s="7"/>
      <c r="I835" s="7"/>
      <c r="J835" s="7"/>
      <c r="K835" s="7"/>
      <c r="L835" s="7"/>
      <c r="M835" s="7"/>
      <c r="N835" s="7"/>
      <c r="O835" s="7"/>
      <c r="P835" s="7"/>
      <c r="Q835" s="7"/>
      <c r="R835" s="7"/>
    </row>
    <row r="836" spans="5:18" ht="14.25" customHeight="1" x14ac:dyDescent="0.2">
      <c r="E836" s="17"/>
      <c r="F836" s="7"/>
      <c r="G836" s="7"/>
      <c r="H836" s="7"/>
      <c r="I836" s="7"/>
      <c r="J836" s="7"/>
      <c r="K836" s="7"/>
      <c r="L836" s="7"/>
      <c r="M836" s="7"/>
      <c r="N836" s="7"/>
      <c r="O836" s="7"/>
      <c r="P836" s="7"/>
      <c r="Q836" s="7"/>
      <c r="R836" s="7"/>
    </row>
    <row r="837" spans="5:18" ht="14.25" customHeight="1" x14ac:dyDescent="0.2">
      <c r="E837" s="17"/>
      <c r="F837" s="7"/>
      <c r="G837" s="7"/>
      <c r="H837" s="7"/>
      <c r="I837" s="7"/>
      <c r="J837" s="7"/>
      <c r="K837" s="7"/>
      <c r="L837" s="7"/>
      <c r="M837" s="7"/>
      <c r="N837" s="7"/>
      <c r="O837" s="7"/>
      <c r="P837" s="7"/>
      <c r="Q837" s="7"/>
      <c r="R837" s="7"/>
    </row>
    <row r="838" spans="5:18" ht="14.25" customHeight="1" x14ac:dyDescent="0.2">
      <c r="E838" s="17"/>
      <c r="F838" s="7"/>
      <c r="G838" s="7"/>
      <c r="H838" s="7"/>
      <c r="I838" s="7"/>
      <c r="J838" s="7"/>
      <c r="K838" s="7"/>
      <c r="L838" s="7"/>
      <c r="M838" s="7"/>
      <c r="N838" s="7"/>
      <c r="O838" s="7"/>
      <c r="P838" s="7"/>
      <c r="Q838" s="7"/>
      <c r="R838" s="7"/>
    </row>
    <row r="839" spans="5:18" ht="14.25" customHeight="1" x14ac:dyDescent="0.2">
      <c r="E839" s="17"/>
      <c r="F839" s="7"/>
      <c r="G839" s="7"/>
      <c r="H839" s="7"/>
      <c r="I839" s="7"/>
      <c r="J839" s="7"/>
      <c r="K839" s="7"/>
      <c r="L839" s="7"/>
      <c r="M839" s="7"/>
      <c r="N839" s="7"/>
      <c r="O839" s="7"/>
      <c r="P839" s="7"/>
      <c r="Q839" s="7"/>
      <c r="R839" s="7"/>
    </row>
    <row r="840" spans="5:18" ht="14.25" customHeight="1" x14ac:dyDescent="0.2">
      <c r="E840" s="17"/>
      <c r="F840" s="7"/>
      <c r="G840" s="7"/>
      <c r="H840" s="7"/>
      <c r="I840" s="7"/>
      <c r="J840" s="7"/>
      <c r="K840" s="7"/>
      <c r="L840" s="7"/>
      <c r="M840" s="7"/>
      <c r="N840" s="7"/>
      <c r="O840" s="7"/>
      <c r="P840" s="7"/>
      <c r="Q840" s="7"/>
      <c r="R840" s="7"/>
    </row>
    <row r="841" spans="5:18" ht="14.25" customHeight="1" x14ac:dyDescent="0.2">
      <c r="E841" s="17"/>
      <c r="F841" s="7"/>
      <c r="G841" s="7"/>
      <c r="H841" s="7"/>
      <c r="I841" s="7"/>
      <c r="J841" s="7"/>
      <c r="K841" s="7"/>
      <c r="L841" s="7"/>
      <c r="M841" s="7"/>
      <c r="N841" s="7"/>
      <c r="O841" s="7"/>
      <c r="P841" s="7"/>
      <c r="Q841" s="7"/>
      <c r="R841" s="7"/>
    </row>
    <row r="842" spans="5:18" ht="14.25" customHeight="1" x14ac:dyDescent="0.2">
      <c r="E842" s="17"/>
      <c r="F842" s="7"/>
      <c r="G842" s="7"/>
      <c r="H842" s="7"/>
      <c r="I842" s="7"/>
      <c r="J842" s="7"/>
      <c r="K842" s="7"/>
      <c r="L842" s="7"/>
      <c r="M842" s="7"/>
      <c r="N842" s="7"/>
      <c r="O842" s="7"/>
      <c r="P842" s="7"/>
      <c r="Q842" s="7"/>
      <c r="R842" s="7"/>
    </row>
    <row r="843" spans="5:18" ht="14.25" customHeight="1" x14ac:dyDescent="0.2">
      <c r="E843" s="17"/>
      <c r="F843" s="7"/>
      <c r="G843" s="7"/>
      <c r="H843" s="7"/>
      <c r="I843" s="7"/>
      <c r="J843" s="7"/>
      <c r="K843" s="7"/>
      <c r="L843" s="7"/>
      <c r="M843" s="7"/>
      <c r="N843" s="7"/>
      <c r="O843" s="7"/>
      <c r="P843" s="7"/>
      <c r="Q843" s="7"/>
      <c r="R843" s="7"/>
    </row>
    <row r="844" spans="5:18" ht="14.25" customHeight="1" x14ac:dyDescent="0.2">
      <c r="E844" s="17"/>
      <c r="F844" s="7"/>
      <c r="G844" s="7"/>
      <c r="H844" s="7"/>
      <c r="I844" s="7"/>
      <c r="J844" s="7"/>
      <c r="K844" s="7"/>
      <c r="L844" s="7"/>
      <c r="M844" s="7"/>
      <c r="N844" s="7"/>
      <c r="O844" s="7"/>
      <c r="P844" s="7"/>
      <c r="Q844" s="7"/>
      <c r="R844" s="7"/>
    </row>
    <row r="845" spans="5:18" ht="14.25" customHeight="1" x14ac:dyDescent="0.2">
      <c r="E845" s="17"/>
      <c r="F845" s="7"/>
      <c r="G845" s="7"/>
      <c r="H845" s="7"/>
      <c r="I845" s="7"/>
      <c r="J845" s="7"/>
      <c r="K845" s="7"/>
      <c r="L845" s="7"/>
      <c r="M845" s="7"/>
      <c r="N845" s="7"/>
      <c r="O845" s="7"/>
      <c r="P845" s="7"/>
      <c r="Q845" s="7"/>
      <c r="R845" s="7"/>
    </row>
    <row r="846" spans="5:18" ht="14.25" customHeight="1" x14ac:dyDescent="0.2">
      <c r="E846" s="17"/>
      <c r="F846" s="7"/>
      <c r="G846" s="7"/>
      <c r="H846" s="7"/>
      <c r="I846" s="7"/>
      <c r="J846" s="7"/>
      <c r="K846" s="7"/>
      <c r="L846" s="7"/>
      <c r="M846" s="7"/>
      <c r="N846" s="7"/>
      <c r="O846" s="7"/>
      <c r="P846" s="7"/>
      <c r="Q846" s="7"/>
      <c r="R846" s="7"/>
    </row>
    <row r="847" spans="5:18" ht="14.25" customHeight="1" x14ac:dyDescent="0.2">
      <c r="E847" s="17"/>
      <c r="F847" s="7"/>
      <c r="G847" s="7"/>
      <c r="H847" s="7"/>
      <c r="I847" s="7"/>
      <c r="J847" s="7"/>
      <c r="K847" s="7"/>
      <c r="L847" s="7"/>
      <c r="M847" s="7"/>
      <c r="N847" s="7"/>
      <c r="O847" s="7"/>
      <c r="P847" s="7"/>
      <c r="Q847" s="7"/>
      <c r="R847" s="7"/>
    </row>
    <row r="848" spans="5:18" ht="14.25" customHeight="1" x14ac:dyDescent="0.2">
      <c r="E848" s="17"/>
      <c r="F848" s="7"/>
      <c r="G848" s="7"/>
      <c r="H848" s="7"/>
      <c r="I848" s="7"/>
      <c r="J848" s="7"/>
      <c r="K848" s="7"/>
      <c r="L848" s="7"/>
      <c r="M848" s="7"/>
      <c r="N848" s="7"/>
      <c r="O848" s="7"/>
      <c r="P848" s="7"/>
      <c r="Q848" s="7"/>
      <c r="R848" s="7"/>
    </row>
    <row r="849" spans="5:18" ht="14.25" customHeight="1" x14ac:dyDescent="0.2">
      <c r="E849" s="17"/>
      <c r="F849" s="7"/>
      <c r="G849" s="7"/>
      <c r="H849" s="7"/>
      <c r="I849" s="7"/>
      <c r="J849" s="7"/>
      <c r="K849" s="7"/>
      <c r="L849" s="7"/>
      <c r="M849" s="7"/>
      <c r="N849" s="7"/>
      <c r="O849" s="7"/>
      <c r="P849" s="7"/>
      <c r="Q849" s="7"/>
      <c r="R849" s="7"/>
    </row>
    <row r="850" spans="5:18" ht="14.25" customHeight="1" x14ac:dyDescent="0.2">
      <c r="E850" s="17"/>
      <c r="F850" s="7"/>
      <c r="G850" s="7"/>
      <c r="H850" s="7"/>
      <c r="I850" s="7"/>
      <c r="J850" s="7"/>
      <c r="K850" s="7"/>
      <c r="L850" s="7"/>
      <c r="M850" s="7"/>
      <c r="N850" s="7"/>
      <c r="O850" s="7"/>
      <c r="P850" s="7"/>
      <c r="Q850" s="7"/>
      <c r="R850" s="7"/>
    </row>
    <row r="851" spans="5:18" ht="14.25" customHeight="1" x14ac:dyDescent="0.2">
      <c r="E851" s="17"/>
      <c r="F851" s="7"/>
      <c r="G851" s="7"/>
      <c r="H851" s="7"/>
      <c r="I851" s="7"/>
      <c r="J851" s="7"/>
      <c r="K851" s="7"/>
      <c r="L851" s="7"/>
      <c r="M851" s="7"/>
      <c r="N851" s="7"/>
      <c r="O851" s="7"/>
      <c r="P851" s="7"/>
      <c r="Q851" s="7"/>
      <c r="R851" s="7"/>
    </row>
    <row r="852" spans="5:18" ht="14.25" customHeight="1" x14ac:dyDescent="0.2">
      <c r="E852" s="17"/>
      <c r="F852" s="7"/>
      <c r="G852" s="7"/>
      <c r="H852" s="7"/>
      <c r="I852" s="7"/>
      <c r="J852" s="7"/>
      <c r="K852" s="7"/>
      <c r="L852" s="7"/>
      <c r="M852" s="7"/>
      <c r="N852" s="7"/>
      <c r="O852" s="7"/>
      <c r="P852" s="7"/>
      <c r="Q852" s="7"/>
      <c r="R852" s="7"/>
    </row>
    <row r="853" spans="5:18" ht="14.25" customHeight="1" x14ac:dyDescent="0.2">
      <c r="E853" s="17"/>
      <c r="F853" s="7"/>
      <c r="G853" s="7"/>
      <c r="H853" s="7"/>
      <c r="I853" s="7"/>
      <c r="J853" s="7"/>
      <c r="K853" s="7"/>
      <c r="L853" s="7"/>
      <c r="M853" s="7"/>
      <c r="N853" s="7"/>
      <c r="O853" s="7"/>
      <c r="P853" s="7"/>
      <c r="Q853" s="7"/>
      <c r="R853" s="7"/>
    </row>
    <row r="854" spans="5:18" ht="14.25" customHeight="1" x14ac:dyDescent="0.2">
      <c r="E854" s="17"/>
      <c r="F854" s="7"/>
      <c r="G854" s="7"/>
      <c r="H854" s="7"/>
      <c r="I854" s="7"/>
      <c r="J854" s="7"/>
      <c r="K854" s="7"/>
      <c r="L854" s="7"/>
      <c r="M854" s="7"/>
      <c r="N854" s="7"/>
      <c r="O854" s="7"/>
      <c r="P854" s="7"/>
      <c r="Q854" s="7"/>
      <c r="R854" s="7"/>
    </row>
    <row r="855" spans="5:18" ht="14.25" customHeight="1" x14ac:dyDescent="0.2">
      <c r="E855" s="17"/>
      <c r="F855" s="7"/>
      <c r="G855" s="7"/>
      <c r="H855" s="7"/>
      <c r="I855" s="7"/>
      <c r="J855" s="7"/>
      <c r="K855" s="7"/>
      <c r="L855" s="7"/>
      <c r="M855" s="7"/>
      <c r="N855" s="7"/>
      <c r="O855" s="7"/>
      <c r="P855" s="7"/>
      <c r="Q855" s="7"/>
      <c r="R855" s="7"/>
    </row>
    <row r="856" spans="5:18" ht="14.25" customHeight="1" x14ac:dyDescent="0.2">
      <c r="E856" s="17"/>
      <c r="F856" s="7"/>
      <c r="G856" s="7"/>
      <c r="H856" s="7"/>
      <c r="I856" s="7"/>
      <c r="J856" s="7"/>
      <c r="K856" s="7"/>
      <c r="L856" s="7"/>
      <c r="M856" s="7"/>
      <c r="N856" s="7"/>
      <c r="O856" s="7"/>
      <c r="P856" s="7"/>
      <c r="Q856" s="7"/>
      <c r="R856" s="7"/>
    </row>
    <row r="857" spans="5:18" ht="14.25" customHeight="1" x14ac:dyDescent="0.2">
      <c r="E857" s="17"/>
      <c r="F857" s="7"/>
      <c r="G857" s="7"/>
      <c r="H857" s="7"/>
      <c r="I857" s="7"/>
      <c r="J857" s="7"/>
      <c r="K857" s="7"/>
      <c r="L857" s="7"/>
      <c r="M857" s="7"/>
      <c r="N857" s="7"/>
      <c r="O857" s="7"/>
      <c r="P857" s="7"/>
      <c r="Q857" s="7"/>
      <c r="R857" s="7"/>
    </row>
    <row r="858" spans="5:18" ht="14.25" customHeight="1" x14ac:dyDescent="0.2">
      <c r="E858" s="17"/>
      <c r="F858" s="7"/>
      <c r="G858" s="7"/>
      <c r="H858" s="7"/>
      <c r="I858" s="7"/>
      <c r="J858" s="7"/>
      <c r="K858" s="7"/>
      <c r="L858" s="7"/>
      <c r="M858" s="7"/>
      <c r="N858" s="7"/>
      <c r="O858" s="7"/>
      <c r="P858" s="7"/>
      <c r="Q858" s="7"/>
      <c r="R858" s="7"/>
    </row>
    <row r="859" spans="5:18" ht="14.25" customHeight="1" x14ac:dyDescent="0.2">
      <c r="E859" s="17"/>
      <c r="F859" s="7"/>
      <c r="G859" s="7"/>
      <c r="H859" s="7"/>
      <c r="I859" s="7"/>
      <c r="J859" s="7"/>
      <c r="K859" s="7"/>
      <c r="L859" s="7"/>
      <c r="M859" s="7"/>
      <c r="N859" s="7"/>
      <c r="O859" s="7"/>
      <c r="P859" s="7"/>
      <c r="Q859" s="7"/>
      <c r="R859" s="7"/>
    </row>
    <row r="860" spans="5:18" ht="14.25" customHeight="1" x14ac:dyDescent="0.2">
      <c r="E860" s="17"/>
      <c r="F860" s="7"/>
      <c r="G860" s="7"/>
      <c r="H860" s="7"/>
      <c r="I860" s="7"/>
      <c r="J860" s="7"/>
      <c r="K860" s="7"/>
      <c r="L860" s="7"/>
      <c r="M860" s="7"/>
      <c r="N860" s="7"/>
      <c r="O860" s="7"/>
      <c r="P860" s="7"/>
      <c r="Q860" s="7"/>
      <c r="R860" s="7"/>
    </row>
    <row r="861" spans="5:18" ht="14.25" customHeight="1" x14ac:dyDescent="0.2">
      <c r="E861" s="17"/>
      <c r="F861" s="7"/>
      <c r="G861" s="7"/>
      <c r="H861" s="7"/>
      <c r="I861" s="7"/>
      <c r="J861" s="7"/>
      <c r="K861" s="7"/>
      <c r="L861" s="7"/>
      <c r="M861" s="7"/>
      <c r="N861" s="7"/>
      <c r="O861" s="7"/>
      <c r="P861" s="7"/>
      <c r="Q861" s="7"/>
      <c r="R861" s="7"/>
    </row>
    <row r="862" spans="5:18" ht="14.25" customHeight="1" x14ac:dyDescent="0.2">
      <c r="E862" s="17"/>
      <c r="F862" s="7"/>
      <c r="G862" s="7"/>
      <c r="H862" s="7"/>
      <c r="I862" s="7"/>
      <c r="J862" s="7"/>
      <c r="K862" s="7"/>
      <c r="L862" s="7"/>
      <c r="M862" s="7"/>
      <c r="N862" s="7"/>
      <c r="O862" s="7"/>
      <c r="P862" s="7"/>
      <c r="Q862" s="7"/>
      <c r="R862" s="7"/>
    </row>
    <row r="863" spans="5:18" ht="14.25" customHeight="1" x14ac:dyDescent="0.2">
      <c r="E863" s="17"/>
      <c r="F863" s="7"/>
      <c r="G863" s="7"/>
      <c r="H863" s="7"/>
      <c r="I863" s="7"/>
      <c r="J863" s="7"/>
      <c r="K863" s="7"/>
      <c r="L863" s="7"/>
      <c r="M863" s="7"/>
      <c r="N863" s="7"/>
      <c r="O863" s="7"/>
      <c r="P863" s="7"/>
      <c r="Q863" s="7"/>
      <c r="R863" s="7"/>
    </row>
    <row r="864" spans="5:18" ht="14.25" customHeight="1" x14ac:dyDescent="0.2">
      <c r="E864" s="17"/>
      <c r="F864" s="7"/>
      <c r="G864" s="7"/>
      <c r="H864" s="7"/>
      <c r="I864" s="7"/>
      <c r="J864" s="7"/>
      <c r="K864" s="7"/>
      <c r="L864" s="7"/>
      <c r="M864" s="7"/>
      <c r="N864" s="7"/>
      <c r="O864" s="7"/>
      <c r="P864" s="7"/>
      <c r="Q864" s="7"/>
      <c r="R864" s="7"/>
    </row>
    <row r="865" spans="5:18" ht="14.25" customHeight="1" x14ac:dyDescent="0.2">
      <c r="E865" s="17"/>
      <c r="F865" s="7"/>
      <c r="G865" s="7"/>
      <c r="H865" s="7"/>
      <c r="I865" s="7"/>
      <c r="J865" s="7"/>
      <c r="K865" s="7"/>
      <c r="L865" s="7"/>
      <c r="M865" s="7"/>
      <c r="N865" s="7"/>
      <c r="O865" s="7"/>
      <c r="P865" s="7"/>
      <c r="Q865" s="7"/>
      <c r="R865" s="7"/>
    </row>
    <row r="866" spans="5:18" ht="14.25" customHeight="1" x14ac:dyDescent="0.2">
      <c r="E866" s="17"/>
      <c r="F866" s="7"/>
      <c r="G866" s="7"/>
      <c r="H866" s="7"/>
      <c r="I866" s="7"/>
      <c r="J866" s="7"/>
      <c r="K866" s="7"/>
      <c r="L866" s="7"/>
      <c r="M866" s="7"/>
      <c r="N866" s="7"/>
      <c r="O866" s="7"/>
      <c r="P866" s="7"/>
      <c r="Q866" s="7"/>
      <c r="R866" s="7"/>
    </row>
    <row r="867" spans="5:18" ht="14.25" customHeight="1" x14ac:dyDescent="0.2">
      <c r="E867" s="17"/>
      <c r="F867" s="7"/>
      <c r="G867" s="7"/>
      <c r="H867" s="7"/>
      <c r="I867" s="7"/>
      <c r="J867" s="7"/>
      <c r="K867" s="7"/>
      <c r="L867" s="7"/>
      <c r="M867" s="7"/>
      <c r="N867" s="7"/>
      <c r="O867" s="7"/>
      <c r="P867" s="7"/>
      <c r="Q867" s="7"/>
      <c r="R867" s="7"/>
    </row>
    <row r="868" spans="5:18" ht="14.25" customHeight="1" x14ac:dyDescent="0.2">
      <c r="E868" s="17"/>
      <c r="F868" s="7"/>
      <c r="G868" s="7"/>
      <c r="H868" s="7"/>
      <c r="I868" s="7"/>
      <c r="J868" s="7"/>
      <c r="K868" s="7"/>
      <c r="L868" s="7"/>
      <c r="M868" s="7"/>
      <c r="N868" s="7"/>
      <c r="O868" s="7"/>
      <c r="P868" s="7"/>
      <c r="Q868" s="7"/>
      <c r="R868" s="7"/>
    </row>
    <row r="869" spans="5:18" ht="14.25" customHeight="1" x14ac:dyDescent="0.2">
      <c r="E869" s="17"/>
      <c r="F869" s="7"/>
      <c r="G869" s="7"/>
      <c r="H869" s="7"/>
      <c r="I869" s="7"/>
      <c r="J869" s="7"/>
      <c r="K869" s="7"/>
      <c r="L869" s="7"/>
      <c r="M869" s="7"/>
      <c r="N869" s="7"/>
      <c r="O869" s="7"/>
      <c r="P869" s="7"/>
      <c r="Q869" s="7"/>
      <c r="R869" s="7"/>
    </row>
    <row r="870" spans="5:18" ht="14.25" customHeight="1" x14ac:dyDescent="0.2">
      <c r="E870" s="17"/>
      <c r="F870" s="7"/>
      <c r="G870" s="7"/>
      <c r="H870" s="7"/>
      <c r="I870" s="7"/>
      <c r="J870" s="7"/>
      <c r="K870" s="7"/>
      <c r="L870" s="7"/>
      <c r="M870" s="7"/>
      <c r="N870" s="7"/>
      <c r="O870" s="7"/>
      <c r="P870" s="7"/>
      <c r="Q870" s="7"/>
      <c r="R870" s="7"/>
    </row>
    <row r="871" spans="5:18" ht="14.25" customHeight="1" x14ac:dyDescent="0.2">
      <c r="E871" s="17"/>
      <c r="F871" s="7"/>
      <c r="G871" s="7"/>
      <c r="H871" s="7"/>
      <c r="I871" s="7"/>
      <c r="J871" s="7"/>
      <c r="K871" s="7"/>
      <c r="L871" s="7"/>
      <c r="M871" s="7"/>
      <c r="N871" s="7"/>
      <c r="O871" s="7"/>
      <c r="P871" s="7"/>
      <c r="Q871" s="7"/>
      <c r="R871" s="7"/>
    </row>
    <row r="872" spans="5:18" ht="14.25" customHeight="1" x14ac:dyDescent="0.2">
      <c r="E872" s="17"/>
      <c r="F872" s="7"/>
      <c r="G872" s="7"/>
      <c r="H872" s="7"/>
      <c r="I872" s="7"/>
      <c r="J872" s="7"/>
      <c r="K872" s="7"/>
      <c r="L872" s="7"/>
      <c r="M872" s="7"/>
      <c r="N872" s="7"/>
      <c r="O872" s="7"/>
      <c r="P872" s="7"/>
      <c r="Q872" s="7"/>
      <c r="R872" s="7"/>
    </row>
    <row r="873" spans="5:18" ht="14.25" customHeight="1" x14ac:dyDescent="0.2">
      <c r="E873" s="17"/>
      <c r="F873" s="7"/>
      <c r="G873" s="7"/>
      <c r="H873" s="7"/>
      <c r="I873" s="7"/>
      <c r="J873" s="7"/>
      <c r="K873" s="7"/>
      <c r="L873" s="7"/>
      <c r="M873" s="7"/>
      <c r="N873" s="7"/>
      <c r="O873" s="7"/>
      <c r="P873" s="7"/>
      <c r="Q873" s="7"/>
      <c r="R873" s="7"/>
    </row>
    <row r="874" spans="5:18" ht="14.25" customHeight="1" x14ac:dyDescent="0.2">
      <c r="E874" s="17"/>
      <c r="F874" s="7"/>
      <c r="G874" s="7"/>
      <c r="H874" s="7"/>
      <c r="I874" s="7"/>
      <c r="J874" s="7"/>
      <c r="K874" s="7"/>
      <c r="L874" s="7"/>
      <c r="M874" s="7"/>
      <c r="N874" s="7"/>
      <c r="O874" s="7"/>
      <c r="P874" s="7"/>
      <c r="Q874" s="7"/>
      <c r="R874" s="7"/>
    </row>
    <row r="875" spans="5:18" ht="14.25" customHeight="1" x14ac:dyDescent="0.2">
      <c r="E875" s="17"/>
      <c r="F875" s="7"/>
      <c r="G875" s="7"/>
      <c r="H875" s="7"/>
      <c r="I875" s="7"/>
      <c r="J875" s="7"/>
      <c r="K875" s="7"/>
      <c r="L875" s="7"/>
      <c r="M875" s="7"/>
      <c r="N875" s="7"/>
      <c r="O875" s="7"/>
      <c r="P875" s="7"/>
      <c r="Q875" s="7"/>
      <c r="R875" s="7"/>
    </row>
    <row r="876" spans="5:18" ht="14.25" customHeight="1" x14ac:dyDescent="0.2">
      <c r="E876" s="17"/>
      <c r="F876" s="7"/>
      <c r="G876" s="7"/>
      <c r="H876" s="7"/>
      <c r="I876" s="7"/>
      <c r="J876" s="7"/>
      <c r="K876" s="7"/>
      <c r="L876" s="7"/>
      <c r="M876" s="7"/>
      <c r="N876" s="7"/>
      <c r="O876" s="7"/>
      <c r="P876" s="7"/>
      <c r="Q876" s="7"/>
      <c r="R876" s="7"/>
    </row>
    <row r="877" spans="5:18" ht="14.25" customHeight="1" x14ac:dyDescent="0.2">
      <c r="E877" s="17"/>
      <c r="F877" s="7"/>
      <c r="G877" s="7"/>
      <c r="H877" s="7"/>
      <c r="I877" s="7"/>
      <c r="J877" s="7"/>
      <c r="K877" s="7"/>
      <c r="L877" s="7"/>
      <c r="M877" s="7"/>
      <c r="N877" s="7"/>
      <c r="O877" s="7"/>
      <c r="P877" s="7"/>
      <c r="Q877" s="7"/>
      <c r="R877" s="7"/>
    </row>
    <row r="878" spans="5:18" ht="14.25" customHeight="1" x14ac:dyDescent="0.2">
      <c r="E878" s="17"/>
      <c r="F878" s="7"/>
      <c r="G878" s="7"/>
      <c r="H878" s="7"/>
      <c r="I878" s="7"/>
      <c r="J878" s="7"/>
      <c r="K878" s="7"/>
      <c r="L878" s="7"/>
      <c r="M878" s="7"/>
      <c r="N878" s="7"/>
      <c r="O878" s="7"/>
      <c r="P878" s="7"/>
      <c r="Q878" s="7"/>
      <c r="R878" s="7"/>
    </row>
    <row r="879" spans="5:18" ht="14.25" customHeight="1" x14ac:dyDescent="0.2">
      <c r="E879" s="17"/>
      <c r="F879" s="7"/>
      <c r="G879" s="7"/>
      <c r="H879" s="7"/>
      <c r="I879" s="7"/>
      <c r="J879" s="7"/>
      <c r="K879" s="7"/>
      <c r="L879" s="7"/>
      <c r="M879" s="7"/>
      <c r="N879" s="7"/>
      <c r="O879" s="7"/>
      <c r="P879" s="7"/>
      <c r="Q879" s="7"/>
      <c r="R879" s="7"/>
    </row>
    <row r="880" spans="5:18" ht="14.25" customHeight="1" x14ac:dyDescent="0.2">
      <c r="E880" s="17"/>
      <c r="F880" s="7"/>
      <c r="G880" s="7"/>
      <c r="H880" s="7"/>
      <c r="I880" s="7"/>
      <c r="J880" s="7"/>
      <c r="K880" s="7"/>
      <c r="L880" s="7"/>
      <c r="M880" s="7"/>
      <c r="N880" s="7"/>
      <c r="O880" s="7"/>
      <c r="P880" s="7"/>
      <c r="Q880" s="7"/>
      <c r="R880" s="7"/>
    </row>
    <row r="881" spans="5:18" ht="14.25" customHeight="1" x14ac:dyDescent="0.2">
      <c r="E881" s="17"/>
      <c r="F881" s="7"/>
      <c r="G881" s="7"/>
      <c r="H881" s="7"/>
      <c r="I881" s="7"/>
      <c r="J881" s="7"/>
      <c r="K881" s="7"/>
      <c r="L881" s="7"/>
      <c r="M881" s="7"/>
      <c r="N881" s="7"/>
      <c r="O881" s="7"/>
      <c r="P881" s="7"/>
      <c r="Q881" s="7"/>
      <c r="R881" s="7"/>
    </row>
    <row r="882" spans="5:18" ht="14.25" customHeight="1" x14ac:dyDescent="0.2">
      <c r="E882" s="17"/>
      <c r="F882" s="7"/>
      <c r="G882" s="7"/>
      <c r="H882" s="7"/>
      <c r="I882" s="7"/>
      <c r="J882" s="7"/>
      <c r="K882" s="7"/>
      <c r="L882" s="7"/>
      <c r="M882" s="7"/>
      <c r="N882" s="7"/>
      <c r="O882" s="7"/>
      <c r="P882" s="7"/>
      <c r="Q882" s="7"/>
      <c r="R882" s="7"/>
    </row>
    <row r="883" spans="5:18" ht="14.25" customHeight="1" x14ac:dyDescent="0.2">
      <c r="E883" s="17"/>
      <c r="F883" s="7"/>
      <c r="G883" s="7"/>
      <c r="H883" s="7"/>
      <c r="I883" s="7"/>
      <c r="J883" s="7"/>
      <c r="K883" s="7"/>
      <c r="L883" s="7"/>
      <c r="M883" s="7"/>
      <c r="N883" s="7"/>
      <c r="O883" s="7"/>
      <c r="P883" s="7"/>
      <c r="Q883" s="7"/>
      <c r="R883" s="7"/>
    </row>
    <row r="884" spans="5:18" ht="14.25" customHeight="1" x14ac:dyDescent="0.2">
      <c r="E884" s="17"/>
      <c r="F884" s="7"/>
      <c r="G884" s="7"/>
      <c r="H884" s="7"/>
      <c r="I884" s="7"/>
      <c r="J884" s="7"/>
      <c r="K884" s="7"/>
      <c r="L884" s="7"/>
      <c r="M884" s="7"/>
      <c r="N884" s="7"/>
      <c r="O884" s="7"/>
      <c r="P884" s="7"/>
      <c r="Q884" s="7"/>
      <c r="R884" s="7"/>
    </row>
    <row r="885" spans="5:18" ht="14.25" customHeight="1" x14ac:dyDescent="0.2">
      <c r="E885" s="17"/>
      <c r="F885" s="7"/>
      <c r="G885" s="7"/>
      <c r="H885" s="7"/>
      <c r="I885" s="7"/>
      <c r="J885" s="7"/>
      <c r="K885" s="7"/>
      <c r="L885" s="7"/>
      <c r="M885" s="7"/>
      <c r="N885" s="7"/>
      <c r="O885" s="7"/>
      <c r="P885" s="7"/>
      <c r="Q885" s="7"/>
      <c r="R885" s="7"/>
    </row>
    <row r="886" spans="5:18" ht="14.25" customHeight="1" x14ac:dyDescent="0.2">
      <c r="E886" s="17"/>
      <c r="F886" s="7"/>
      <c r="G886" s="7"/>
      <c r="H886" s="7"/>
      <c r="I886" s="7"/>
      <c r="J886" s="7"/>
      <c r="K886" s="7"/>
      <c r="L886" s="7"/>
      <c r="M886" s="7"/>
      <c r="N886" s="7"/>
      <c r="O886" s="7"/>
      <c r="P886" s="7"/>
      <c r="Q886" s="7"/>
      <c r="R886" s="7"/>
    </row>
    <row r="887" spans="5:18" ht="14.25" customHeight="1" x14ac:dyDescent="0.2">
      <c r="E887" s="17"/>
      <c r="F887" s="7"/>
      <c r="G887" s="7"/>
      <c r="H887" s="7"/>
      <c r="I887" s="7"/>
      <c r="J887" s="7"/>
      <c r="K887" s="7"/>
      <c r="L887" s="7"/>
      <c r="M887" s="7"/>
      <c r="N887" s="7"/>
      <c r="O887" s="7"/>
      <c r="P887" s="7"/>
      <c r="Q887" s="7"/>
      <c r="R887" s="7"/>
    </row>
    <row r="888" spans="5:18" ht="14.25" customHeight="1" x14ac:dyDescent="0.2">
      <c r="E888" s="17"/>
      <c r="F888" s="7"/>
      <c r="G888" s="7"/>
      <c r="H888" s="7"/>
      <c r="I888" s="7"/>
      <c r="J888" s="7"/>
      <c r="K888" s="7"/>
      <c r="L888" s="7"/>
      <c r="M888" s="7"/>
      <c r="N888" s="7"/>
      <c r="O888" s="7"/>
      <c r="P888" s="7"/>
      <c r="Q888" s="7"/>
      <c r="R888" s="7"/>
    </row>
    <row r="889" spans="5:18" ht="14.25" customHeight="1" x14ac:dyDescent="0.2">
      <c r="E889" s="17"/>
      <c r="F889" s="7"/>
      <c r="G889" s="7"/>
      <c r="H889" s="7"/>
      <c r="I889" s="7"/>
      <c r="J889" s="7"/>
      <c r="K889" s="7"/>
      <c r="L889" s="7"/>
      <c r="M889" s="7"/>
      <c r="N889" s="7"/>
      <c r="O889" s="7"/>
      <c r="P889" s="7"/>
      <c r="Q889" s="7"/>
      <c r="R889" s="7"/>
    </row>
    <row r="890" spans="5:18" ht="14.25" customHeight="1" x14ac:dyDescent="0.2">
      <c r="E890" s="17"/>
      <c r="F890" s="7"/>
      <c r="G890" s="7"/>
      <c r="H890" s="7"/>
      <c r="I890" s="7"/>
      <c r="J890" s="7"/>
      <c r="K890" s="7"/>
      <c r="L890" s="7"/>
      <c r="M890" s="7"/>
      <c r="N890" s="7"/>
      <c r="O890" s="7"/>
      <c r="P890" s="7"/>
      <c r="Q890" s="7"/>
      <c r="R890" s="7"/>
    </row>
    <row r="891" spans="5:18" ht="14.25" customHeight="1" x14ac:dyDescent="0.2">
      <c r="E891" s="17"/>
      <c r="F891" s="7"/>
      <c r="G891" s="7"/>
      <c r="H891" s="7"/>
      <c r="I891" s="7"/>
      <c r="J891" s="7"/>
      <c r="K891" s="7"/>
      <c r="L891" s="7"/>
      <c r="M891" s="7"/>
      <c r="N891" s="7"/>
      <c r="O891" s="7"/>
      <c r="P891" s="7"/>
      <c r="Q891" s="7"/>
      <c r="R891" s="7"/>
    </row>
    <row r="892" spans="5:18" ht="14.25" customHeight="1" x14ac:dyDescent="0.2">
      <c r="E892" s="17"/>
      <c r="F892" s="7"/>
      <c r="G892" s="7"/>
      <c r="H892" s="7"/>
      <c r="I892" s="7"/>
      <c r="J892" s="7"/>
      <c r="K892" s="7"/>
      <c r="L892" s="7"/>
      <c r="M892" s="7"/>
      <c r="N892" s="7"/>
      <c r="O892" s="7"/>
      <c r="P892" s="7"/>
      <c r="Q892" s="7"/>
      <c r="R892" s="7"/>
    </row>
    <row r="893" spans="5:18" ht="14.25" customHeight="1" x14ac:dyDescent="0.2">
      <c r="E893" s="17"/>
      <c r="F893" s="7"/>
      <c r="G893" s="7"/>
      <c r="H893" s="7"/>
      <c r="I893" s="7"/>
      <c r="J893" s="7"/>
      <c r="K893" s="7"/>
      <c r="L893" s="7"/>
      <c r="M893" s="7"/>
      <c r="N893" s="7"/>
      <c r="O893" s="7"/>
      <c r="P893" s="7"/>
      <c r="Q893" s="7"/>
      <c r="R893" s="7"/>
    </row>
    <row r="894" spans="5:18" ht="14.25" customHeight="1" x14ac:dyDescent="0.2">
      <c r="E894" s="17"/>
      <c r="F894" s="7"/>
      <c r="G894" s="7"/>
      <c r="H894" s="7"/>
      <c r="I894" s="7"/>
      <c r="J894" s="7"/>
      <c r="K894" s="7"/>
      <c r="L894" s="7"/>
      <c r="M894" s="7"/>
      <c r="N894" s="7"/>
      <c r="O894" s="7"/>
      <c r="P894" s="7"/>
      <c r="Q894" s="7"/>
      <c r="R894" s="7"/>
    </row>
    <row r="895" spans="5:18" ht="14.25" customHeight="1" x14ac:dyDescent="0.2">
      <c r="E895" s="17"/>
      <c r="F895" s="7"/>
      <c r="G895" s="7"/>
      <c r="H895" s="7"/>
      <c r="I895" s="7"/>
      <c r="J895" s="7"/>
      <c r="K895" s="7"/>
      <c r="L895" s="7"/>
      <c r="M895" s="7"/>
      <c r="N895" s="7"/>
      <c r="O895" s="7"/>
      <c r="P895" s="7"/>
      <c r="Q895" s="7"/>
      <c r="R895" s="7"/>
    </row>
    <row r="896" spans="5:18" ht="14.25" customHeight="1" x14ac:dyDescent="0.2">
      <c r="E896" s="17"/>
      <c r="F896" s="7"/>
      <c r="G896" s="7"/>
      <c r="H896" s="7"/>
      <c r="I896" s="7"/>
      <c r="J896" s="7"/>
      <c r="K896" s="7"/>
      <c r="L896" s="7"/>
      <c r="M896" s="7"/>
      <c r="N896" s="7"/>
      <c r="O896" s="7"/>
      <c r="P896" s="7"/>
      <c r="Q896" s="7"/>
      <c r="R896" s="7"/>
    </row>
    <row r="897" spans="5:18" ht="14.25" customHeight="1" x14ac:dyDescent="0.2">
      <c r="E897" s="17"/>
      <c r="F897" s="7"/>
      <c r="G897" s="7"/>
      <c r="H897" s="7"/>
      <c r="I897" s="7"/>
      <c r="J897" s="7"/>
      <c r="K897" s="7"/>
      <c r="L897" s="7"/>
      <c r="M897" s="7"/>
      <c r="N897" s="7"/>
      <c r="O897" s="7"/>
      <c r="P897" s="7"/>
      <c r="Q897" s="7"/>
      <c r="R897" s="7"/>
    </row>
    <row r="898" spans="5:18" ht="14.25" customHeight="1" x14ac:dyDescent="0.2">
      <c r="E898" s="17"/>
      <c r="F898" s="7"/>
      <c r="G898" s="7"/>
      <c r="H898" s="7"/>
      <c r="I898" s="7"/>
      <c r="J898" s="7"/>
      <c r="K898" s="7"/>
      <c r="L898" s="7"/>
      <c r="M898" s="7"/>
      <c r="N898" s="7"/>
      <c r="O898" s="7"/>
      <c r="P898" s="7"/>
      <c r="Q898" s="7"/>
      <c r="R898" s="7"/>
    </row>
    <row r="899" spans="5:18" ht="14.25" customHeight="1" x14ac:dyDescent="0.2">
      <c r="E899" s="17"/>
      <c r="F899" s="7"/>
      <c r="G899" s="7"/>
      <c r="H899" s="7"/>
      <c r="I899" s="7"/>
      <c r="J899" s="7"/>
      <c r="K899" s="7"/>
      <c r="L899" s="7"/>
      <c r="M899" s="7"/>
      <c r="N899" s="7"/>
      <c r="O899" s="7"/>
      <c r="P899" s="7"/>
      <c r="Q899" s="7"/>
      <c r="R899" s="7"/>
    </row>
    <row r="900" spans="5:18" ht="14.25" customHeight="1" x14ac:dyDescent="0.2">
      <c r="E900" s="17"/>
      <c r="F900" s="7"/>
      <c r="G900" s="7"/>
      <c r="H900" s="7"/>
      <c r="I900" s="7"/>
      <c r="J900" s="7"/>
      <c r="K900" s="7"/>
      <c r="L900" s="7"/>
      <c r="M900" s="7"/>
      <c r="N900" s="7"/>
      <c r="O900" s="7"/>
      <c r="P900" s="7"/>
      <c r="Q900" s="7"/>
      <c r="R900" s="7"/>
    </row>
    <row r="901" spans="5:18" ht="14.25" customHeight="1" x14ac:dyDescent="0.2">
      <c r="E901" s="17"/>
      <c r="F901" s="7"/>
      <c r="G901" s="7"/>
      <c r="H901" s="7"/>
      <c r="I901" s="7"/>
      <c r="J901" s="7"/>
      <c r="K901" s="7"/>
      <c r="L901" s="7"/>
      <c r="M901" s="7"/>
      <c r="N901" s="7"/>
      <c r="O901" s="7"/>
      <c r="P901" s="7"/>
      <c r="Q901" s="7"/>
      <c r="R901" s="7"/>
    </row>
    <row r="902" spans="5:18" ht="14.25" customHeight="1" x14ac:dyDescent="0.2">
      <c r="E902" s="17"/>
      <c r="F902" s="7"/>
      <c r="G902" s="7"/>
      <c r="H902" s="7"/>
      <c r="I902" s="7"/>
      <c r="J902" s="7"/>
      <c r="K902" s="7"/>
      <c r="L902" s="7"/>
      <c r="M902" s="7"/>
      <c r="N902" s="7"/>
      <c r="O902" s="7"/>
      <c r="P902" s="7"/>
      <c r="Q902" s="7"/>
      <c r="R902" s="7"/>
    </row>
    <row r="903" spans="5:18" ht="14.25" customHeight="1" x14ac:dyDescent="0.2">
      <c r="E903" s="17"/>
      <c r="F903" s="7"/>
      <c r="G903" s="7"/>
      <c r="H903" s="7"/>
      <c r="I903" s="7"/>
      <c r="J903" s="7"/>
      <c r="K903" s="7"/>
      <c r="L903" s="7"/>
      <c r="M903" s="7"/>
      <c r="N903" s="7"/>
      <c r="O903" s="7"/>
      <c r="P903" s="7"/>
      <c r="Q903" s="7"/>
      <c r="R903" s="7"/>
    </row>
    <row r="904" spans="5:18" ht="14.25" customHeight="1" x14ac:dyDescent="0.2">
      <c r="E904" s="17"/>
      <c r="F904" s="7"/>
      <c r="G904" s="7"/>
      <c r="H904" s="7"/>
      <c r="I904" s="7"/>
      <c r="J904" s="7"/>
      <c r="K904" s="7"/>
      <c r="L904" s="7"/>
      <c r="M904" s="7"/>
      <c r="N904" s="7"/>
      <c r="O904" s="7"/>
      <c r="P904" s="7"/>
      <c r="Q904" s="7"/>
      <c r="R904" s="7"/>
    </row>
    <row r="905" spans="5:18" ht="14.25" customHeight="1" x14ac:dyDescent="0.2">
      <c r="E905" s="17"/>
      <c r="F905" s="7"/>
      <c r="G905" s="7"/>
      <c r="H905" s="7"/>
      <c r="I905" s="7"/>
      <c r="J905" s="7"/>
      <c r="K905" s="7"/>
      <c r="L905" s="7"/>
      <c r="M905" s="7"/>
      <c r="N905" s="7"/>
      <c r="O905" s="7"/>
      <c r="P905" s="7"/>
      <c r="Q905" s="7"/>
      <c r="R905" s="7"/>
    </row>
    <row r="906" spans="5:18" ht="14.25" customHeight="1" x14ac:dyDescent="0.2">
      <c r="E906" s="17"/>
      <c r="F906" s="7"/>
      <c r="G906" s="7"/>
      <c r="H906" s="7"/>
      <c r="I906" s="7"/>
      <c r="J906" s="7"/>
      <c r="K906" s="7"/>
      <c r="L906" s="7"/>
      <c r="M906" s="7"/>
      <c r="N906" s="7"/>
      <c r="O906" s="7"/>
      <c r="P906" s="7"/>
      <c r="Q906" s="7"/>
      <c r="R906" s="7"/>
    </row>
    <row r="907" spans="5:18" ht="14.25" customHeight="1" x14ac:dyDescent="0.2">
      <c r="E907" s="17"/>
      <c r="F907" s="7"/>
      <c r="G907" s="7"/>
      <c r="H907" s="7"/>
      <c r="I907" s="7"/>
      <c r="J907" s="7"/>
      <c r="K907" s="7"/>
      <c r="L907" s="7"/>
      <c r="M907" s="7"/>
      <c r="N907" s="7"/>
      <c r="O907" s="7"/>
      <c r="P907" s="7"/>
      <c r="Q907" s="7"/>
      <c r="R907" s="7"/>
    </row>
    <row r="908" spans="5:18" ht="14.25" customHeight="1" x14ac:dyDescent="0.2">
      <c r="E908" s="17"/>
      <c r="F908" s="7"/>
      <c r="G908" s="7"/>
      <c r="H908" s="7"/>
      <c r="I908" s="7"/>
      <c r="J908" s="7"/>
      <c r="K908" s="7"/>
      <c r="L908" s="7"/>
      <c r="M908" s="7"/>
      <c r="N908" s="7"/>
      <c r="O908" s="7"/>
      <c r="P908" s="7"/>
      <c r="Q908" s="7"/>
      <c r="R908" s="7"/>
    </row>
    <row r="909" spans="5:18" ht="14.25" customHeight="1" x14ac:dyDescent="0.2">
      <c r="E909" s="17"/>
      <c r="F909" s="7"/>
      <c r="G909" s="7"/>
      <c r="H909" s="7"/>
      <c r="I909" s="7"/>
      <c r="J909" s="7"/>
      <c r="K909" s="7"/>
      <c r="L909" s="7"/>
      <c r="M909" s="7"/>
      <c r="N909" s="7"/>
      <c r="O909" s="7"/>
      <c r="P909" s="7"/>
      <c r="Q909" s="7"/>
      <c r="R909" s="7"/>
    </row>
    <row r="910" spans="5:18" ht="14.25" customHeight="1" x14ac:dyDescent="0.2">
      <c r="E910" s="17"/>
      <c r="F910" s="7"/>
      <c r="G910" s="7"/>
      <c r="H910" s="7"/>
      <c r="I910" s="7"/>
      <c r="J910" s="7"/>
      <c r="K910" s="7"/>
      <c r="L910" s="7"/>
      <c r="M910" s="7"/>
      <c r="N910" s="7"/>
      <c r="O910" s="7"/>
      <c r="P910" s="7"/>
      <c r="Q910" s="7"/>
      <c r="R910" s="7"/>
    </row>
    <row r="911" spans="5:18" ht="14.25" customHeight="1" x14ac:dyDescent="0.2">
      <c r="E911" s="17"/>
      <c r="F911" s="7"/>
      <c r="G911" s="7"/>
      <c r="H911" s="7"/>
      <c r="I911" s="7"/>
      <c r="J911" s="7"/>
      <c r="K911" s="7"/>
      <c r="L911" s="7"/>
      <c r="M911" s="7"/>
      <c r="N911" s="7"/>
      <c r="O911" s="7"/>
      <c r="P911" s="7"/>
      <c r="Q911" s="7"/>
      <c r="R911" s="7"/>
    </row>
    <row r="912" spans="5:18" ht="14.25" customHeight="1" x14ac:dyDescent="0.2">
      <c r="E912" s="17"/>
      <c r="F912" s="7"/>
      <c r="G912" s="7"/>
      <c r="H912" s="7"/>
      <c r="I912" s="7"/>
      <c r="J912" s="7"/>
      <c r="K912" s="7"/>
      <c r="L912" s="7"/>
      <c r="M912" s="7"/>
      <c r="N912" s="7"/>
      <c r="O912" s="7"/>
      <c r="P912" s="7"/>
      <c r="Q912" s="7"/>
      <c r="R912" s="7"/>
    </row>
    <row r="913" spans="5:18" ht="14.25" customHeight="1" x14ac:dyDescent="0.2">
      <c r="E913" s="17"/>
      <c r="F913" s="7"/>
      <c r="G913" s="7"/>
      <c r="H913" s="7"/>
      <c r="I913" s="7"/>
      <c r="J913" s="7"/>
      <c r="K913" s="7"/>
      <c r="L913" s="7"/>
      <c r="M913" s="7"/>
      <c r="N913" s="7"/>
      <c r="O913" s="7"/>
      <c r="P913" s="7"/>
      <c r="Q913" s="7"/>
      <c r="R913" s="7"/>
    </row>
    <row r="914" spans="5:18" ht="14.25" customHeight="1" x14ac:dyDescent="0.2">
      <c r="E914" s="17"/>
      <c r="F914" s="7"/>
      <c r="G914" s="7"/>
      <c r="H914" s="7"/>
      <c r="I914" s="7"/>
      <c r="J914" s="7"/>
      <c r="K914" s="7"/>
      <c r="L914" s="7"/>
      <c r="M914" s="7"/>
      <c r="N914" s="7"/>
      <c r="O914" s="7"/>
      <c r="P914" s="7"/>
      <c r="Q914" s="7"/>
      <c r="R914" s="7"/>
    </row>
    <row r="915" spans="5:18" ht="14.25" customHeight="1" x14ac:dyDescent="0.2">
      <c r="E915" s="17"/>
      <c r="F915" s="7"/>
      <c r="G915" s="7"/>
      <c r="H915" s="7"/>
      <c r="I915" s="7"/>
      <c r="J915" s="7"/>
      <c r="K915" s="7"/>
      <c r="L915" s="7"/>
      <c r="M915" s="7"/>
      <c r="N915" s="7"/>
      <c r="O915" s="7"/>
      <c r="P915" s="7"/>
      <c r="Q915" s="7"/>
      <c r="R915" s="7"/>
    </row>
    <row r="916" spans="5:18" ht="14.25" customHeight="1" x14ac:dyDescent="0.2">
      <c r="E916" s="17"/>
      <c r="F916" s="7"/>
      <c r="G916" s="7"/>
      <c r="H916" s="7"/>
      <c r="I916" s="7"/>
      <c r="J916" s="7"/>
      <c r="K916" s="7"/>
      <c r="L916" s="7"/>
      <c r="M916" s="7"/>
      <c r="N916" s="7"/>
      <c r="O916" s="7"/>
      <c r="P916" s="7"/>
      <c r="Q916" s="7"/>
      <c r="R916" s="7"/>
    </row>
    <row r="917" spans="5:18" ht="14.25" customHeight="1" x14ac:dyDescent="0.2">
      <c r="E917" s="17"/>
      <c r="F917" s="7"/>
      <c r="G917" s="7"/>
      <c r="H917" s="7"/>
      <c r="I917" s="7"/>
      <c r="J917" s="7"/>
      <c r="K917" s="7"/>
      <c r="L917" s="7"/>
      <c r="M917" s="7"/>
      <c r="N917" s="7"/>
      <c r="O917" s="7"/>
      <c r="P917" s="7"/>
      <c r="Q917" s="7"/>
      <c r="R917" s="7"/>
    </row>
    <row r="918" spans="5:18" ht="14.25" customHeight="1" x14ac:dyDescent="0.2">
      <c r="E918" s="17"/>
      <c r="F918" s="7"/>
      <c r="G918" s="7"/>
      <c r="H918" s="7"/>
      <c r="I918" s="7"/>
      <c r="J918" s="7"/>
      <c r="K918" s="7"/>
      <c r="L918" s="7"/>
      <c r="M918" s="7"/>
      <c r="N918" s="7"/>
      <c r="O918" s="7"/>
      <c r="P918" s="7"/>
      <c r="Q918" s="7"/>
      <c r="R918" s="7"/>
    </row>
    <row r="919" spans="5:18" ht="14.25" customHeight="1" x14ac:dyDescent="0.2">
      <c r="E919" s="17"/>
      <c r="F919" s="7"/>
      <c r="G919" s="7"/>
      <c r="H919" s="7"/>
      <c r="I919" s="7"/>
      <c r="J919" s="7"/>
      <c r="K919" s="7"/>
      <c r="L919" s="7"/>
      <c r="M919" s="7"/>
      <c r="N919" s="7"/>
      <c r="O919" s="7"/>
      <c r="P919" s="7"/>
      <c r="Q919" s="7"/>
      <c r="R919" s="7"/>
    </row>
    <row r="920" spans="5:18" ht="14.25" customHeight="1" x14ac:dyDescent="0.2">
      <c r="E920" s="17"/>
      <c r="F920" s="7"/>
      <c r="G920" s="7"/>
      <c r="H920" s="7"/>
      <c r="I920" s="7"/>
      <c r="J920" s="7"/>
      <c r="K920" s="7"/>
      <c r="L920" s="7"/>
      <c r="M920" s="7"/>
      <c r="N920" s="7"/>
      <c r="O920" s="7"/>
      <c r="P920" s="7"/>
      <c r="Q920" s="7"/>
      <c r="R920" s="7"/>
    </row>
    <row r="921" spans="5:18" ht="14.25" customHeight="1" x14ac:dyDescent="0.2">
      <c r="E921" s="17"/>
      <c r="F921" s="7"/>
      <c r="G921" s="7"/>
      <c r="H921" s="7"/>
      <c r="I921" s="7"/>
      <c r="J921" s="7"/>
      <c r="K921" s="7"/>
      <c r="L921" s="7"/>
      <c r="M921" s="7"/>
      <c r="N921" s="7"/>
      <c r="O921" s="7"/>
      <c r="P921" s="7"/>
      <c r="Q921" s="7"/>
      <c r="R921" s="7"/>
    </row>
    <row r="922" spans="5:18" ht="14.25" customHeight="1" x14ac:dyDescent="0.2">
      <c r="E922" s="17"/>
      <c r="F922" s="7"/>
      <c r="G922" s="7"/>
      <c r="H922" s="7"/>
      <c r="I922" s="7"/>
      <c r="J922" s="7"/>
      <c r="K922" s="7"/>
      <c r="L922" s="7"/>
      <c r="M922" s="7"/>
      <c r="N922" s="7"/>
      <c r="O922" s="7"/>
      <c r="P922" s="7"/>
      <c r="Q922" s="7"/>
      <c r="R922" s="7"/>
    </row>
    <row r="923" spans="5:18" ht="14.25" customHeight="1" x14ac:dyDescent="0.2">
      <c r="E923" s="17"/>
      <c r="F923" s="7"/>
      <c r="G923" s="7"/>
      <c r="H923" s="7"/>
      <c r="I923" s="7"/>
      <c r="J923" s="7"/>
      <c r="K923" s="7"/>
      <c r="L923" s="7"/>
      <c r="M923" s="7"/>
      <c r="N923" s="7"/>
      <c r="O923" s="7"/>
      <c r="P923" s="7"/>
      <c r="Q923" s="7"/>
      <c r="R923" s="7"/>
    </row>
    <row r="924" spans="5:18" ht="14.25" customHeight="1" x14ac:dyDescent="0.2">
      <c r="E924" s="17"/>
      <c r="F924" s="7"/>
      <c r="G924" s="7"/>
      <c r="H924" s="7"/>
      <c r="I924" s="7"/>
      <c r="J924" s="7"/>
      <c r="K924" s="7"/>
      <c r="L924" s="7"/>
      <c r="M924" s="7"/>
      <c r="N924" s="7"/>
      <c r="O924" s="7"/>
      <c r="P924" s="7"/>
      <c r="Q924" s="7"/>
      <c r="R924" s="7"/>
    </row>
    <row r="925" spans="5:18" ht="14.25" customHeight="1" x14ac:dyDescent="0.2">
      <c r="E925" s="17"/>
      <c r="F925" s="7"/>
      <c r="G925" s="7"/>
      <c r="H925" s="7"/>
      <c r="I925" s="7"/>
      <c r="J925" s="7"/>
      <c r="K925" s="7"/>
      <c r="L925" s="7"/>
      <c r="M925" s="7"/>
      <c r="N925" s="7"/>
      <c r="O925" s="7"/>
      <c r="P925" s="7"/>
      <c r="Q925" s="7"/>
      <c r="R925" s="7"/>
    </row>
    <row r="926" spans="5:18" ht="14.25" customHeight="1" x14ac:dyDescent="0.2">
      <c r="E926" s="17"/>
      <c r="F926" s="7"/>
      <c r="G926" s="7"/>
      <c r="H926" s="7"/>
      <c r="I926" s="7"/>
      <c r="J926" s="7"/>
      <c r="K926" s="7"/>
      <c r="L926" s="7"/>
      <c r="M926" s="7"/>
      <c r="N926" s="7"/>
      <c r="O926" s="7"/>
      <c r="P926" s="7"/>
      <c r="Q926" s="7"/>
      <c r="R926" s="7"/>
    </row>
    <row r="927" spans="5:18" ht="14.25" customHeight="1" x14ac:dyDescent="0.2">
      <c r="E927" s="17"/>
      <c r="F927" s="7"/>
      <c r="G927" s="7"/>
      <c r="H927" s="7"/>
      <c r="I927" s="7"/>
      <c r="J927" s="7"/>
      <c r="K927" s="7"/>
      <c r="L927" s="7"/>
      <c r="M927" s="7"/>
      <c r="N927" s="7"/>
      <c r="O927" s="7"/>
      <c r="P927" s="7"/>
      <c r="Q927" s="7"/>
      <c r="R927" s="7"/>
    </row>
    <row r="928" spans="5:18" ht="14.25" customHeight="1" x14ac:dyDescent="0.2">
      <c r="E928" s="17"/>
      <c r="F928" s="7"/>
      <c r="G928" s="7"/>
      <c r="H928" s="7"/>
      <c r="I928" s="7"/>
      <c r="J928" s="7"/>
      <c r="K928" s="7"/>
      <c r="L928" s="7"/>
      <c r="M928" s="7"/>
      <c r="N928" s="7"/>
      <c r="O928" s="7"/>
      <c r="P928" s="7"/>
      <c r="Q928" s="7"/>
      <c r="R928" s="7"/>
    </row>
    <row r="929" spans="5:18" ht="14.25" customHeight="1" x14ac:dyDescent="0.2">
      <c r="E929" s="17"/>
      <c r="F929" s="7"/>
      <c r="G929" s="7"/>
      <c r="H929" s="7"/>
      <c r="I929" s="7"/>
      <c r="J929" s="7"/>
      <c r="K929" s="7"/>
      <c r="L929" s="7"/>
      <c r="M929" s="7"/>
      <c r="N929" s="7"/>
      <c r="O929" s="7"/>
      <c r="P929" s="7"/>
      <c r="Q929" s="7"/>
      <c r="R929" s="7"/>
    </row>
    <row r="930" spans="5:18" ht="14.25" customHeight="1" x14ac:dyDescent="0.2">
      <c r="E930" s="17"/>
      <c r="F930" s="7"/>
      <c r="G930" s="7"/>
      <c r="H930" s="7"/>
      <c r="I930" s="7"/>
      <c r="J930" s="7"/>
      <c r="K930" s="7"/>
      <c r="L930" s="7"/>
      <c r="M930" s="7"/>
      <c r="N930" s="7"/>
      <c r="O930" s="7"/>
      <c r="P930" s="7"/>
      <c r="Q930" s="7"/>
      <c r="R930" s="7"/>
    </row>
    <row r="931" spans="5:18" ht="14.25" customHeight="1" x14ac:dyDescent="0.2">
      <c r="E931" s="17"/>
      <c r="F931" s="7"/>
      <c r="G931" s="7"/>
      <c r="H931" s="7"/>
      <c r="I931" s="7"/>
      <c r="J931" s="7"/>
      <c r="K931" s="7"/>
      <c r="L931" s="7"/>
      <c r="M931" s="7"/>
      <c r="N931" s="7"/>
      <c r="O931" s="7"/>
      <c r="P931" s="7"/>
      <c r="Q931" s="7"/>
      <c r="R931" s="7"/>
    </row>
    <row r="932" spans="5:18" ht="14.25" customHeight="1" x14ac:dyDescent="0.2">
      <c r="E932" s="17"/>
      <c r="F932" s="7"/>
      <c r="G932" s="7"/>
      <c r="H932" s="7"/>
      <c r="I932" s="7"/>
      <c r="J932" s="7"/>
      <c r="K932" s="7"/>
      <c r="L932" s="7"/>
      <c r="M932" s="7"/>
      <c r="N932" s="7"/>
      <c r="O932" s="7"/>
      <c r="P932" s="7"/>
      <c r="Q932" s="7"/>
      <c r="R932" s="7"/>
    </row>
    <row r="933" spans="5:18" ht="14.25" customHeight="1" x14ac:dyDescent="0.2">
      <c r="E933" s="17"/>
      <c r="F933" s="7"/>
      <c r="G933" s="7"/>
      <c r="H933" s="7"/>
      <c r="I933" s="7"/>
      <c r="J933" s="7"/>
      <c r="K933" s="7"/>
      <c r="L933" s="7"/>
      <c r="M933" s="7"/>
      <c r="N933" s="7"/>
      <c r="O933" s="7"/>
      <c r="P933" s="7"/>
      <c r="Q933" s="7"/>
      <c r="R933" s="7"/>
    </row>
    <row r="934" spans="5:18" ht="14.25" customHeight="1" x14ac:dyDescent="0.2">
      <c r="E934" s="17"/>
      <c r="F934" s="7"/>
      <c r="G934" s="7"/>
      <c r="H934" s="7"/>
      <c r="I934" s="7"/>
      <c r="J934" s="7"/>
      <c r="K934" s="7"/>
      <c r="L934" s="7"/>
      <c r="M934" s="7"/>
      <c r="N934" s="7"/>
      <c r="O934" s="7"/>
      <c r="P934" s="7"/>
      <c r="Q934" s="7"/>
      <c r="R934" s="7"/>
    </row>
    <row r="935" spans="5:18" ht="14.25" customHeight="1" x14ac:dyDescent="0.2">
      <c r="E935" s="17"/>
      <c r="F935" s="7"/>
      <c r="G935" s="7"/>
      <c r="H935" s="7"/>
      <c r="I935" s="7"/>
      <c r="J935" s="7"/>
      <c r="K935" s="7"/>
      <c r="L935" s="7"/>
      <c r="M935" s="7"/>
      <c r="N935" s="7"/>
      <c r="O935" s="7"/>
      <c r="P935" s="7"/>
      <c r="Q935" s="7"/>
      <c r="R935" s="7"/>
    </row>
    <row r="936" spans="5:18" ht="14.25" customHeight="1" x14ac:dyDescent="0.2">
      <c r="E936" s="17"/>
      <c r="F936" s="7"/>
      <c r="G936" s="7"/>
      <c r="H936" s="7"/>
      <c r="I936" s="7"/>
      <c r="J936" s="7"/>
      <c r="K936" s="7"/>
      <c r="L936" s="7"/>
      <c r="M936" s="7"/>
      <c r="N936" s="7"/>
      <c r="O936" s="7"/>
      <c r="P936" s="7"/>
      <c r="Q936" s="7"/>
      <c r="R936" s="7"/>
    </row>
    <row r="937" spans="5:18" ht="14.25" customHeight="1" x14ac:dyDescent="0.2">
      <c r="E937" s="17"/>
      <c r="F937" s="7"/>
      <c r="G937" s="7"/>
      <c r="H937" s="7"/>
      <c r="I937" s="7"/>
      <c r="J937" s="7"/>
      <c r="K937" s="7"/>
      <c r="L937" s="7"/>
      <c r="M937" s="7"/>
      <c r="N937" s="7"/>
      <c r="O937" s="7"/>
      <c r="P937" s="7"/>
      <c r="Q937" s="7"/>
      <c r="R937" s="7"/>
    </row>
    <row r="938" spans="5:18" ht="14.25" customHeight="1" x14ac:dyDescent="0.2">
      <c r="E938" s="17"/>
      <c r="F938" s="7"/>
      <c r="G938" s="7"/>
      <c r="H938" s="7"/>
      <c r="I938" s="7"/>
      <c r="J938" s="7"/>
      <c r="K938" s="7"/>
      <c r="L938" s="7"/>
      <c r="M938" s="7"/>
      <c r="N938" s="7"/>
      <c r="O938" s="7"/>
      <c r="P938" s="7"/>
      <c r="Q938" s="7"/>
      <c r="R938" s="7"/>
    </row>
    <row r="939" spans="5:18" ht="14.25" customHeight="1" x14ac:dyDescent="0.2">
      <c r="E939" s="17"/>
      <c r="F939" s="7"/>
      <c r="G939" s="7"/>
      <c r="H939" s="7"/>
      <c r="I939" s="7"/>
      <c r="J939" s="7"/>
      <c r="K939" s="7"/>
      <c r="L939" s="7"/>
      <c r="M939" s="7"/>
      <c r="N939" s="7"/>
      <c r="O939" s="7"/>
      <c r="P939" s="7"/>
      <c r="Q939" s="7"/>
      <c r="R939" s="7"/>
    </row>
    <row r="940" spans="5:18" ht="14.25" customHeight="1" x14ac:dyDescent="0.2">
      <c r="E940" s="17"/>
      <c r="F940" s="7"/>
      <c r="G940" s="7"/>
      <c r="H940" s="7"/>
      <c r="I940" s="7"/>
      <c r="J940" s="7"/>
      <c r="K940" s="7"/>
      <c r="L940" s="7"/>
      <c r="M940" s="7"/>
      <c r="N940" s="7"/>
      <c r="O940" s="7"/>
      <c r="P940" s="7"/>
      <c r="Q940" s="7"/>
      <c r="R940" s="7"/>
    </row>
    <row r="941" spans="5:18" ht="14.25" customHeight="1" x14ac:dyDescent="0.2">
      <c r="E941" s="17"/>
      <c r="F941" s="7"/>
      <c r="G941" s="7"/>
      <c r="H941" s="7"/>
      <c r="I941" s="7"/>
      <c r="J941" s="7"/>
      <c r="K941" s="7"/>
      <c r="L941" s="7"/>
      <c r="M941" s="7"/>
      <c r="N941" s="7"/>
      <c r="O941" s="7"/>
      <c r="P941" s="7"/>
      <c r="Q941" s="7"/>
      <c r="R941" s="7"/>
    </row>
    <row r="942" spans="5:18" ht="14.25" customHeight="1" x14ac:dyDescent="0.2">
      <c r="E942" s="17"/>
      <c r="F942" s="7"/>
      <c r="G942" s="7"/>
      <c r="H942" s="7"/>
      <c r="I942" s="7"/>
      <c r="J942" s="7"/>
      <c r="K942" s="7"/>
      <c r="L942" s="7"/>
      <c r="M942" s="7"/>
      <c r="N942" s="7"/>
      <c r="O942" s="7"/>
      <c r="P942" s="7"/>
      <c r="Q942" s="7"/>
      <c r="R942" s="7"/>
    </row>
    <row r="943" spans="5:18" ht="14.25" customHeight="1" x14ac:dyDescent="0.2">
      <c r="E943" s="17"/>
      <c r="F943" s="7"/>
      <c r="G943" s="7"/>
      <c r="H943" s="7"/>
      <c r="I943" s="7"/>
      <c r="J943" s="7"/>
      <c r="K943" s="7"/>
      <c r="L943" s="7"/>
      <c r="M943" s="7"/>
      <c r="N943" s="7"/>
      <c r="O943" s="7"/>
      <c r="P943" s="7"/>
      <c r="Q943" s="7"/>
      <c r="R943" s="7"/>
    </row>
    <row r="944" spans="5:18" ht="14.25" customHeight="1" x14ac:dyDescent="0.2">
      <c r="E944" s="17"/>
      <c r="F944" s="7"/>
      <c r="G944" s="7"/>
      <c r="H944" s="7"/>
      <c r="I944" s="7"/>
      <c r="J944" s="7"/>
      <c r="K944" s="7"/>
      <c r="L944" s="7"/>
      <c r="M944" s="7"/>
      <c r="N944" s="7"/>
      <c r="O944" s="7"/>
      <c r="P944" s="7"/>
      <c r="Q944" s="7"/>
      <c r="R944" s="7"/>
    </row>
    <row r="945" spans="5:18" ht="14.25" customHeight="1" x14ac:dyDescent="0.2">
      <c r="E945" s="17"/>
      <c r="F945" s="7"/>
      <c r="G945" s="7"/>
      <c r="H945" s="7"/>
      <c r="I945" s="7"/>
      <c r="J945" s="7"/>
      <c r="K945" s="7"/>
      <c r="L945" s="7"/>
      <c r="M945" s="7"/>
      <c r="N945" s="7"/>
      <c r="O945" s="7"/>
      <c r="P945" s="7"/>
      <c r="Q945" s="7"/>
      <c r="R945" s="7"/>
    </row>
    <row r="946" spans="5:18" ht="14.25" customHeight="1" x14ac:dyDescent="0.2">
      <c r="E946" s="17"/>
      <c r="F946" s="7"/>
      <c r="G946" s="7"/>
      <c r="H946" s="7"/>
      <c r="I946" s="7"/>
      <c r="J946" s="7"/>
      <c r="K946" s="7"/>
      <c r="L946" s="7"/>
      <c r="M946" s="7"/>
      <c r="N946" s="7"/>
      <c r="O946" s="7"/>
      <c r="P946" s="7"/>
      <c r="Q946" s="7"/>
      <c r="R946" s="7"/>
    </row>
    <row r="947" spans="5:18" ht="14.25" customHeight="1" x14ac:dyDescent="0.2">
      <c r="E947" s="17"/>
      <c r="F947" s="7"/>
      <c r="G947" s="7"/>
      <c r="H947" s="7"/>
      <c r="I947" s="7"/>
      <c r="J947" s="7"/>
      <c r="K947" s="7"/>
      <c r="L947" s="7"/>
      <c r="M947" s="7"/>
      <c r="N947" s="7"/>
      <c r="O947" s="7"/>
      <c r="P947" s="7"/>
      <c r="Q947" s="7"/>
      <c r="R947" s="7"/>
    </row>
    <row r="948" spans="5:18" ht="14.25" customHeight="1" x14ac:dyDescent="0.2">
      <c r="E948" s="17"/>
      <c r="F948" s="7"/>
      <c r="G948" s="7"/>
      <c r="H948" s="7"/>
      <c r="I948" s="7"/>
      <c r="J948" s="7"/>
      <c r="K948" s="7"/>
      <c r="L948" s="7"/>
      <c r="M948" s="7"/>
      <c r="N948" s="7"/>
      <c r="O948" s="7"/>
      <c r="P948" s="7"/>
      <c r="Q948" s="7"/>
      <c r="R948" s="7"/>
    </row>
    <row r="949" spans="5:18" ht="14.25" customHeight="1" x14ac:dyDescent="0.2">
      <c r="E949" s="17"/>
      <c r="F949" s="7"/>
      <c r="G949" s="7"/>
      <c r="H949" s="7"/>
      <c r="I949" s="7"/>
      <c r="J949" s="7"/>
      <c r="K949" s="7"/>
      <c r="L949" s="7"/>
      <c r="M949" s="7"/>
      <c r="N949" s="7"/>
      <c r="O949" s="7"/>
      <c r="P949" s="7"/>
      <c r="Q949" s="7"/>
      <c r="R949" s="7"/>
    </row>
    <row r="950" spans="5:18" ht="14.25" customHeight="1" x14ac:dyDescent="0.2">
      <c r="E950" s="17"/>
      <c r="F950" s="7"/>
      <c r="G950" s="7"/>
      <c r="H950" s="7"/>
      <c r="I950" s="7"/>
      <c r="J950" s="7"/>
      <c r="K950" s="7"/>
      <c r="L950" s="7"/>
      <c r="M950" s="7"/>
      <c r="N950" s="7"/>
      <c r="O950" s="7"/>
      <c r="P950" s="7"/>
      <c r="Q950" s="7"/>
      <c r="R950" s="7"/>
    </row>
    <row r="951" spans="5:18" ht="14.25" customHeight="1" x14ac:dyDescent="0.2">
      <c r="E951" s="17"/>
      <c r="F951" s="7"/>
      <c r="G951" s="7"/>
      <c r="H951" s="7"/>
      <c r="I951" s="7"/>
      <c r="J951" s="7"/>
      <c r="K951" s="7"/>
      <c r="L951" s="7"/>
      <c r="M951" s="7"/>
      <c r="N951" s="7"/>
      <c r="O951" s="7"/>
      <c r="P951" s="7"/>
      <c r="Q951" s="7"/>
      <c r="R951" s="7"/>
    </row>
    <row r="952" spans="5:18" ht="14.25" customHeight="1" x14ac:dyDescent="0.2">
      <c r="E952" s="17"/>
      <c r="F952" s="7"/>
      <c r="G952" s="7"/>
      <c r="H952" s="7"/>
      <c r="I952" s="7"/>
      <c r="J952" s="7"/>
      <c r="K952" s="7"/>
      <c r="L952" s="7"/>
      <c r="M952" s="7"/>
      <c r="N952" s="7"/>
      <c r="O952" s="7"/>
      <c r="P952" s="7"/>
      <c r="Q952" s="7"/>
      <c r="R952" s="7"/>
    </row>
    <row r="953" spans="5:18" ht="14.25" customHeight="1" x14ac:dyDescent="0.2">
      <c r="E953" s="17"/>
      <c r="F953" s="7"/>
      <c r="G953" s="7"/>
      <c r="H953" s="7"/>
      <c r="I953" s="7"/>
      <c r="J953" s="7"/>
      <c r="K953" s="7"/>
      <c r="L953" s="7"/>
      <c r="M953" s="7"/>
      <c r="N953" s="7"/>
      <c r="O953" s="7"/>
      <c r="P953" s="7"/>
      <c r="Q953" s="7"/>
      <c r="R953" s="7"/>
    </row>
    <row r="954" spans="5:18" ht="14.25" customHeight="1" x14ac:dyDescent="0.2">
      <c r="E954" s="17"/>
      <c r="F954" s="7"/>
      <c r="G954" s="7"/>
      <c r="H954" s="7"/>
      <c r="I954" s="7"/>
      <c r="J954" s="7"/>
      <c r="K954" s="7"/>
      <c r="L954" s="7"/>
      <c r="M954" s="7"/>
      <c r="N954" s="7"/>
      <c r="O954" s="7"/>
      <c r="P954" s="7"/>
      <c r="Q954" s="7"/>
      <c r="R954" s="7"/>
    </row>
    <row r="955" spans="5:18" ht="14.25" customHeight="1" x14ac:dyDescent="0.2">
      <c r="E955" s="17"/>
      <c r="F955" s="7"/>
      <c r="G955" s="7"/>
      <c r="H955" s="7"/>
      <c r="I955" s="7"/>
      <c r="J955" s="7"/>
      <c r="K955" s="7"/>
      <c r="L955" s="7"/>
      <c r="M955" s="7"/>
      <c r="N955" s="7"/>
      <c r="O955" s="7"/>
      <c r="P955" s="7"/>
      <c r="Q955" s="7"/>
      <c r="R955" s="7"/>
    </row>
    <row r="956" spans="5:18" ht="14.25" customHeight="1" x14ac:dyDescent="0.2">
      <c r="E956" s="17"/>
      <c r="F956" s="7"/>
      <c r="G956" s="7"/>
      <c r="H956" s="7"/>
      <c r="I956" s="7"/>
      <c r="J956" s="7"/>
      <c r="K956" s="7"/>
      <c r="L956" s="7"/>
      <c r="M956" s="7"/>
      <c r="N956" s="7"/>
      <c r="O956" s="7"/>
      <c r="P956" s="7"/>
      <c r="Q956" s="7"/>
      <c r="R956" s="7"/>
    </row>
    <row r="957" spans="5:18" ht="14.25" customHeight="1" x14ac:dyDescent="0.2">
      <c r="E957" s="17"/>
      <c r="F957" s="7"/>
      <c r="G957" s="7"/>
      <c r="H957" s="7"/>
      <c r="I957" s="7"/>
      <c r="J957" s="7"/>
      <c r="K957" s="7"/>
      <c r="L957" s="7"/>
      <c r="M957" s="7"/>
      <c r="N957" s="7"/>
      <c r="O957" s="7"/>
      <c r="P957" s="7"/>
      <c r="Q957" s="7"/>
      <c r="R957" s="7"/>
    </row>
    <row r="958" spans="5:18" ht="14.25" customHeight="1" x14ac:dyDescent="0.2">
      <c r="E958" s="17"/>
      <c r="F958" s="7"/>
      <c r="G958" s="7"/>
      <c r="H958" s="7"/>
      <c r="I958" s="7"/>
      <c r="J958" s="7"/>
      <c r="K958" s="7"/>
      <c r="L958" s="7"/>
      <c r="M958" s="7"/>
      <c r="N958" s="7"/>
      <c r="O958" s="7"/>
      <c r="P958" s="7"/>
      <c r="Q958" s="7"/>
      <c r="R958" s="7"/>
    </row>
    <row r="959" spans="5:18" ht="14.25" customHeight="1" x14ac:dyDescent="0.2">
      <c r="E959" s="17"/>
      <c r="F959" s="7"/>
      <c r="G959" s="7"/>
      <c r="H959" s="7"/>
      <c r="I959" s="7"/>
      <c r="J959" s="7"/>
      <c r="K959" s="7"/>
      <c r="L959" s="7"/>
      <c r="M959" s="7"/>
      <c r="N959" s="7"/>
      <c r="O959" s="7"/>
      <c r="P959" s="7"/>
      <c r="Q959" s="7"/>
      <c r="R959" s="7"/>
    </row>
    <row r="960" spans="5:18" ht="14.25" customHeight="1" x14ac:dyDescent="0.2">
      <c r="E960" s="17"/>
      <c r="F960" s="7"/>
      <c r="G960" s="7"/>
      <c r="H960" s="7"/>
      <c r="I960" s="7"/>
      <c r="J960" s="7"/>
      <c r="K960" s="7"/>
      <c r="L960" s="7"/>
      <c r="M960" s="7"/>
      <c r="N960" s="7"/>
      <c r="O960" s="7"/>
      <c r="P960" s="7"/>
      <c r="Q960" s="7"/>
      <c r="R960" s="7"/>
    </row>
    <row r="961" spans="5:18" ht="14.25" customHeight="1" x14ac:dyDescent="0.2">
      <c r="E961" s="17"/>
      <c r="F961" s="7"/>
      <c r="G961" s="7"/>
      <c r="H961" s="7"/>
      <c r="I961" s="7"/>
      <c r="J961" s="7"/>
      <c r="K961" s="7"/>
      <c r="L961" s="7"/>
      <c r="M961" s="7"/>
      <c r="N961" s="7"/>
      <c r="O961" s="7"/>
      <c r="P961" s="7"/>
      <c r="Q961" s="7"/>
      <c r="R961" s="7"/>
    </row>
    <row r="962" spans="5:18" ht="14.25" customHeight="1" x14ac:dyDescent="0.2">
      <c r="E962" s="17"/>
      <c r="F962" s="7"/>
      <c r="G962" s="7"/>
      <c r="H962" s="7"/>
      <c r="I962" s="7"/>
      <c r="J962" s="7"/>
      <c r="K962" s="7"/>
      <c r="L962" s="7"/>
      <c r="M962" s="7"/>
      <c r="N962" s="7"/>
      <c r="O962" s="7"/>
      <c r="P962" s="7"/>
      <c r="Q962" s="7"/>
      <c r="R962" s="7"/>
    </row>
    <row r="963" spans="5:18" ht="14.25" customHeight="1" x14ac:dyDescent="0.2">
      <c r="E963" s="17"/>
      <c r="F963" s="7"/>
      <c r="G963" s="7"/>
      <c r="H963" s="7"/>
      <c r="I963" s="7"/>
      <c r="J963" s="7"/>
      <c r="K963" s="7"/>
      <c r="L963" s="7"/>
      <c r="M963" s="7"/>
      <c r="N963" s="7"/>
      <c r="O963" s="7"/>
      <c r="P963" s="7"/>
      <c r="Q963" s="7"/>
      <c r="R963" s="7"/>
    </row>
    <row r="964" spans="5:18" ht="14.25" customHeight="1" x14ac:dyDescent="0.2">
      <c r="E964" s="17"/>
      <c r="F964" s="7"/>
      <c r="G964" s="7"/>
      <c r="H964" s="7"/>
      <c r="I964" s="7"/>
      <c r="J964" s="7"/>
      <c r="K964" s="7"/>
      <c r="L964" s="7"/>
      <c r="M964" s="7"/>
      <c r="N964" s="7"/>
      <c r="O964" s="7"/>
      <c r="P964" s="7"/>
      <c r="Q964" s="7"/>
      <c r="R964" s="7"/>
    </row>
    <row r="965" spans="5:18" ht="14.25" customHeight="1" x14ac:dyDescent="0.2">
      <c r="E965" s="17"/>
      <c r="F965" s="7"/>
      <c r="G965" s="7"/>
      <c r="H965" s="7"/>
      <c r="I965" s="7"/>
      <c r="J965" s="7"/>
      <c r="K965" s="7"/>
      <c r="L965" s="7"/>
      <c r="M965" s="7"/>
      <c r="N965" s="7"/>
      <c r="O965" s="7"/>
      <c r="P965" s="7"/>
      <c r="Q965" s="7"/>
      <c r="R965" s="7"/>
    </row>
    <row r="966" spans="5:18" ht="14.25" customHeight="1" x14ac:dyDescent="0.2">
      <c r="E966" s="17"/>
      <c r="F966" s="7"/>
      <c r="G966" s="7"/>
      <c r="H966" s="7"/>
      <c r="I966" s="7"/>
      <c r="J966" s="7"/>
      <c r="K966" s="7"/>
      <c r="L966" s="7"/>
      <c r="M966" s="7"/>
      <c r="N966" s="7"/>
      <c r="O966" s="7"/>
      <c r="P966" s="7"/>
      <c r="Q966" s="7"/>
      <c r="R966" s="7"/>
    </row>
    <row r="967" spans="5:18" ht="14.25" customHeight="1" x14ac:dyDescent="0.2">
      <c r="E967" s="17"/>
      <c r="F967" s="7"/>
      <c r="G967" s="7"/>
      <c r="H967" s="7"/>
      <c r="I967" s="7"/>
      <c r="J967" s="7"/>
      <c r="K967" s="7"/>
      <c r="L967" s="7"/>
      <c r="M967" s="7"/>
      <c r="N967" s="7"/>
      <c r="O967" s="7"/>
      <c r="P967" s="7"/>
      <c r="Q967" s="7"/>
      <c r="R967" s="7"/>
    </row>
    <row r="968" spans="5:18" ht="14.25" customHeight="1" x14ac:dyDescent="0.2">
      <c r="E968" s="17"/>
      <c r="F968" s="7"/>
      <c r="G968" s="7"/>
      <c r="H968" s="7"/>
      <c r="I968" s="7"/>
      <c r="J968" s="7"/>
      <c r="K968" s="7"/>
      <c r="L968" s="7"/>
      <c r="M968" s="7"/>
      <c r="N968" s="7"/>
      <c r="O968" s="7"/>
      <c r="P968" s="7"/>
      <c r="Q968" s="7"/>
      <c r="R968" s="7"/>
    </row>
    <row r="969" spans="5:18" ht="14.25" customHeight="1" x14ac:dyDescent="0.2">
      <c r="E969" s="17"/>
      <c r="F969" s="7"/>
      <c r="G969" s="7"/>
      <c r="H969" s="7"/>
      <c r="I969" s="7"/>
      <c r="J969" s="7"/>
      <c r="K969" s="7"/>
      <c r="L969" s="7"/>
      <c r="M969" s="7"/>
      <c r="N969" s="7"/>
      <c r="O969" s="7"/>
      <c r="P969" s="7"/>
      <c r="Q969" s="7"/>
      <c r="R969" s="7"/>
    </row>
    <row r="970" spans="5:18" ht="14.25" customHeight="1" x14ac:dyDescent="0.2">
      <c r="E970" s="17"/>
      <c r="F970" s="7"/>
      <c r="G970" s="7"/>
      <c r="H970" s="7"/>
      <c r="I970" s="7"/>
      <c r="J970" s="7"/>
      <c r="K970" s="7"/>
      <c r="L970" s="7"/>
      <c r="M970" s="7"/>
      <c r="N970" s="7"/>
      <c r="O970" s="7"/>
      <c r="P970" s="7"/>
      <c r="Q970" s="7"/>
      <c r="R970" s="7"/>
    </row>
    <row r="971" spans="5:18" ht="14.25" customHeight="1" x14ac:dyDescent="0.2">
      <c r="E971" s="17"/>
      <c r="F971" s="7"/>
      <c r="G971" s="7"/>
      <c r="H971" s="7"/>
      <c r="I971" s="7"/>
      <c r="J971" s="7"/>
      <c r="K971" s="7"/>
      <c r="L971" s="7"/>
      <c r="M971" s="7"/>
      <c r="N971" s="7"/>
      <c r="O971" s="7"/>
      <c r="P971" s="7"/>
      <c r="Q971" s="7"/>
      <c r="R971" s="7"/>
    </row>
    <row r="972" spans="5:18" ht="14.25" customHeight="1" x14ac:dyDescent="0.2">
      <c r="E972" s="17"/>
      <c r="F972" s="7"/>
      <c r="G972" s="7"/>
      <c r="H972" s="7"/>
      <c r="I972" s="7"/>
      <c r="J972" s="7"/>
      <c r="K972" s="7"/>
      <c r="L972" s="7"/>
      <c r="M972" s="7"/>
      <c r="N972" s="7"/>
      <c r="O972" s="7"/>
      <c r="P972" s="7"/>
      <c r="Q972" s="7"/>
      <c r="R972" s="7"/>
    </row>
    <row r="973" spans="5:18" ht="14.25" customHeight="1" x14ac:dyDescent="0.2">
      <c r="E973" s="17"/>
      <c r="F973" s="7"/>
      <c r="G973" s="7"/>
      <c r="H973" s="7"/>
      <c r="I973" s="7"/>
      <c r="J973" s="7"/>
      <c r="K973" s="7"/>
      <c r="L973" s="7"/>
      <c r="M973" s="7"/>
      <c r="N973" s="7"/>
      <c r="O973" s="7"/>
      <c r="P973" s="7"/>
      <c r="Q973" s="7"/>
      <c r="R973" s="7"/>
    </row>
    <row r="974" spans="5:18" ht="14.25" customHeight="1" x14ac:dyDescent="0.2">
      <c r="E974" s="17"/>
      <c r="F974" s="7"/>
      <c r="G974" s="7"/>
      <c r="H974" s="7"/>
      <c r="I974" s="7"/>
      <c r="J974" s="7"/>
      <c r="K974" s="7"/>
      <c r="L974" s="7"/>
      <c r="M974" s="7"/>
      <c r="N974" s="7"/>
      <c r="O974" s="7"/>
      <c r="P974" s="7"/>
      <c r="Q974" s="7"/>
      <c r="R974" s="7"/>
    </row>
    <row r="975" spans="5:18" ht="14.25" customHeight="1" x14ac:dyDescent="0.2">
      <c r="E975" s="17"/>
      <c r="F975" s="7"/>
      <c r="G975" s="7"/>
      <c r="H975" s="7"/>
      <c r="I975" s="7"/>
      <c r="J975" s="7"/>
      <c r="K975" s="7"/>
      <c r="L975" s="7"/>
      <c r="M975" s="7"/>
      <c r="N975" s="7"/>
      <c r="O975" s="7"/>
      <c r="P975" s="7"/>
      <c r="Q975" s="7"/>
      <c r="R975" s="7"/>
    </row>
    <row r="976" spans="5:18" ht="14.25" customHeight="1" x14ac:dyDescent="0.2">
      <c r="E976" s="17"/>
      <c r="F976" s="7"/>
      <c r="G976" s="7"/>
      <c r="H976" s="7"/>
      <c r="I976" s="7"/>
      <c r="J976" s="7"/>
      <c r="K976" s="7"/>
      <c r="L976" s="7"/>
      <c r="M976" s="7"/>
      <c r="N976" s="7"/>
      <c r="O976" s="7"/>
      <c r="P976" s="7"/>
      <c r="Q976" s="7"/>
      <c r="R976" s="7"/>
    </row>
    <row r="977" spans="5:18" ht="14.25" customHeight="1" x14ac:dyDescent="0.2">
      <c r="E977" s="17"/>
      <c r="F977" s="7"/>
      <c r="G977" s="7"/>
      <c r="H977" s="7"/>
      <c r="I977" s="7"/>
      <c r="J977" s="7"/>
      <c r="K977" s="7"/>
      <c r="L977" s="7"/>
      <c r="M977" s="7"/>
      <c r="N977" s="7"/>
      <c r="O977" s="7"/>
      <c r="P977" s="7"/>
      <c r="Q977" s="7"/>
      <c r="R977" s="7"/>
    </row>
    <row r="978" spans="5:18" ht="14.25" customHeight="1" x14ac:dyDescent="0.2">
      <c r="E978" s="17"/>
      <c r="F978" s="7"/>
      <c r="G978" s="7"/>
      <c r="H978" s="7"/>
      <c r="I978" s="7"/>
      <c r="J978" s="7"/>
      <c r="K978" s="7"/>
      <c r="L978" s="7"/>
      <c r="M978" s="7"/>
      <c r="N978" s="7"/>
      <c r="O978" s="7"/>
      <c r="P978" s="7"/>
      <c r="Q978" s="7"/>
      <c r="R978" s="7"/>
    </row>
    <row r="979" spans="5:18" ht="14.25" customHeight="1" x14ac:dyDescent="0.2">
      <c r="E979" s="17"/>
      <c r="F979" s="7"/>
      <c r="G979" s="7"/>
      <c r="H979" s="7"/>
      <c r="I979" s="7"/>
      <c r="J979" s="7"/>
      <c r="K979" s="7"/>
      <c r="L979" s="7"/>
      <c r="M979" s="7"/>
      <c r="N979" s="7"/>
      <c r="O979" s="7"/>
      <c r="P979" s="7"/>
      <c r="Q979" s="7"/>
      <c r="R979" s="7"/>
    </row>
    <row r="980" spans="5:18" ht="14.25" customHeight="1" x14ac:dyDescent="0.2">
      <c r="E980" s="17"/>
      <c r="F980" s="7"/>
      <c r="G980" s="7"/>
      <c r="H980" s="7"/>
      <c r="I980" s="7"/>
      <c r="J980" s="7"/>
      <c r="K980" s="7"/>
      <c r="L980" s="7"/>
      <c r="M980" s="7"/>
      <c r="N980" s="7"/>
      <c r="O980" s="7"/>
      <c r="P980" s="7"/>
      <c r="Q980" s="7"/>
      <c r="R980" s="7"/>
    </row>
    <row r="981" spans="5:18" ht="14.25" customHeight="1" x14ac:dyDescent="0.2">
      <c r="E981" s="17"/>
      <c r="F981" s="7"/>
      <c r="G981" s="7"/>
      <c r="H981" s="7"/>
      <c r="I981" s="7"/>
      <c r="J981" s="7"/>
      <c r="K981" s="7"/>
      <c r="L981" s="7"/>
      <c r="M981" s="7"/>
      <c r="N981" s="7"/>
      <c r="O981" s="7"/>
      <c r="P981" s="7"/>
      <c r="Q981" s="7"/>
      <c r="R981" s="7"/>
    </row>
    <row r="982" spans="5:18" ht="14.25" customHeight="1" x14ac:dyDescent="0.2">
      <c r="E982" s="17"/>
      <c r="F982" s="7"/>
      <c r="G982" s="7"/>
      <c r="H982" s="7"/>
      <c r="I982" s="7"/>
      <c r="J982" s="7"/>
      <c r="K982" s="7"/>
      <c r="L982" s="7"/>
      <c r="M982" s="7"/>
      <c r="N982" s="7"/>
      <c r="O982" s="7"/>
      <c r="P982" s="7"/>
      <c r="Q982" s="7"/>
      <c r="R982" s="7"/>
    </row>
    <row r="983" spans="5:18" ht="14.25" customHeight="1" x14ac:dyDescent="0.2">
      <c r="E983" s="17"/>
      <c r="F983" s="7"/>
      <c r="G983" s="7"/>
      <c r="H983" s="7"/>
      <c r="I983" s="7"/>
      <c r="J983" s="7"/>
      <c r="K983" s="7"/>
      <c r="L983" s="7"/>
      <c r="M983" s="7"/>
      <c r="N983" s="7"/>
      <c r="O983" s="7"/>
      <c r="P983" s="7"/>
      <c r="Q983" s="7"/>
      <c r="R983" s="7"/>
    </row>
    <row r="984" spans="5:18" ht="14.25" customHeight="1" x14ac:dyDescent="0.2">
      <c r="E984" s="17"/>
      <c r="F984" s="7"/>
      <c r="G984" s="7"/>
      <c r="H984" s="7"/>
      <c r="I984" s="7"/>
      <c r="J984" s="7"/>
      <c r="K984" s="7"/>
      <c r="L984" s="7"/>
      <c r="M984" s="7"/>
      <c r="N984" s="7"/>
      <c r="O984" s="7"/>
      <c r="P984" s="7"/>
      <c r="Q984" s="7"/>
      <c r="R984" s="7"/>
    </row>
    <row r="985" spans="5:18" ht="14.25" customHeight="1" x14ac:dyDescent="0.2">
      <c r="E985" s="17"/>
      <c r="F985" s="7"/>
      <c r="G985" s="7"/>
      <c r="H985" s="7"/>
      <c r="I985" s="7"/>
      <c r="J985" s="7"/>
      <c r="K985" s="7"/>
      <c r="L985" s="7"/>
      <c r="M985" s="7"/>
      <c r="N985" s="7"/>
      <c r="O985" s="7"/>
      <c r="P985" s="7"/>
      <c r="Q985" s="7"/>
      <c r="R985" s="7"/>
    </row>
    <row r="986" spans="5:18" ht="14.25" customHeight="1" x14ac:dyDescent="0.2">
      <c r="E986" s="17"/>
      <c r="F986" s="7"/>
      <c r="G986" s="7"/>
      <c r="H986" s="7"/>
      <c r="I986" s="7"/>
      <c r="J986" s="7"/>
      <c r="K986" s="7"/>
      <c r="L986" s="7"/>
      <c r="M986" s="7"/>
      <c r="N986" s="7"/>
      <c r="O986" s="7"/>
      <c r="P986" s="7"/>
      <c r="Q986" s="7"/>
      <c r="R986" s="7"/>
    </row>
    <row r="987" spans="5:18" ht="14.25" customHeight="1" x14ac:dyDescent="0.2">
      <c r="E987" s="17"/>
      <c r="F987" s="7"/>
      <c r="G987" s="7"/>
      <c r="H987" s="7"/>
      <c r="I987" s="7"/>
      <c r="J987" s="7"/>
      <c r="K987" s="7"/>
      <c r="L987" s="7"/>
      <c r="M987" s="7"/>
      <c r="N987" s="7"/>
      <c r="O987" s="7"/>
      <c r="P987" s="7"/>
      <c r="Q987" s="7"/>
      <c r="R987" s="7"/>
    </row>
    <row r="988" spans="5:18" ht="14.25" customHeight="1" x14ac:dyDescent="0.2">
      <c r="E988" s="17"/>
      <c r="F988" s="7"/>
      <c r="G988" s="7"/>
      <c r="H988" s="7"/>
      <c r="I988" s="7"/>
      <c r="J988" s="7"/>
      <c r="K988" s="7"/>
      <c r="L988" s="7"/>
      <c r="M988" s="7"/>
      <c r="N988" s="7"/>
      <c r="O988" s="7"/>
      <c r="P988" s="7"/>
      <c r="Q988" s="7"/>
      <c r="R988" s="7"/>
    </row>
    <row r="989" spans="5:18" ht="14.25" customHeight="1" x14ac:dyDescent="0.2">
      <c r="E989" s="17"/>
      <c r="F989" s="7"/>
      <c r="G989" s="7"/>
      <c r="H989" s="7"/>
      <c r="I989" s="7"/>
      <c r="J989" s="7"/>
      <c r="K989" s="7"/>
      <c r="L989" s="7"/>
      <c r="M989" s="7"/>
      <c r="N989" s="7"/>
      <c r="O989" s="7"/>
      <c r="P989" s="7"/>
      <c r="Q989" s="7"/>
      <c r="R989" s="7"/>
    </row>
    <row r="990" spans="5:18" ht="14.25" customHeight="1" x14ac:dyDescent="0.2">
      <c r="E990" s="17"/>
      <c r="F990" s="7"/>
      <c r="G990" s="7"/>
      <c r="H990" s="7"/>
      <c r="I990" s="7"/>
      <c r="J990" s="7"/>
      <c r="K990" s="7"/>
      <c r="L990" s="7"/>
      <c r="M990" s="7"/>
      <c r="N990" s="7"/>
      <c r="O990" s="7"/>
      <c r="P990" s="7"/>
      <c r="Q990" s="7"/>
      <c r="R990" s="7"/>
    </row>
    <row r="991" spans="5:18" ht="14.25" customHeight="1" x14ac:dyDescent="0.2">
      <c r="E991" s="17"/>
      <c r="F991" s="7"/>
      <c r="G991" s="7"/>
      <c r="H991" s="7"/>
      <c r="I991" s="7"/>
      <c r="J991" s="7"/>
      <c r="K991" s="7"/>
      <c r="L991" s="7"/>
      <c r="M991" s="7"/>
      <c r="N991" s="7"/>
      <c r="O991" s="7"/>
      <c r="P991" s="7"/>
      <c r="Q991" s="7"/>
      <c r="R991" s="7"/>
    </row>
    <row r="992" spans="5:18" ht="14.25" customHeight="1" x14ac:dyDescent="0.2">
      <c r="E992" s="17"/>
      <c r="F992" s="7"/>
      <c r="G992" s="7"/>
      <c r="H992" s="7"/>
      <c r="I992" s="7"/>
      <c r="J992" s="7"/>
      <c r="K992" s="7"/>
      <c r="L992" s="7"/>
      <c r="M992" s="7"/>
      <c r="N992" s="7"/>
      <c r="O992" s="7"/>
      <c r="P992" s="7"/>
      <c r="Q992" s="7"/>
      <c r="R992" s="7"/>
    </row>
    <row r="993" spans="5:18" ht="14.25" customHeight="1" x14ac:dyDescent="0.2">
      <c r="E993" s="17"/>
      <c r="F993" s="7"/>
      <c r="G993" s="7"/>
      <c r="H993" s="7"/>
      <c r="I993" s="7"/>
      <c r="J993" s="7"/>
      <c r="K993" s="7"/>
      <c r="L993" s="7"/>
      <c r="M993" s="7"/>
      <c r="N993" s="7"/>
      <c r="O993" s="7"/>
      <c r="P993" s="7"/>
      <c r="Q993" s="7"/>
      <c r="R993" s="7"/>
    </row>
    <row r="994" spans="5:18" ht="14.25" customHeight="1" x14ac:dyDescent="0.2">
      <c r="E994" s="17"/>
      <c r="F994" s="7"/>
      <c r="G994" s="7"/>
      <c r="H994" s="7"/>
      <c r="I994" s="7"/>
      <c r="J994" s="7"/>
      <c r="K994" s="7"/>
      <c r="L994" s="7"/>
      <c r="M994" s="7"/>
      <c r="N994" s="7"/>
      <c r="O994" s="7"/>
      <c r="P994" s="7"/>
      <c r="Q994" s="7"/>
      <c r="R994" s="7"/>
    </row>
    <row r="995" spans="5:18" ht="14.25" customHeight="1" x14ac:dyDescent="0.2">
      <c r="E995" s="17"/>
      <c r="F995" s="7"/>
      <c r="G995" s="7"/>
      <c r="H995" s="7"/>
      <c r="I995" s="7"/>
      <c r="J995" s="7"/>
      <c r="K995" s="7"/>
      <c r="L995" s="7"/>
      <c r="M995" s="7"/>
      <c r="N995" s="7"/>
      <c r="O995" s="7"/>
      <c r="P995" s="7"/>
      <c r="Q995" s="7"/>
      <c r="R995" s="7"/>
    </row>
    <row r="996" spans="5:18" ht="14.25" customHeight="1" x14ac:dyDescent="0.2">
      <c r="E996" s="17"/>
      <c r="F996" s="7"/>
      <c r="G996" s="7"/>
      <c r="H996" s="7"/>
      <c r="I996" s="7"/>
      <c r="J996" s="7"/>
      <c r="K996" s="7"/>
      <c r="L996" s="7"/>
      <c r="M996" s="7"/>
      <c r="N996" s="7"/>
      <c r="O996" s="7"/>
      <c r="P996" s="7"/>
      <c r="Q996" s="7"/>
      <c r="R996" s="7"/>
    </row>
    <row r="997" spans="5:18" ht="14.25" customHeight="1" x14ac:dyDescent="0.2">
      <c r="E997" s="17"/>
      <c r="F997" s="7"/>
      <c r="G997" s="7"/>
      <c r="H997" s="7"/>
      <c r="I997" s="7"/>
      <c r="J997" s="7"/>
      <c r="K997" s="7"/>
      <c r="L997" s="7"/>
      <c r="M997" s="7"/>
      <c r="N997" s="7"/>
      <c r="O997" s="7"/>
      <c r="P997" s="7"/>
      <c r="Q997" s="7"/>
      <c r="R997" s="7"/>
    </row>
    <row r="998" spans="5:18" ht="14.25" customHeight="1" x14ac:dyDescent="0.2">
      <c r="E998" s="17"/>
      <c r="F998" s="7"/>
      <c r="G998" s="7"/>
      <c r="H998" s="7"/>
      <c r="I998" s="7"/>
      <c r="J998" s="7"/>
      <c r="K998" s="7"/>
      <c r="L998" s="7"/>
      <c r="M998" s="7"/>
      <c r="N998" s="7"/>
      <c r="O998" s="7"/>
      <c r="P998" s="7"/>
      <c r="Q998" s="7"/>
      <c r="R998" s="7"/>
    </row>
    <row r="999" spans="5:18" ht="14.25" customHeight="1" x14ac:dyDescent="0.2">
      <c r="E999" s="17"/>
      <c r="F999" s="7"/>
      <c r="G999" s="7"/>
      <c r="H999" s="7"/>
      <c r="I999" s="7"/>
      <c r="J999" s="7"/>
      <c r="K999" s="7"/>
      <c r="L999" s="7"/>
      <c r="M999" s="7"/>
      <c r="N999" s="7"/>
      <c r="O999" s="7"/>
      <c r="P999" s="7"/>
      <c r="Q999" s="7"/>
      <c r="R999" s="7"/>
    </row>
    <row r="1000" spans="5:18" ht="14.25" customHeight="1" x14ac:dyDescent="0.2">
      <c r="E1000" s="17"/>
      <c r="F1000" s="7"/>
      <c r="G1000" s="7"/>
      <c r="H1000" s="7"/>
      <c r="I1000" s="7"/>
      <c r="J1000" s="7"/>
      <c r="K1000" s="7"/>
      <c r="L1000" s="7"/>
      <c r="M1000" s="7"/>
      <c r="N1000" s="7"/>
      <c r="O1000" s="7"/>
      <c r="P1000" s="7"/>
      <c r="Q1000" s="7"/>
      <c r="R1000" s="7"/>
    </row>
    <row r="1001" spans="5:18" ht="14.25" customHeight="1" x14ac:dyDescent="0.2">
      <c r="E1001" s="17"/>
      <c r="F1001" s="7"/>
      <c r="G1001" s="7"/>
      <c r="H1001" s="7"/>
      <c r="I1001" s="7"/>
      <c r="J1001" s="7"/>
      <c r="K1001" s="7"/>
      <c r="L1001" s="7"/>
      <c r="M1001" s="7"/>
      <c r="N1001" s="7"/>
      <c r="O1001" s="7"/>
      <c r="P1001" s="7"/>
      <c r="Q1001" s="7"/>
      <c r="R1001" s="7"/>
    </row>
    <row r="1002" spans="5:18" ht="14.25" customHeight="1" x14ac:dyDescent="0.2">
      <c r="E1002" s="17"/>
      <c r="F1002" s="7"/>
      <c r="G1002" s="7"/>
      <c r="H1002" s="7"/>
      <c r="I1002" s="7"/>
      <c r="J1002" s="7"/>
      <c r="K1002" s="7"/>
      <c r="L1002" s="7"/>
      <c r="M1002" s="7"/>
      <c r="N1002" s="7"/>
      <c r="O1002" s="7"/>
      <c r="P1002" s="7"/>
      <c r="Q1002" s="7"/>
      <c r="R1002" s="7"/>
    </row>
    <row r="1003" spans="5:18" ht="14.25" customHeight="1" x14ac:dyDescent="0.2">
      <c r="E1003" s="17"/>
      <c r="F1003" s="7"/>
      <c r="G1003" s="7"/>
      <c r="H1003" s="7"/>
      <c r="I1003" s="7"/>
      <c r="J1003" s="7"/>
      <c r="K1003" s="7"/>
      <c r="L1003" s="7"/>
      <c r="M1003" s="7"/>
      <c r="N1003" s="7"/>
      <c r="O1003" s="7"/>
      <c r="P1003" s="7"/>
      <c r="Q1003" s="7"/>
      <c r="R1003" s="7"/>
    </row>
    <row r="1004" spans="5:18" ht="14.25" customHeight="1" x14ac:dyDescent="0.2">
      <c r="E1004" s="17"/>
      <c r="F1004" s="7"/>
      <c r="G1004" s="7"/>
      <c r="H1004" s="7"/>
      <c r="I1004" s="7"/>
      <c r="J1004" s="7"/>
      <c r="K1004" s="7"/>
      <c r="L1004" s="7"/>
      <c r="M1004" s="7"/>
      <c r="N1004" s="7"/>
      <c r="O1004" s="7"/>
      <c r="P1004" s="7"/>
      <c r="Q1004" s="7"/>
      <c r="R1004" s="7"/>
    </row>
    <row r="1005" spans="5:18" ht="14.25" customHeight="1" x14ac:dyDescent="0.2">
      <c r="E1005" s="17"/>
      <c r="F1005" s="7"/>
      <c r="G1005" s="7"/>
      <c r="H1005" s="7"/>
      <c r="I1005" s="7"/>
      <c r="J1005" s="7"/>
      <c r="K1005" s="7"/>
      <c r="L1005" s="7"/>
      <c r="M1005" s="7"/>
      <c r="N1005" s="7"/>
      <c r="O1005" s="7"/>
      <c r="P1005" s="7"/>
      <c r="Q1005" s="7"/>
      <c r="R1005" s="7"/>
    </row>
    <row r="1006" spans="5:18" ht="14.25" customHeight="1" x14ac:dyDescent="0.2">
      <c r="E1006" s="17"/>
      <c r="F1006" s="7"/>
      <c r="G1006" s="7"/>
      <c r="H1006" s="7"/>
      <c r="I1006" s="7"/>
      <c r="J1006" s="7"/>
      <c r="K1006" s="7"/>
      <c r="L1006" s="7"/>
      <c r="M1006" s="7"/>
      <c r="N1006" s="7"/>
      <c r="O1006" s="7"/>
      <c r="P1006" s="7"/>
      <c r="Q1006" s="7"/>
      <c r="R1006" s="7"/>
    </row>
    <row r="1007" spans="5:18" ht="14.25" customHeight="1" x14ac:dyDescent="0.2">
      <c r="E1007" s="17"/>
      <c r="F1007" s="7"/>
      <c r="G1007" s="7"/>
      <c r="H1007" s="7"/>
      <c r="I1007" s="7"/>
      <c r="J1007" s="7"/>
      <c r="K1007" s="7"/>
      <c r="L1007" s="7"/>
      <c r="M1007" s="7"/>
      <c r="N1007" s="7"/>
      <c r="O1007" s="7"/>
      <c r="P1007" s="7"/>
      <c r="Q1007" s="7"/>
      <c r="R1007" s="7"/>
    </row>
    <row r="1008" spans="5:18" ht="14.25" customHeight="1" x14ac:dyDescent="0.2">
      <c r="E1008" s="17"/>
      <c r="F1008" s="7"/>
      <c r="G1008" s="7"/>
      <c r="H1008" s="7"/>
      <c r="I1008" s="7"/>
      <c r="J1008" s="7"/>
      <c r="K1008" s="7"/>
      <c r="L1008" s="7"/>
      <c r="M1008" s="7"/>
      <c r="N1008" s="7"/>
      <c r="O1008" s="7"/>
      <c r="P1008" s="7"/>
      <c r="Q1008" s="7"/>
      <c r="R1008" s="7"/>
    </row>
    <row r="1009" spans="5:18" ht="14.25" customHeight="1" x14ac:dyDescent="0.2">
      <c r="E1009" s="17"/>
      <c r="F1009" s="7"/>
      <c r="G1009" s="7"/>
      <c r="H1009" s="7"/>
      <c r="I1009" s="7"/>
      <c r="J1009" s="7"/>
      <c r="K1009" s="7"/>
      <c r="L1009" s="7"/>
      <c r="M1009" s="7"/>
      <c r="N1009" s="7"/>
      <c r="O1009" s="7"/>
      <c r="P1009" s="7"/>
      <c r="Q1009" s="7"/>
      <c r="R1009" s="7"/>
    </row>
    <row r="1010" spans="5:18" ht="14.25" customHeight="1" x14ac:dyDescent="0.2">
      <c r="E1010" s="17"/>
      <c r="F1010" s="7"/>
      <c r="G1010" s="7"/>
      <c r="H1010" s="7"/>
      <c r="I1010" s="7"/>
      <c r="J1010" s="7"/>
      <c r="K1010" s="7"/>
      <c r="L1010" s="7"/>
      <c r="M1010" s="7"/>
      <c r="N1010" s="7"/>
      <c r="O1010" s="7"/>
      <c r="P1010" s="7"/>
      <c r="Q1010" s="7"/>
      <c r="R1010" s="7"/>
    </row>
    <row r="1011" spans="5:18" ht="14.25" customHeight="1" x14ac:dyDescent="0.2">
      <c r="E1011" s="17"/>
      <c r="F1011" s="7"/>
      <c r="G1011" s="7"/>
      <c r="H1011" s="7"/>
      <c r="I1011" s="7"/>
      <c r="J1011" s="7"/>
      <c r="K1011" s="7"/>
      <c r="L1011" s="7"/>
      <c r="M1011" s="7"/>
      <c r="N1011" s="7"/>
      <c r="O1011" s="7"/>
      <c r="P1011" s="7"/>
      <c r="Q1011" s="7"/>
      <c r="R1011" s="7"/>
    </row>
    <row r="1012" spans="5:18" ht="14.25" customHeight="1" x14ac:dyDescent="0.2">
      <c r="E1012" s="17"/>
      <c r="F1012" s="7"/>
      <c r="G1012" s="7"/>
      <c r="H1012" s="7"/>
      <c r="I1012" s="7"/>
      <c r="J1012" s="7"/>
      <c r="K1012" s="7"/>
      <c r="L1012" s="7"/>
      <c r="M1012" s="7"/>
      <c r="N1012" s="7"/>
      <c r="O1012" s="7"/>
      <c r="P1012" s="7"/>
      <c r="Q1012" s="7"/>
      <c r="R1012" s="7"/>
    </row>
    <row r="1013" spans="5:18" ht="14.25" customHeight="1" x14ac:dyDescent="0.2">
      <c r="E1013" s="17"/>
      <c r="F1013" s="7"/>
      <c r="G1013" s="7"/>
      <c r="H1013" s="7"/>
      <c r="I1013" s="7"/>
      <c r="J1013" s="7"/>
      <c r="K1013" s="7"/>
      <c r="L1013" s="7"/>
      <c r="M1013" s="7"/>
      <c r="N1013" s="7"/>
      <c r="O1013" s="7"/>
      <c r="P1013" s="7"/>
      <c r="Q1013" s="7"/>
      <c r="R1013" s="7"/>
    </row>
    <row r="1014" spans="5:18" ht="14.25" customHeight="1" x14ac:dyDescent="0.2">
      <c r="E1014" s="17"/>
      <c r="F1014" s="7"/>
      <c r="G1014" s="7"/>
      <c r="H1014" s="7"/>
      <c r="I1014" s="7"/>
      <c r="J1014" s="7"/>
      <c r="K1014" s="7"/>
      <c r="L1014" s="7"/>
      <c r="M1014" s="7"/>
      <c r="N1014" s="7"/>
      <c r="O1014" s="7"/>
      <c r="P1014" s="7"/>
      <c r="Q1014" s="7"/>
      <c r="R1014" s="7"/>
    </row>
    <row r="1015" spans="5:18" ht="14.25" customHeight="1" x14ac:dyDescent="0.2">
      <c r="E1015" s="17"/>
      <c r="F1015" s="7"/>
      <c r="G1015" s="7"/>
      <c r="H1015" s="7"/>
      <c r="I1015" s="7"/>
      <c r="J1015" s="7"/>
      <c r="K1015" s="7"/>
      <c r="L1015" s="7"/>
      <c r="M1015" s="7"/>
      <c r="N1015" s="7"/>
      <c r="O1015" s="7"/>
      <c r="P1015" s="7"/>
      <c r="Q1015" s="7"/>
      <c r="R1015" s="7"/>
    </row>
    <row r="1016" spans="5:18" ht="14.25" customHeight="1" x14ac:dyDescent="0.2">
      <c r="E1016" s="17"/>
      <c r="F1016" s="7"/>
      <c r="G1016" s="7"/>
      <c r="H1016" s="7"/>
      <c r="I1016" s="7"/>
      <c r="J1016" s="7"/>
      <c r="K1016" s="7"/>
      <c r="L1016" s="7"/>
      <c r="M1016" s="7"/>
      <c r="N1016" s="7"/>
      <c r="O1016" s="7"/>
      <c r="P1016" s="7"/>
      <c r="Q1016" s="7"/>
      <c r="R1016" s="7"/>
    </row>
  </sheetData>
  <mergeCells count="43">
    <mergeCell ref="A4:O4"/>
    <mergeCell ref="A5:P5"/>
    <mergeCell ref="A8:V8"/>
    <mergeCell ref="A9:W9"/>
    <mergeCell ref="A53:V53"/>
    <mergeCell ref="A54:W54"/>
    <mergeCell ref="A86:V86"/>
    <mergeCell ref="A68:F68"/>
    <mergeCell ref="A103:C104"/>
    <mergeCell ref="E103:H104"/>
    <mergeCell ref="J103:N104"/>
    <mergeCell ref="A106:V106"/>
    <mergeCell ref="A107:V107"/>
    <mergeCell ref="D121:E121"/>
    <mergeCell ref="D135:E135"/>
    <mergeCell ref="D149:E149"/>
    <mergeCell ref="D163:E163"/>
    <mergeCell ref="A166:V166"/>
    <mergeCell ref="A167:V167"/>
    <mergeCell ref="W167:AL167"/>
    <mergeCell ref="A168:L168"/>
    <mergeCell ref="A169:M169"/>
    <mergeCell ref="A170:M170"/>
    <mergeCell ref="A171:M171"/>
    <mergeCell ref="A172:O172"/>
    <mergeCell ref="A173:N174"/>
    <mergeCell ref="A188:B188"/>
    <mergeCell ref="D188:E188"/>
    <mergeCell ref="A237:V237"/>
    <mergeCell ref="A238:V238"/>
    <mergeCell ref="W238:AL238"/>
    <mergeCell ref="A203:B203"/>
    <mergeCell ref="D203:E203"/>
    <mergeCell ref="A218:B218"/>
    <mergeCell ref="D218:E218"/>
    <mergeCell ref="A233:B233"/>
    <mergeCell ref="D233:E233"/>
    <mergeCell ref="W237:AL237"/>
    <mergeCell ref="A239:V239"/>
    <mergeCell ref="W239:AL239"/>
    <mergeCell ref="A240:V240"/>
    <mergeCell ref="W240:AL240"/>
    <mergeCell ref="A241:J241"/>
  </mergeCells>
  <conditionalFormatting sqref="F48:F49">
    <cfRule type="colorScale" priority="35">
      <colorScale>
        <cfvo type="min"/>
        <cfvo type="percentile" val="50"/>
        <cfvo type="max"/>
        <color rgb="FF5A8AC6"/>
        <color rgb="FFFCFCFF"/>
        <color rgb="FFF8696B"/>
      </colorScale>
    </cfRule>
  </conditionalFormatting>
  <conditionalFormatting sqref="G24:S24">
    <cfRule type="colorScale" priority="38">
      <colorScale>
        <cfvo type="min"/>
        <cfvo type="percentile" val="50"/>
        <cfvo type="max"/>
        <color rgb="FF5A8AC6"/>
        <color rgb="FFFCFCFF"/>
        <color rgb="FFF8696B"/>
      </colorScale>
    </cfRule>
  </conditionalFormatting>
  <conditionalFormatting sqref="H22:O22">
    <cfRule type="colorScale" priority="33">
      <colorScale>
        <cfvo type="min"/>
        <cfvo type="percentile" val="50"/>
        <cfvo type="max"/>
        <color rgb="FF5A8AC6"/>
        <color rgb="FFFCFCFF"/>
        <color rgb="FFF8696B"/>
      </colorScale>
    </cfRule>
  </conditionalFormatting>
  <conditionalFormatting sqref="G13:R21">
    <cfRule type="colorScale" priority="32">
      <colorScale>
        <cfvo type="min"/>
        <cfvo type="percentile" val="50"/>
        <cfvo type="max"/>
        <color rgb="FF5A8AC6"/>
        <color rgb="FFFCFCFF"/>
        <color rgb="FFF8696B"/>
      </colorScale>
    </cfRule>
  </conditionalFormatting>
  <conditionalFormatting sqref="I35:P35">
    <cfRule type="colorScale" priority="29">
      <colorScale>
        <cfvo type="min"/>
        <cfvo type="percentile" val="50"/>
        <cfvo type="max"/>
        <color rgb="FF5A8AC6"/>
        <color rgb="FFFCFCFF"/>
        <color rgb="FFF8696B"/>
      </colorScale>
    </cfRule>
  </conditionalFormatting>
  <conditionalFormatting sqref="R35">
    <cfRule type="colorScale" priority="30">
      <colorScale>
        <cfvo type="min"/>
        <cfvo type="percentile" val="50"/>
        <cfvo type="max"/>
        <color rgb="FF5A8AC6"/>
        <color rgb="FFFCFCFF"/>
        <color rgb="FFF8696B"/>
      </colorScale>
    </cfRule>
  </conditionalFormatting>
  <conditionalFormatting sqref="G26:R34">
    <cfRule type="colorScale" priority="28">
      <colorScale>
        <cfvo type="min"/>
        <cfvo type="percentile" val="50"/>
        <cfvo type="max"/>
        <color rgb="FF5A8AC6"/>
        <color rgb="FFFCFCFF"/>
        <color rgb="FFF8696B"/>
      </colorScale>
    </cfRule>
  </conditionalFormatting>
  <conditionalFormatting sqref="G35:G36 H36:R36">
    <cfRule type="colorScale" priority="31">
      <colorScale>
        <cfvo type="min"/>
        <cfvo type="percentile" val="50"/>
        <cfvo type="max"/>
        <color rgb="FF5A8AC6"/>
        <color rgb="FFFCFCFF"/>
        <color rgb="FFF8696B"/>
      </colorScale>
    </cfRule>
  </conditionalFormatting>
  <conditionalFormatting sqref="G48:N49 O49:R49">
    <cfRule type="colorScale" priority="25">
      <colorScale>
        <cfvo type="min"/>
        <cfvo type="percentile" val="50"/>
        <cfvo type="max"/>
        <color rgb="FFF8696B"/>
        <color rgb="FFFCFCFF"/>
        <color rgb="FF5A8AC6"/>
      </colorScale>
    </cfRule>
  </conditionalFormatting>
  <conditionalFormatting sqref="O48">
    <cfRule type="colorScale" priority="26">
      <colorScale>
        <cfvo type="min"/>
        <cfvo type="percentile" val="50"/>
        <cfvo type="max"/>
        <color rgb="FFF8696B"/>
        <color rgb="FFFCFCFF"/>
        <color rgb="FF5A8AC6"/>
      </colorScale>
    </cfRule>
  </conditionalFormatting>
  <conditionalFormatting sqref="P48">
    <cfRule type="colorScale" priority="27">
      <colorScale>
        <cfvo type="min"/>
        <cfvo type="percentile" val="50"/>
        <cfvo type="max"/>
        <color rgb="FF5A8AC6"/>
        <color rgb="FFFCFCFF"/>
        <color rgb="FFF8696B"/>
      </colorScale>
    </cfRule>
  </conditionalFormatting>
  <conditionalFormatting sqref="G39:R46">
    <cfRule type="colorScale" priority="24">
      <colorScale>
        <cfvo type="min"/>
        <cfvo type="percentile" val="50"/>
        <cfvo type="max"/>
        <color rgb="FF5A8AC6"/>
        <color rgb="FFFCFCFF"/>
        <color rgb="FFF8696B"/>
      </colorScale>
    </cfRule>
  </conditionalFormatting>
  <conditionalFormatting sqref="G66:S67">
    <cfRule type="colorScale" priority="23">
      <colorScale>
        <cfvo type="min"/>
        <cfvo type="percentile" val="50"/>
        <cfvo type="max"/>
        <color rgb="FFF8696B"/>
        <color rgb="FFFCFCFF"/>
        <color rgb="FF5A8AC6"/>
      </colorScale>
    </cfRule>
  </conditionalFormatting>
  <conditionalFormatting sqref="G57:R64">
    <cfRule type="colorScale" priority="22">
      <colorScale>
        <cfvo type="min"/>
        <cfvo type="percentile" val="50"/>
        <cfvo type="max"/>
        <color rgb="FFF8696B"/>
        <color rgb="FFFCFCFF"/>
        <color rgb="FF5A8AC6"/>
      </colorScale>
    </cfRule>
  </conditionalFormatting>
  <conditionalFormatting sqref="Y74:AJ74">
    <cfRule type="colorScale" priority="21">
      <colorScale>
        <cfvo type="min"/>
        <cfvo type="percentile" val="50"/>
        <cfvo type="max"/>
        <color rgb="FF5A8AC6"/>
        <color rgb="FFFCFCFF"/>
        <color rgb="FFF8696B"/>
      </colorScale>
    </cfRule>
  </conditionalFormatting>
  <conditionalFormatting sqref="Y75:AJ75">
    <cfRule type="colorScale" priority="20">
      <colorScale>
        <cfvo type="min"/>
        <cfvo type="percentile" val="50"/>
        <cfvo type="max"/>
        <color rgb="FFF8696B"/>
        <color rgb="FFFCFCFF"/>
        <color rgb="FF5A8AC6"/>
      </colorScale>
    </cfRule>
  </conditionalFormatting>
  <conditionalFormatting sqref="AN22:AU23">
    <cfRule type="colorScale" priority="19">
      <colorScale>
        <cfvo type="min"/>
        <cfvo type="percentile" val="50"/>
        <cfvo type="max"/>
        <color rgb="FF5A8AC6"/>
        <color rgb="FFFCFCFF"/>
        <color rgb="FFF8696B"/>
      </colorScale>
    </cfRule>
  </conditionalFormatting>
  <conditionalFormatting sqref="AM21:AX21">
    <cfRule type="colorScale" priority="18">
      <colorScale>
        <cfvo type="min"/>
        <cfvo type="percentile" val="50"/>
        <cfvo type="max"/>
        <color rgb="FF5A8AC6"/>
        <color rgb="FFFCFCFF"/>
        <color rgb="FFF8696B"/>
      </colorScale>
    </cfRule>
  </conditionalFormatting>
  <conditionalFormatting sqref="AO35:AV36">
    <cfRule type="colorScale" priority="15">
      <colorScale>
        <cfvo type="min"/>
        <cfvo type="percentile" val="50"/>
        <cfvo type="max"/>
        <color rgb="FF5A8AC6"/>
        <color rgb="FFFCFCFF"/>
        <color rgb="FFF8696B"/>
      </colorScale>
    </cfRule>
  </conditionalFormatting>
  <conditionalFormatting sqref="AX35:AX36">
    <cfRule type="colorScale" priority="16">
      <colorScale>
        <cfvo type="min"/>
        <cfvo type="percentile" val="50"/>
        <cfvo type="max"/>
        <color rgb="FF5A8AC6"/>
        <color rgb="FFFCFCFF"/>
        <color rgb="FFF8696B"/>
      </colorScale>
    </cfRule>
  </conditionalFormatting>
  <conditionalFormatting sqref="AM34:AX34">
    <cfRule type="colorScale" priority="14">
      <colorScale>
        <cfvo type="min"/>
        <cfvo type="percentile" val="50"/>
        <cfvo type="max"/>
        <color rgb="FF5A8AC6"/>
        <color rgb="FFFCFCFF"/>
        <color rgb="FFF8696B"/>
      </colorScale>
    </cfRule>
  </conditionalFormatting>
  <conditionalFormatting sqref="AM35:AM36">
    <cfRule type="colorScale" priority="17">
      <colorScale>
        <cfvo type="min"/>
        <cfvo type="percentile" val="50"/>
        <cfvo type="max"/>
        <color rgb="FF5A8AC6"/>
        <color rgb="FFFCFCFF"/>
        <color rgb="FFF8696B"/>
      </colorScale>
    </cfRule>
  </conditionalFormatting>
  <conditionalFormatting sqref="G23:R23">
    <cfRule type="colorScale" priority="13">
      <colorScale>
        <cfvo type="min"/>
        <cfvo type="percentile" val="50"/>
        <cfvo type="max"/>
        <color rgb="FF5A8AC6"/>
        <color rgb="FFFCFCFF"/>
        <color rgb="FFF8696B"/>
      </colorScale>
    </cfRule>
  </conditionalFormatting>
  <conditionalFormatting sqref="BC24:BN24">
    <cfRule type="colorScale" priority="12">
      <colorScale>
        <cfvo type="min"/>
        <cfvo type="percentile" val="50"/>
        <cfvo type="max"/>
        <color rgb="FF5A8AC6"/>
        <color rgb="FFFCFCFF"/>
        <color rgb="FFF8696B"/>
      </colorScale>
    </cfRule>
  </conditionalFormatting>
  <conditionalFormatting sqref="BC23:BN23">
    <cfRule type="colorScale" priority="11">
      <colorScale>
        <cfvo type="min"/>
        <cfvo type="percentile" val="50"/>
        <cfvo type="max"/>
        <color rgb="FF5A8AC6"/>
        <color rgb="FFFCFCFF"/>
        <color rgb="FFF8696B"/>
      </colorScale>
    </cfRule>
  </conditionalFormatting>
  <conditionalFormatting sqref="BS20:CD20">
    <cfRule type="colorScale" priority="10">
      <colorScale>
        <cfvo type="min"/>
        <cfvo type="percentile" val="50"/>
        <cfvo type="max"/>
        <color rgb="FF5A8AC6"/>
        <color rgb="FFFCFCFF"/>
        <color rgb="FFF8696B"/>
      </colorScale>
    </cfRule>
  </conditionalFormatting>
  <conditionalFormatting sqref="BS19:CD19">
    <cfRule type="colorScale" priority="9">
      <colorScale>
        <cfvo type="min"/>
        <cfvo type="percentile" val="50"/>
        <cfvo type="max"/>
        <color rgb="FF5A8AC6"/>
        <color rgb="FFFCFCFF"/>
        <color rgb="FFF8696B"/>
      </colorScale>
    </cfRule>
  </conditionalFormatting>
  <conditionalFormatting sqref="BK30:BV30">
    <cfRule type="colorScale" priority="8">
      <colorScale>
        <cfvo type="min"/>
        <cfvo type="percentile" val="50"/>
        <cfvo type="max"/>
        <color rgb="FF5A8AC6"/>
        <color rgb="FFFCFCFF"/>
        <color rgb="FFF8696B"/>
      </colorScale>
    </cfRule>
  </conditionalFormatting>
  <conditionalFormatting sqref="BK29:BV29">
    <cfRule type="colorScale" priority="7">
      <colorScale>
        <cfvo type="min"/>
        <cfvo type="percentile" val="50"/>
        <cfvo type="max"/>
        <color rgb="FF5A8AC6"/>
        <color rgb="FFFCFCFF"/>
        <color rgb="FFF8696B"/>
      </colorScale>
    </cfRule>
  </conditionalFormatting>
  <conditionalFormatting sqref="AM50:AX50">
    <cfRule type="colorScale" priority="6">
      <colorScale>
        <cfvo type="min"/>
        <cfvo type="percentile" val="50"/>
        <cfvo type="max"/>
        <color rgb="FF5A8AC6"/>
        <color rgb="FFFCFCFF"/>
        <color rgb="FFF8696B"/>
      </colorScale>
    </cfRule>
  </conditionalFormatting>
  <conditionalFormatting sqref="AM99:AX99">
    <cfRule type="colorScale" priority="5">
      <colorScale>
        <cfvo type="min"/>
        <cfvo type="percentile" val="50"/>
        <cfvo type="max"/>
        <color rgb="FFF8696B"/>
        <color rgb="FFFCFCFF"/>
        <color rgb="FF5A8AC6"/>
      </colorScale>
    </cfRule>
  </conditionalFormatting>
  <conditionalFormatting sqref="AZ50:BK50">
    <cfRule type="colorScale" priority="4">
      <colorScale>
        <cfvo type="min"/>
        <cfvo type="percentile" val="50"/>
        <cfvo type="max"/>
        <color rgb="FFF8696B"/>
        <color rgb="FFFCFCFF"/>
        <color rgb="FF5A8AC6"/>
      </colorScale>
    </cfRule>
  </conditionalFormatting>
  <conditionalFormatting sqref="G125:Q133">
    <cfRule type="colorScale" priority="3">
      <colorScale>
        <cfvo type="min"/>
        <cfvo type="percentile" val="50"/>
        <cfvo type="max"/>
        <color rgb="FF5A8AC6"/>
        <color rgb="FFFCFCFF"/>
        <color rgb="FFF8696B"/>
      </colorScale>
    </cfRule>
  </conditionalFormatting>
  <conditionalFormatting sqref="F139:Q147">
    <cfRule type="colorScale" priority="2">
      <colorScale>
        <cfvo type="min"/>
        <cfvo type="percentile" val="50"/>
        <cfvo type="max"/>
        <color rgb="FF5A8AC6"/>
        <color rgb="FFFCFCFF"/>
        <color rgb="FFF8696B"/>
      </colorScale>
    </cfRule>
  </conditionalFormatting>
  <conditionalFormatting sqref="F153:Q159">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abSelected="1" topLeftCell="A61" workbookViewId="0">
      <selection activeCell="A65" sqref="A65:O65"/>
    </sheetView>
  </sheetViews>
  <sheetFormatPr baseColWidth="10" defaultColWidth="14.5" defaultRowHeight="15" customHeight="1" x14ac:dyDescent="0.2"/>
  <cols>
    <col min="1" max="1" width="20.5" customWidth="1"/>
    <col min="2" max="2" width="10.6640625" customWidth="1"/>
    <col min="3" max="3" width="25.5" customWidth="1"/>
    <col min="4" max="4" width="28.5" customWidth="1"/>
    <col min="5" max="5" width="16.5" customWidth="1"/>
    <col min="6" max="6" width="15.1640625" customWidth="1"/>
    <col min="7" max="11" width="13.6640625" customWidth="1"/>
    <col min="12" max="12" width="16.5" customWidth="1"/>
    <col min="13" max="14" width="13.6640625" customWidth="1"/>
    <col min="15" max="15" width="16.5" customWidth="1"/>
    <col min="16" max="16" width="13.6640625" customWidth="1"/>
    <col min="17" max="18" width="15.5" customWidth="1"/>
    <col min="19" max="26" width="8.6640625" customWidth="1"/>
  </cols>
  <sheetData>
    <row r="1" spans="1:26" ht="13.5" customHeight="1" x14ac:dyDescent="0.2">
      <c r="A1" s="32" t="s">
        <v>132</v>
      </c>
      <c r="B1" s="33"/>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x14ac:dyDescent="0.2">
      <c r="A2" s="89" t="s">
        <v>133</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x14ac:dyDescent="0.2">
      <c r="A3" s="89" t="s">
        <v>134</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x14ac:dyDescent="0.2">
      <c r="A4" s="183" t="s">
        <v>135</v>
      </c>
      <c r="B4" s="184"/>
      <c r="C4" s="184"/>
      <c r="D4" s="184"/>
      <c r="E4" s="184"/>
      <c r="F4" s="184"/>
      <c r="G4" s="184"/>
      <c r="H4" s="184"/>
      <c r="I4" s="184"/>
      <c r="J4" s="184"/>
      <c r="K4" s="184"/>
      <c r="L4" s="184"/>
      <c r="M4" s="184"/>
      <c r="N4" s="184"/>
      <c r="O4" s="184"/>
      <c r="P4" s="184"/>
      <c r="Q4" s="184"/>
      <c r="R4" s="184"/>
      <c r="S4" s="30"/>
      <c r="T4" s="30"/>
      <c r="U4" s="30"/>
      <c r="V4" s="30"/>
      <c r="W4" s="30"/>
      <c r="X4" s="30"/>
      <c r="Y4" s="30"/>
      <c r="Z4" s="30"/>
    </row>
    <row r="5" spans="1:26" ht="42" customHeight="1" x14ac:dyDescent="0.2">
      <c r="A5" s="206" t="s">
        <v>136</v>
      </c>
      <c r="B5" s="184"/>
      <c r="C5" s="184"/>
      <c r="D5" s="184"/>
      <c r="E5" s="184"/>
      <c r="F5" s="184"/>
      <c r="G5" s="184"/>
      <c r="H5" s="184"/>
      <c r="I5" s="184"/>
      <c r="J5" s="184"/>
      <c r="K5" s="184"/>
      <c r="L5" s="184"/>
      <c r="M5" s="184"/>
      <c r="N5" s="184"/>
      <c r="O5" s="184"/>
      <c r="P5" s="184"/>
      <c r="Q5" s="184"/>
      <c r="R5" s="184"/>
      <c r="S5" s="184"/>
      <c r="T5" s="30"/>
      <c r="U5" s="30"/>
      <c r="V5" s="30"/>
      <c r="W5" s="30"/>
      <c r="X5" s="30"/>
      <c r="Y5" s="30"/>
      <c r="Z5" s="30"/>
    </row>
    <row r="6" spans="1:26" ht="56.25" customHeight="1" x14ac:dyDescent="0.2">
      <c r="A6" s="206"/>
      <c r="B6" s="184"/>
      <c r="C6" s="184"/>
      <c r="D6" s="184"/>
      <c r="E6" s="184"/>
      <c r="F6" s="184"/>
      <c r="G6" s="184"/>
      <c r="H6" s="184"/>
      <c r="I6" s="184"/>
      <c r="J6" s="184"/>
      <c r="K6" s="184"/>
      <c r="L6" s="184"/>
      <c r="M6" s="184"/>
      <c r="N6" s="184"/>
      <c r="O6" s="184"/>
      <c r="P6" s="184"/>
      <c r="Q6" s="184"/>
      <c r="R6" s="30"/>
      <c r="S6" s="30"/>
      <c r="T6" s="30"/>
      <c r="U6" s="30"/>
      <c r="V6" s="30"/>
      <c r="W6" s="30"/>
      <c r="X6" s="30"/>
      <c r="Y6" s="30"/>
      <c r="Z6" s="30"/>
    </row>
    <row r="7" spans="1:26" ht="23.25" customHeight="1" x14ac:dyDescent="0.2">
      <c r="A7" s="209" t="s">
        <v>137</v>
      </c>
      <c r="B7" s="184"/>
      <c r="C7" s="184"/>
      <c r="D7" s="184"/>
      <c r="E7" s="184"/>
      <c r="F7" s="184"/>
      <c r="G7" s="184"/>
      <c r="H7" s="184"/>
      <c r="I7" s="184"/>
      <c r="J7" s="184"/>
      <c r="K7" s="184"/>
      <c r="L7" s="184"/>
      <c r="M7" s="184"/>
      <c r="N7" s="184"/>
      <c r="O7" s="17"/>
      <c r="P7" s="17"/>
      <c r="Q7" s="17"/>
      <c r="R7" s="30"/>
      <c r="S7" s="30"/>
      <c r="T7" s="30"/>
      <c r="U7" s="30"/>
      <c r="V7" s="30"/>
      <c r="W7" s="30"/>
      <c r="X7" s="30"/>
      <c r="Y7" s="30"/>
      <c r="Z7" s="30"/>
    </row>
    <row r="8" spans="1:26" ht="13.5" customHeight="1" x14ac:dyDescent="0.2">
      <c r="A8" s="34" t="s">
        <v>138</v>
      </c>
      <c r="B8" s="34"/>
      <c r="C8" s="90"/>
      <c r="D8" s="90"/>
      <c r="E8" s="90"/>
      <c r="F8" s="90"/>
      <c r="G8" s="90"/>
      <c r="H8" s="90"/>
      <c r="I8" s="90"/>
      <c r="J8" s="90"/>
      <c r="K8" s="90"/>
      <c r="L8" s="90"/>
      <c r="M8" s="90"/>
      <c r="N8" s="90"/>
      <c r="O8" s="90"/>
      <c r="P8" s="90"/>
      <c r="Q8" s="90"/>
      <c r="R8" s="90"/>
      <c r="S8" s="90"/>
      <c r="T8" s="90"/>
      <c r="U8" s="90"/>
      <c r="V8" s="90"/>
      <c r="W8" s="90"/>
      <c r="X8" s="90"/>
      <c r="Y8" s="90"/>
      <c r="Z8" s="90"/>
    </row>
    <row r="9" spans="1:26" ht="13.5" customHeight="1" x14ac:dyDescent="0.2">
      <c r="A9" s="90"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x14ac:dyDescent="0.2">
      <c r="A11" s="189" t="s">
        <v>139</v>
      </c>
      <c r="B11" s="186"/>
      <c r="C11" s="186"/>
      <c r="D11" s="186"/>
      <c r="E11" s="186"/>
      <c r="F11" s="186"/>
      <c r="G11" s="186"/>
      <c r="H11" s="186"/>
      <c r="I11" s="186"/>
      <c r="J11" s="186"/>
      <c r="K11" s="186"/>
      <c r="L11" s="186"/>
      <c r="M11" s="186"/>
      <c r="N11" s="186"/>
      <c r="O11" s="186"/>
      <c r="P11" s="186"/>
      <c r="Q11" s="186"/>
      <c r="R11" s="186"/>
      <c r="S11" s="186"/>
      <c r="T11" s="186"/>
      <c r="U11" s="187"/>
      <c r="V11" s="55"/>
      <c r="W11" s="91"/>
      <c r="X11" s="91"/>
      <c r="Y11" s="91"/>
      <c r="Z11" s="91"/>
    </row>
    <row r="12" spans="1:26" ht="24" customHeight="1" x14ac:dyDescent="0.2">
      <c r="A12" s="190" t="s">
        <v>140</v>
      </c>
      <c r="B12" s="186"/>
      <c r="C12" s="186"/>
      <c r="D12" s="186"/>
      <c r="E12" s="186"/>
      <c r="F12" s="186"/>
      <c r="G12" s="186"/>
      <c r="H12" s="186"/>
      <c r="I12" s="186"/>
      <c r="J12" s="187"/>
      <c r="K12" s="78"/>
      <c r="L12" s="78"/>
      <c r="M12" s="78"/>
      <c r="N12" s="78"/>
      <c r="O12" s="78"/>
      <c r="P12" s="78"/>
      <c r="Q12" s="78"/>
      <c r="R12" s="78"/>
      <c r="S12" s="78"/>
      <c r="T12" s="78"/>
      <c r="U12" s="78"/>
      <c r="V12" s="55"/>
      <c r="W12" s="91"/>
      <c r="X12" s="91"/>
      <c r="Y12" s="91"/>
      <c r="Z12" s="91"/>
    </row>
    <row r="13" spans="1:26" ht="13.5" customHeight="1" x14ac:dyDescent="0.2">
      <c r="A13" s="37" t="s">
        <v>141</v>
      </c>
      <c r="B13" s="37"/>
      <c r="C13" s="37"/>
      <c r="D13" s="37"/>
      <c r="E13" s="56">
        <v>41821</v>
      </c>
      <c r="F13" s="56">
        <v>41852</v>
      </c>
      <c r="G13" s="56">
        <v>41883</v>
      </c>
      <c r="H13" s="56">
        <v>41913</v>
      </c>
      <c r="I13" s="56">
        <v>41944</v>
      </c>
      <c r="J13" s="56">
        <v>41974</v>
      </c>
      <c r="K13" s="56">
        <v>42005</v>
      </c>
      <c r="L13" s="56">
        <v>42036</v>
      </c>
      <c r="M13" s="56">
        <v>42064</v>
      </c>
      <c r="N13" s="56">
        <v>42095</v>
      </c>
      <c r="O13" s="56">
        <v>42125</v>
      </c>
      <c r="P13" s="56">
        <v>42156</v>
      </c>
      <c r="Q13" s="57" t="s">
        <v>101</v>
      </c>
      <c r="R13" s="48"/>
      <c r="S13" s="48"/>
      <c r="T13" s="48"/>
      <c r="U13" s="48"/>
      <c r="V13" s="48"/>
      <c r="W13" s="48"/>
      <c r="X13" s="48"/>
      <c r="Y13" s="48"/>
      <c r="Z13" s="48"/>
    </row>
    <row r="14" spans="1:26" ht="13.5" customHeight="1" x14ac:dyDescent="0.2">
      <c r="A14" s="37"/>
      <c r="B14" s="37"/>
      <c r="C14" s="37"/>
      <c r="D14" s="37"/>
      <c r="E14" s="56">
        <v>41821</v>
      </c>
      <c r="F14" s="56">
        <v>41852</v>
      </c>
      <c r="G14" s="56">
        <v>41883</v>
      </c>
      <c r="H14" s="56">
        <v>41913</v>
      </c>
      <c r="I14" s="56">
        <v>41944</v>
      </c>
      <c r="J14" s="56">
        <v>41974</v>
      </c>
      <c r="K14" s="56">
        <v>42005</v>
      </c>
      <c r="L14" s="56">
        <v>42036</v>
      </c>
      <c r="M14" s="56">
        <v>42064</v>
      </c>
      <c r="N14" s="56">
        <v>42095</v>
      </c>
      <c r="O14" s="56">
        <v>42125</v>
      </c>
      <c r="P14" s="56">
        <v>42156</v>
      </c>
      <c r="Q14" s="57"/>
      <c r="R14" s="48"/>
      <c r="S14" s="48"/>
      <c r="T14" s="48"/>
      <c r="U14" s="48"/>
      <c r="V14" s="48"/>
      <c r="W14" s="48"/>
      <c r="X14" s="48"/>
      <c r="Y14" s="48"/>
      <c r="Z14" s="48"/>
    </row>
    <row r="15" spans="1:26" ht="13.5" customHeight="1" x14ac:dyDescent="0.2">
      <c r="A15" s="86" t="s">
        <v>142</v>
      </c>
      <c r="B15" s="42" t="s">
        <v>143</v>
      </c>
      <c r="C15" s="16"/>
      <c r="D15" s="16" t="s">
        <v>259</v>
      </c>
      <c r="E15" s="43">
        <v>76.602720430107496</v>
      </c>
      <c r="F15" s="43">
        <v>74.932540098566292</v>
      </c>
      <c r="G15" s="43">
        <v>74.066319823232305</v>
      </c>
      <c r="H15" s="43">
        <v>75.093148943932377</v>
      </c>
      <c r="I15" s="43">
        <v>73.700956254509322</v>
      </c>
      <c r="J15" s="43">
        <v>74.376656830400748</v>
      </c>
      <c r="K15" s="160">
        <v>86.391757235371969</v>
      </c>
      <c r="L15" s="43">
        <v>86.829490475868141</v>
      </c>
      <c r="M15" s="43">
        <v>81.49989122823844</v>
      </c>
      <c r="N15" s="43">
        <v>72.569232168710826</v>
      </c>
      <c r="O15" s="43">
        <v>71.259354341223244</v>
      </c>
      <c r="P15" s="43">
        <v>72.156510799663252</v>
      </c>
      <c r="Q15" s="92"/>
      <c r="R15" s="16"/>
      <c r="S15" s="16"/>
      <c r="T15" s="16"/>
      <c r="U15" s="16"/>
      <c r="V15" s="16"/>
      <c r="W15" s="16"/>
      <c r="X15" s="16"/>
      <c r="Y15" s="16"/>
      <c r="Z15" s="16"/>
    </row>
    <row r="16" spans="1:26" ht="13.5" customHeight="1" x14ac:dyDescent="0.2">
      <c r="A16" s="86" t="s">
        <v>142</v>
      </c>
      <c r="B16" s="42" t="s">
        <v>144</v>
      </c>
      <c r="C16" s="16"/>
      <c r="D16" s="16" t="s">
        <v>260</v>
      </c>
      <c r="E16" s="45">
        <v>2283.0502472527673</v>
      </c>
      <c r="F16" s="45">
        <v>2201.0592458815067</v>
      </c>
      <c r="G16" s="45">
        <v>2153.3431850899528</v>
      </c>
      <c r="H16" s="45">
        <v>2098.9913812617792</v>
      </c>
      <c r="I16" s="45">
        <v>2200.9293289926659</v>
      </c>
      <c r="J16" s="45">
        <v>2312.1995397611418</v>
      </c>
      <c r="K16" s="45">
        <v>2298.1901589653967</v>
      </c>
      <c r="L16" s="45">
        <v>2406.0918962111036</v>
      </c>
      <c r="M16" s="45">
        <v>2127.8145432709766</v>
      </c>
      <c r="N16" s="45">
        <v>2185.7997542263706</v>
      </c>
      <c r="O16" s="45">
        <v>2145.7837188661065</v>
      </c>
      <c r="P16" s="45">
        <v>2229.7496611442612</v>
      </c>
      <c r="Q16" s="93"/>
      <c r="R16" s="16"/>
      <c r="S16" s="16"/>
      <c r="T16" s="16"/>
      <c r="U16" s="16"/>
      <c r="V16" s="16"/>
      <c r="W16" s="16"/>
      <c r="X16" s="16"/>
      <c r="Y16" s="16"/>
      <c r="Z16" s="16"/>
    </row>
    <row r="17" spans="1:26" ht="13.5" customHeight="1" x14ac:dyDescent="0.2">
      <c r="A17" s="39"/>
      <c r="B17" s="39"/>
      <c r="C17" s="39"/>
      <c r="D17" s="39"/>
      <c r="E17" s="94"/>
      <c r="F17" s="94"/>
      <c r="G17" s="94"/>
      <c r="H17" s="94"/>
      <c r="I17" s="94"/>
      <c r="J17" s="94"/>
      <c r="K17" s="94"/>
      <c r="L17" s="94"/>
      <c r="M17" s="94"/>
      <c r="N17" s="94"/>
      <c r="O17" s="94"/>
      <c r="P17" s="94"/>
      <c r="Q17" s="94"/>
      <c r="R17" s="39"/>
      <c r="S17" s="39"/>
      <c r="T17" s="39"/>
      <c r="U17" s="39"/>
      <c r="V17" s="39"/>
      <c r="W17" s="39"/>
      <c r="X17" s="39"/>
      <c r="Y17" s="39"/>
      <c r="Z17" s="39"/>
    </row>
    <row r="18" spans="1:26" ht="13.5" customHeight="1"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x14ac:dyDescent="0.2">
      <c r="A36" s="30" t="s">
        <v>261</v>
      </c>
      <c r="B36" s="30"/>
      <c r="C36" s="30"/>
      <c r="D36" s="30"/>
      <c r="E36" s="50"/>
      <c r="F36" s="50"/>
      <c r="G36" s="50"/>
      <c r="H36" s="50"/>
      <c r="I36" s="50"/>
      <c r="J36" s="50"/>
      <c r="K36" s="50"/>
      <c r="L36" s="50"/>
      <c r="M36" s="50"/>
      <c r="N36" s="50"/>
      <c r="O36" s="50"/>
      <c r="P36" s="50"/>
      <c r="Q36" s="50"/>
      <c r="R36" s="50"/>
      <c r="S36" s="50"/>
      <c r="T36" s="50"/>
      <c r="U36" s="50"/>
      <c r="V36" s="50"/>
      <c r="W36" s="50"/>
      <c r="X36" s="50"/>
      <c r="Y36" s="50"/>
      <c r="Z36" s="50"/>
    </row>
    <row r="37" spans="1:26" ht="13.5" customHeight="1"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13.25" customHeight="1" x14ac:dyDescent="0.2">
      <c r="A39" s="189" t="s">
        <v>145</v>
      </c>
      <c r="B39" s="186"/>
      <c r="C39" s="186"/>
      <c r="D39" s="186"/>
      <c r="E39" s="186"/>
      <c r="F39" s="186"/>
      <c r="G39" s="186"/>
      <c r="H39" s="186"/>
      <c r="I39" s="186"/>
      <c r="J39" s="186"/>
      <c r="K39" s="186"/>
      <c r="L39" s="186"/>
      <c r="M39" s="186"/>
      <c r="N39" s="186"/>
      <c r="O39" s="186"/>
      <c r="P39" s="186"/>
      <c r="Q39" s="186"/>
      <c r="R39" s="186"/>
      <c r="S39" s="186"/>
      <c r="T39" s="186"/>
      <c r="U39" s="187"/>
      <c r="V39" s="55"/>
      <c r="W39" s="91"/>
      <c r="X39" s="91"/>
      <c r="Y39" s="91"/>
      <c r="Z39" s="91"/>
    </row>
    <row r="40" spans="1:26" ht="13.5" customHeight="1" x14ac:dyDescent="0.2">
      <c r="A40" s="42" t="s">
        <v>146</v>
      </c>
      <c r="B40" s="16"/>
      <c r="C40" s="86" t="s">
        <v>147</v>
      </c>
      <c r="D40" s="86" t="s">
        <v>148</v>
      </c>
      <c r="E40" s="86"/>
      <c r="F40" s="30"/>
      <c r="G40" s="30"/>
      <c r="H40" s="30"/>
      <c r="I40" s="30"/>
      <c r="J40" s="30"/>
      <c r="K40" s="30"/>
      <c r="L40" s="30"/>
      <c r="M40" s="30"/>
      <c r="N40" s="30"/>
      <c r="O40" s="30"/>
      <c r="P40" s="30"/>
      <c r="Q40" s="30"/>
      <c r="R40" s="30"/>
      <c r="S40" s="30"/>
      <c r="T40" s="30"/>
      <c r="U40" s="30"/>
      <c r="V40" s="30"/>
      <c r="W40" s="30"/>
      <c r="X40" s="30"/>
      <c r="Y40" s="30"/>
      <c r="Z40" s="30"/>
    </row>
    <row r="41" spans="1:26" ht="13.5" customHeight="1" x14ac:dyDescent="0.2">
      <c r="A41" s="95" t="s">
        <v>149</v>
      </c>
      <c r="B41" s="16"/>
      <c r="C41" s="88">
        <v>84.84</v>
      </c>
      <c r="D41" s="45">
        <v>2273.0700000000002</v>
      </c>
      <c r="E41" s="88"/>
      <c r="F41" s="30"/>
      <c r="G41" s="30"/>
      <c r="H41" s="30"/>
      <c r="I41" s="30"/>
      <c r="J41" s="30"/>
      <c r="K41" s="30"/>
      <c r="L41" s="30"/>
      <c r="M41" s="30"/>
      <c r="N41" s="30"/>
      <c r="O41" s="30"/>
      <c r="P41" s="30"/>
      <c r="Q41" s="30"/>
      <c r="R41" s="30"/>
      <c r="S41" s="30"/>
      <c r="T41" s="30"/>
      <c r="U41" s="30"/>
      <c r="V41" s="30"/>
      <c r="W41" s="30"/>
      <c r="X41" s="30"/>
      <c r="Y41" s="30"/>
      <c r="Z41" s="30"/>
    </row>
    <row r="42" spans="1:26" ht="13.5" customHeight="1" x14ac:dyDescent="0.2">
      <c r="A42" s="95" t="s">
        <v>150</v>
      </c>
      <c r="B42" s="16"/>
      <c r="C42" s="88">
        <v>71.989999999999995</v>
      </c>
      <c r="D42" s="45">
        <v>2186.66</v>
      </c>
      <c r="E42" s="88"/>
      <c r="F42" s="30"/>
      <c r="G42" s="30"/>
      <c r="H42" s="30"/>
      <c r="I42" s="30"/>
      <c r="J42" s="30"/>
      <c r="K42" s="30"/>
      <c r="L42" s="30"/>
      <c r="M42" s="30"/>
      <c r="N42" s="30"/>
      <c r="O42" s="30"/>
      <c r="P42" s="30"/>
      <c r="Q42" s="30"/>
      <c r="R42" s="30"/>
      <c r="S42" s="30"/>
      <c r="T42" s="30"/>
      <c r="U42" s="30"/>
      <c r="V42" s="30"/>
      <c r="W42" s="30"/>
      <c r="X42" s="30"/>
      <c r="Y42" s="30"/>
      <c r="Z42" s="30"/>
    </row>
    <row r="43" spans="1:26" ht="13.5" customHeight="1" x14ac:dyDescent="0.2">
      <c r="A43" s="95" t="s">
        <v>151</v>
      </c>
      <c r="B43" s="16"/>
      <c r="C43" s="88">
        <v>75.209999999999994</v>
      </c>
      <c r="D43" s="45">
        <v>2213.13</v>
      </c>
      <c r="E43" s="88"/>
      <c r="F43" s="30"/>
      <c r="G43" s="30"/>
      <c r="H43" s="30"/>
      <c r="I43" s="30"/>
      <c r="J43" s="30"/>
      <c r="K43" s="30"/>
      <c r="L43" s="30"/>
      <c r="M43" s="30"/>
      <c r="N43" s="30"/>
      <c r="O43" s="30"/>
      <c r="P43" s="30"/>
      <c r="Q43" s="30"/>
      <c r="R43" s="30"/>
      <c r="S43" s="30"/>
      <c r="T43" s="30"/>
      <c r="U43" s="30"/>
      <c r="V43" s="30"/>
      <c r="W43" s="30"/>
      <c r="X43" s="30"/>
      <c r="Y43" s="30"/>
      <c r="Z43" s="30"/>
    </row>
    <row r="44" spans="1:26" ht="13.5" customHeight="1" x14ac:dyDescent="0.2">
      <c r="A44" s="95" t="s">
        <v>152</v>
      </c>
      <c r="B44" s="16"/>
      <c r="C44" s="88">
        <v>74.400000000000006</v>
      </c>
      <c r="D44" s="45">
        <v>2204.0700000000002</v>
      </c>
      <c r="E44" s="88"/>
      <c r="F44" s="30"/>
      <c r="G44" s="30"/>
      <c r="H44" s="30"/>
      <c r="I44" s="30"/>
      <c r="J44" s="30"/>
      <c r="K44" s="30"/>
      <c r="L44" s="30"/>
      <c r="M44" s="30"/>
      <c r="N44" s="30"/>
      <c r="O44" s="30"/>
      <c r="P44" s="30"/>
      <c r="Q44" s="30"/>
      <c r="R44" s="30"/>
      <c r="S44" s="30"/>
      <c r="T44" s="30"/>
      <c r="U44" s="30"/>
      <c r="V44" s="30"/>
      <c r="W44" s="30"/>
      <c r="X44" s="30"/>
      <c r="Y44" s="30"/>
      <c r="Z44" s="30"/>
    </row>
    <row r="45" spans="1:26" ht="13.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x14ac:dyDescent="0.2">
      <c r="A46" s="177" t="s">
        <v>262</v>
      </c>
      <c r="B46" s="177"/>
      <c r="C46" s="177"/>
      <c r="D46" s="177"/>
      <c r="E46" s="177"/>
      <c r="F46" s="50"/>
      <c r="G46" s="50"/>
      <c r="H46" s="50"/>
      <c r="I46" s="50"/>
      <c r="J46" s="50"/>
      <c r="K46" s="50"/>
      <c r="L46" s="50"/>
      <c r="M46" s="50"/>
      <c r="N46" s="50"/>
      <c r="O46" s="50"/>
      <c r="P46" s="50"/>
      <c r="Q46" s="50"/>
      <c r="R46" s="50"/>
      <c r="S46" s="50"/>
      <c r="T46" s="50"/>
      <c r="U46" s="50"/>
      <c r="V46" s="50"/>
      <c r="W46" s="50"/>
      <c r="X46" s="50"/>
      <c r="Y46" s="50"/>
      <c r="Z46" s="50"/>
    </row>
    <row r="47" spans="1:26" ht="57" customHeight="1" x14ac:dyDescent="0.2">
      <c r="A47" s="207" t="s">
        <v>153</v>
      </c>
      <c r="B47" s="186"/>
      <c r="C47" s="186"/>
      <c r="D47" s="186"/>
      <c r="E47" s="186"/>
      <c r="F47" s="186"/>
      <c r="G47" s="186"/>
      <c r="H47" s="186"/>
      <c r="I47" s="186"/>
      <c r="J47" s="186"/>
      <c r="K47" s="186"/>
      <c r="L47" s="186"/>
      <c r="M47" s="186"/>
      <c r="N47" s="186"/>
      <c r="O47" s="186"/>
      <c r="P47" s="186"/>
      <c r="Q47" s="187"/>
      <c r="R47" s="53"/>
      <c r="S47" s="53"/>
      <c r="T47" s="53"/>
      <c r="U47" s="53"/>
      <c r="V47" s="53"/>
      <c r="W47" s="53"/>
      <c r="X47" s="53"/>
      <c r="Y47" s="53"/>
      <c r="Z47" s="53"/>
    </row>
    <row r="48" spans="1:26" ht="13.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x14ac:dyDescent="0.2">
      <c r="A49" s="185" t="s">
        <v>154</v>
      </c>
      <c r="B49" s="186"/>
      <c r="C49" s="186"/>
      <c r="D49" s="186"/>
      <c r="E49" s="186"/>
      <c r="F49" s="186"/>
      <c r="G49" s="186"/>
      <c r="H49" s="186"/>
      <c r="I49" s="186"/>
      <c r="J49" s="186"/>
      <c r="K49" s="186"/>
      <c r="L49" s="186"/>
      <c r="M49" s="186"/>
      <c r="N49" s="186"/>
      <c r="O49" s="186"/>
      <c r="P49" s="187"/>
      <c r="Q49" s="53"/>
      <c r="R49" s="53"/>
      <c r="S49" s="53"/>
      <c r="T49" s="53"/>
      <c r="U49" s="53"/>
      <c r="V49" s="53"/>
      <c r="W49" s="53"/>
      <c r="X49" s="53"/>
      <c r="Y49" s="53"/>
      <c r="Z49" s="53"/>
    </row>
    <row r="50" spans="1:26" ht="13.5" customHeight="1" x14ac:dyDescent="0.2">
      <c r="A50" s="48"/>
      <c r="B50" s="48"/>
      <c r="C50" s="48"/>
      <c r="D50" s="48"/>
      <c r="E50" s="96" t="s">
        <v>155</v>
      </c>
      <c r="F50" s="96" t="s">
        <v>155</v>
      </c>
      <c r="G50" s="96" t="s">
        <v>155</v>
      </c>
      <c r="H50" s="96" t="s">
        <v>156</v>
      </c>
      <c r="I50" s="96" t="s">
        <v>156</v>
      </c>
      <c r="J50" s="96" t="s">
        <v>156</v>
      </c>
      <c r="K50" s="96" t="s">
        <v>157</v>
      </c>
      <c r="L50" s="96" t="s">
        <v>157</v>
      </c>
      <c r="M50" s="96" t="s">
        <v>157</v>
      </c>
      <c r="N50" s="96" t="s">
        <v>158</v>
      </c>
      <c r="O50" s="96" t="s">
        <v>158</v>
      </c>
      <c r="P50" s="96" t="s">
        <v>158</v>
      </c>
      <c r="Q50" s="48"/>
      <c r="R50" s="48"/>
      <c r="S50" s="48"/>
      <c r="T50" s="48"/>
      <c r="U50" s="48"/>
      <c r="V50" s="48"/>
      <c r="W50" s="48"/>
      <c r="X50" s="48"/>
      <c r="Y50" s="48"/>
      <c r="Z50" s="48"/>
    </row>
    <row r="51" spans="1:26" ht="13.5" customHeight="1" x14ac:dyDescent="0.2">
      <c r="A51" s="36" t="s">
        <v>2</v>
      </c>
      <c r="B51" s="36" t="s">
        <v>6</v>
      </c>
      <c r="C51" s="36" t="s">
        <v>99</v>
      </c>
      <c r="D51" s="48"/>
      <c r="E51" s="56">
        <v>41456</v>
      </c>
      <c r="F51" s="56">
        <v>41487</v>
      </c>
      <c r="G51" s="56">
        <v>41518</v>
      </c>
      <c r="H51" s="56">
        <v>41548</v>
      </c>
      <c r="I51" s="56">
        <v>41579</v>
      </c>
      <c r="J51" s="56">
        <v>41609</v>
      </c>
      <c r="K51" s="56">
        <v>41640</v>
      </c>
      <c r="L51" s="56">
        <v>41671</v>
      </c>
      <c r="M51" s="56">
        <v>41699</v>
      </c>
      <c r="N51" s="56">
        <v>41730</v>
      </c>
      <c r="O51" s="56">
        <v>41760</v>
      </c>
      <c r="P51" s="56">
        <v>41791</v>
      </c>
      <c r="Q51" s="36" t="s">
        <v>101</v>
      </c>
      <c r="R51" s="48"/>
      <c r="S51" s="48"/>
      <c r="T51" s="48"/>
      <c r="U51" s="48"/>
      <c r="V51" s="48"/>
      <c r="W51" s="48"/>
      <c r="X51" s="48"/>
      <c r="Y51" s="48"/>
      <c r="Z51" s="48"/>
    </row>
    <row r="52" spans="1:26" ht="13.5" customHeight="1" x14ac:dyDescent="0.2">
      <c r="A52" s="30" t="s">
        <v>32</v>
      </c>
      <c r="B52" s="30" t="s">
        <v>34</v>
      </c>
      <c r="C52" s="30" t="s">
        <v>33</v>
      </c>
      <c r="D52" s="30"/>
      <c r="E52" s="161">
        <v>5914581.1976700742</v>
      </c>
      <c r="F52" s="161">
        <v>5696664.2399759311</v>
      </c>
      <c r="G52" s="161">
        <v>5260681.8298072498</v>
      </c>
      <c r="H52" s="161">
        <v>5221955.4924466992</v>
      </c>
      <c r="I52" s="161">
        <v>5514147.1707946751</v>
      </c>
      <c r="J52" s="161">
        <v>5380892.2001862573</v>
      </c>
      <c r="K52" s="161">
        <v>7822599.7200296307</v>
      </c>
      <c r="L52" s="161">
        <v>6924324.6322913244</v>
      </c>
      <c r="M52" s="161">
        <v>7297789.3913026378</v>
      </c>
      <c r="N52" s="161">
        <v>5332240.4186026063</v>
      </c>
      <c r="O52" s="161">
        <v>5394917.135688588</v>
      </c>
      <c r="P52" s="161">
        <v>5184163.8693572879</v>
      </c>
      <c r="Q52" s="61">
        <f>SUM(E52:P52)</f>
        <v>70944957.298152953</v>
      </c>
      <c r="R52" s="30"/>
      <c r="S52" s="30"/>
      <c r="T52" s="30"/>
      <c r="U52" s="30"/>
      <c r="V52" s="30"/>
      <c r="W52" s="30"/>
      <c r="X52" s="30"/>
      <c r="Y52" s="30"/>
      <c r="Z52" s="30"/>
    </row>
    <row r="53" spans="1:26" ht="13.5" customHeight="1" x14ac:dyDescent="0.2">
      <c r="A53" s="30" t="s">
        <v>32</v>
      </c>
      <c r="B53" s="30" t="s">
        <v>42</v>
      </c>
      <c r="C53" s="30" t="s">
        <v>33</v>
      </c>
      <c r="D53" s="30"/>
      <c r="E53" s="161">
        <v>17328050.972999997</v>
      </c>
      <c r="F53" s="161">
        <v>14604314.435999997</v>
      </c>
      <c r="G53" s="161">
        <v>16135900.118999999</v>
      </c>
      <c r="H53" s="161">
        <v>15151633.271999998</v>
      </c>
      <c r="I53" s="161">
        <v>13832900.801999997</v>
      </c>
      <c r="J53" s="161">
        <v>15562959.623999998</v>
      </c>
      <c r="K53" s="161">
        <v>22354057.620000001</v>
      </c>
      <c r="L53" s="161">
        <v>18580950.729999997</v>
      </c>
      <c r="M53" s="161">
        <v>19644680.780999999</v>
      </c>
      <c r="N53" s="161">
        <v>18268435.046</v>
      </c>
      <c r="O53" s="161">
        <v>14627298.491999999</v>
      </c>
      <c r="P53" s="161">
        <v>16164167.273999998</v>
      </c>
      <c r="Q53" s="61">
        <f>SUM(E53:P53)</f>
        <v>202255349.16899997</v>
      </c>
      <c r="R53" s="44"/>
      <c r="S53" s="30"/>
      <c r="T53" s="30"/>
      <c r="U53" s="30"/>
      <c r="V53" s="30"/>
      <c r="W53" s="30"/>
      <c r="X53" s="30"/>
      <c r="Y53" s="30"/>
      <c r="Z53" s="30"/>
    </row>
    <row r="54" spans="1:26" ht="13.5" customHeight="1" x14ac:dyDescent="0.2">
      <c r="A54" s="30" t="s">
        <v>32</v>
      </c>
      <c r="B54" s="30" t="s">
        <v>43</v>
      </c>
      <c r="C54" s="30" t="s">
        <v>33</v>
      </c>
      <c r="D54" s="30"/>
      <c r="E54" s="161">
        <v>12716846.793</v>
      </c>
      <c r="F54" s="161">
        <v>13050243.880999997</v>
      </c>
      <c r="G54" s="161">
        <v>13235472.919</v>
      </c>
      <c r="H54" s="161">
        <v>11815762.267000001</v>
      </c>
      <c r="I54" s="161">
        <v>11881724.445</v>
      </c>
      <c r="J54" s="161">
        <v>11127131.811999999</v>
      </c>
      <c r="K54" s="161">
        <v>15491089.403999997</v>
      </c>
      <c r="L54" s="161">
        <v>15776843.228999998</v>
      </c>
      <c r="M54" s="161">
        <v>14151791.636999998</v>
      </c>
      <c r="N54" s="161">
        <v>15011361.791999999</v>
      </c>
      <c r="O54" s="161">
        <v>14286635.347000001</v>
      </c>
      <c r="P54" s="161">
        <v>15120321.851</v>
      </c>
      <c r="Q54" s="61">
        <f>SUM(E54:P54)</f>
        <v>163665225.377</v>
      </c>
      <c r="R54" s="30"/>
      <c r="S54" s="30"/>
      <c r="T54" s="30"/>
      <c r="U54" s="30"/>
      <c r="V54" s="30"/>
      <c r="W54" s="30"/>
      <c r="X54" s="30"/>
      <c r="Y54" s="30"/>
      <c r="Z54" s="30"/>
    </row>
    <row r="55" spans="1:26" ht="13.5" customHeight="1" x14ac:dyDescent="0.2">
      <c r="A55" s="30"/>
      <c r="B55" s="30"/>
      <c r="C55" s="30"/>
      <c r="D55" s="30"/>
      <c r="E55" s="97"/>
      <c r="F55" s="97"/>
      <c r="G55" s="97"/>
      <c r="H55" s="97"/>
      <c r="I55" s="97"/>
      <c r="J55" s="97"/>
      <c r="K55" s="97"/>
      <c r="L55" s="97"/>
      <c r="M55" s="97"/>
      <c r="N55" s="97"/>
      <c r="O55" s="97"/>
      <c r="P55" s="97"/>
      <c r="Q55" s="61"/>
      <c r="R55" s="30"/>
      <c r="S55" s="30"/>
      <c r="T55" s="30"/>
      <c r="U55" s="30"/>
      <c r="V55" s="30"/>
      <c r="W55" s="30"/>
      <c r="X55" s="30"/>
      <c r="Y55" s="30"/>
      <c r="Z55" s="30"/>
    </row>
    <row r="56" spans="1:26" ht="13.5" customHeight="1" x14ac:dyDescent="0.2">
      <c r="A56" s="30"/>
      <c r="B56" s="30"/>
      <c r="C56" s="30"/>
      <c r="D56" s="30"/>
      <c r="E56" s="98"/>
      <c r="F56" s="99"/>
      <c r="G56" s="100"/>
      <c r="H56" s="30"/>
      <c r="I56" s="101"/>
      <c r="J56" s="100"/>
      <c r="K56" s="30"/>
      <c r="L56" s="97"/>
      <c r="M56" s="30"/>
      <c r="N56" s="30"/>
      <c r="O56" s="97"/>
      <c r="P56" s="30"/>
      <c r="Q56" s="30"/>
      <c r="R56" s="30"/>
      <c r="S56" s="30"/>
      <c r="T56" s="30"/>
      <c r="U56" s="30"/>
      <c r="V56" s="30"/>
      <c r="W56" s="30"/>
      <c r="X56" s="30"/>
      <c r="Y56" s="30"/>
      <c r="Z56" s="30"/>
    </row>
    <row r="57" spans="1:26" ht="13.5" customHeight="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x14ac:dyDescent="0.2">
      <c r="A58" s="90" t="s">
        <v>159</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x14ac:dyDescent="0.2">
      <c r="A59" s="36" t="s">
        <v>2</v>
      </c>
      <c r="B59" s="36" t="s">
        <v>6</v>
      </c>
      <c r="C59" s="36" t="s">
        <v>99</v>
      </c>
      <c r="D59" s="36" t="s">
        <v>160</v>
      </c>
      <c r="E59" s="56">
        <v>41456</v>
      </c>
      <c r="F59" s="56">
        <v>41487</v>
      </c>
      <c r="G59" s="56">
        <v>41518</v>
      </c>
      <c r="H59" s="56">
        <v>41548</v>
      </c>
      <c r="I59" s="56">
        <v>41579</v>
      </c>
      <c r="J59" s="56">
        <v>41609</v>
      </c>
      <c r="K59" s="56">
        <v>41640</v>
      </c>
      <c r="L59" s="56">
        <v>41671</v>
      </c>
      <c r="M59" s="56">
        <v>41699</v>
      </c>
      <c r="N59" s="56">
        <v>41730</v>
      </c>
      <c r="O59" s="56">
        <v>41760</v>
      </c>
      <c r="P59" s="56">
        <v>41791</v>
      </c>
      <c r="Q59" s="36" t="s">
        <v>101</v>
      </c>
      <c r="R59" s="36" t="s">
        <v>161</v>
      </c>
      <c r="S59" s="48"/>
      <c r="T59" s="48"/>
      <c r="U59" s="48"/>
      <c r="V59" s="48"/>
      <c r="W59" s="48"/>
      <c r="X59" s="48"/>
      <c r="Y59" s="48"/>
      <c r="Z59" s="48"/>
    </row>
    <row r="60" spans="1:26" ht="13.5" customHeight="1" x14ac:dyDescent="0.2">
      <c r="A60" s="30" t="s">
        <v>32</v>
      </c>
      <c r="B60" s="30" t="s">
        <v>42</v>
      </c>
      <c r="C60" s="30" t="s">
        <v>33</v>
      </c>
      <c r="D60" s="90" t="s">
        <v>162</v>
      </c>
      <c r="E60" s="161">
        <v>17328050.972999997</v>
      </c>
      <c r="F60" s="161">
        <v>14604314.435999997</v>
      </c>
      <c r="G60" s="161">
        <v>16135900.118999999</v>
      </c>
      <c r="H60" s="161">
        <v>15151633.271999998</v>
      </c>
      <c r="I60" s="161">
        <v>13832900.801999997</v>
      </c>
      <c r="J60" s="161">
        <v>15562959.623999998</v>
      </c>
      <c r="K60" s="97">
        <v>0</v>
      </c>
      <c r="L60" s="97">
        <v>0</v>
      </c>
      <c r="M60" s="97">
        <v>0</v>
      </c>
      <c r="N60" s="161">
        <v>18268435.046</v>
      </c>
      <c r="O60" s="161">
        <v>14627298.491999999</v>
      </c>
      <c r="P60" s="161">
        <v>16164167.273999998</v>
      </c>
      <c r="Q60" s="61">
        <v>141675660.03799999</v>
      </c>
      <c r="R60" s="102">
        <v>0.2995208254313263</v>
      </c>
      <c r="S60" s="30"/>
      <c r="T60" s="30"/>
      <c r="U60" s="30"/>
      <c r="V60" s="30"/>
      <c r="W60" s="30"/>
      <c r="X60" s="30"/>
      <c r="Y60" s="30"/>
      <c r="Z60" s="30"/>
    </row>
    <row r="61" spans="1:26" ht="13.5" customHeight="1" x14ac:dyDescent="0.2">
      <c r="A61" s="30" t="s">
        <v>32</v>
      </c>
      <c r="B61" s="30" t="s">
        <v>42</v>
      </c>
      <c r="C61" s="30" t="s">
        <v>33</v>
      </c>
      <c r="D61" s="90" t="s">
        <v>163</v>
      </c>
      <c r="E61" s="161">
        <v>17328050.972999997</v>
      </c>
      <c r="F61" s="161">
        <v>14604314.435999997</v>
      </c>
      <c r="G61" s="161">
        <v>16135900.118999999</v>
      </c>
      <c r="H61" s="161">
        <v>15151633.271999998</v>
      </c>
      <c r="I61" s="161">
        <v>13832900.801999997</v>
      </c>
      <c r="J61" s="161">
        <v>15562959.623999998</v>
      </c>
      <c r="K61" s="161">
        <v>22354057.620000001</v>
      </c>
      <c r="L61" s="161">
        <v>18580950.729999997</v>
      </c>
      <c r="M61" s="161">
        <v>19644680.780999999</v>
      </c>
      <c r="N61" s="97">
        <v>0</v>
      </c>
      <c r="O61" s="97">
        <v>0</v>
      </c>
      <c r="P61" s="97">
        <v>0</v>
      </c>
      <c r="Q61" s="61">
        <v>153195448.35699999</v>
      </c>
      <c r="R61" s="102">
        <v>0.24256416956867055</v>
      </c>
      <c r="S61" s="30"/>
      <c r="T61" s="30"/>
      <c r="U61" s="30"/>
      <c r="V61" s="30"/>
      <c r="W61" s="30"/>
      <c r="X61" s="30"/>
      <c r="Y61" s="30"/>
      <c r="Z61" s="30"/>
    </row>
    <row r="62" spans="1:26" ht="13.5" customHeight="1" x14ac:dyDescent="0.2">
      <c r="A62" s="30" t="s">
        <v>32</v>
      </c>
      <c r="B62" s="30" t="s">
        <v>42</v>
      </c>
      <c r="C62" s="30" t="s">
        <v>33</v>
      </c>
      <c r="D62" s="90" t="s">
        <v>164</v>
      </c>
      <c r="E62" s="97">
        <v>0</v>
      </c>
      <c r="F62" s="97">
        <v>0</v>
      </c>
      <c r="G62" s="97">
        <v>0</v>
      </c>
      <c r="H62" s="161">
        <v>15151633.271999998</v>
      </c>
      <c r="I62" s="161">
        <v>13832900.801999997</v>
      </c>
      <c r="J62" s="161">
        <v>15562959.623999998</v>
      </c>
      <c r="K62" s="161">
        <v>22354057.620000001</v>
      </c>
      <c r="L62" s="161">
        <v>18580950.729999997</v>
      </c>
      <c r="M62" s="161">
        <v>19644680.780999999</v>
      </c>
      <c r="N62" s="161">
        <v>18268435.046</v>
      </c>
      <c r="O62" s="161">
        <v>14627298.491999999</v>
      </c>
      <c r="P62" s="161">
        <v>16164167.273999998</v>
      </c>
      <c r="Q62" s="61">
        <v>154187083.64099997</v>
      </c>
      <c r="R62" s="102">
        <v>0.23766128176830195</v>
      </c>
      <c r="S62" s="30"/>
      <c r="T62" s="30"/>
      <c r="U62" s="30"/>
      <c r="V62" s="30"/>
      <c r="W62" s="30"/>
      <c r="X62" s="30"/>
      <c r="Y62" s="30"/>
      <c r="Z62" s="30"/>
    </row>
    <row r="63" spans="1:26" ht="13.5" customHeight="1" x14ac:dyDescent="0.2">
      <c r="A63" s="30" t="s">
        <v>32</v>
      </c>
      <c r="B63" s="30" t="s">
        <v>42</v>
      </c>
      <c r="C63" s="30" t="s">
        <v>33</v>
      </c>
      <c r="D63" s="90" t="s">
        <v>165</v>
      </c>
      <c r="E63" s="161">
        <v>17328050.972999997</v>
      </c>
      <c r="F63" s="161">
        <v>14604314.435999997</v>
      </c>
      <c r="G63" s="161">
        <v>16135900.118999999</v>
      </c>
      <c r="H63" s="97">
        <v>0</v>
      </c>
      <c r="I63" s="97">
        <v>0</v>
      </c>
      <c r="J63" s="97">
        <v>0</v>
      </c>
      <c r="K63" s="161">
        <v>22354057.620000001</v>
      </c>
      <c r="L63" s="161">
        <v>18580950.729999997</v>
      </c>
      <c r="M63" s="161">
        <v>19644680.780999999</v>
      </c>
      <c r="N63" s="161">
        <v>18268435.046</v>
      </c>
      <c r="O63" s="161">
        <v>14627298.491999999</v>
      </c>
      <c r="P63" s="161">
        <v>16164167.273999998</v>
      </c>
      <c r="Q63" s="61">
        <v>157707855.47099999</v>
      </c>
      <c r="R63" s="102">
        <v>0.22025372323170109</v>
      </c>
      <c r="S63" s="30"/>
      <c r="T63" s="30"/>
      <c r="U63" s="30"/>
      <c r="V63" s="30"/>
      <c r="W63" s="30"/>
      <c r="X63" s="30"/>
      <c r="Y63" s="30"/>
      <c r="Z63" s="30"/>
    </row>
    <row r="64" spans="1:26" ht="13.5" customHeight="1" x14ac:dyDescent="0.2">
      <c r="A64" s="30"/>
      <c r="B64" s="30"/>
      <c r="C64" s="30"/>
      <c r="D64" s="30"/>
      <c r="E64" s="61"/>
      <c r="F64" s="61"/>
      <c r="G64" s="61"/>
      <c r="H64" s="61"/>
      <c r="I64" s="61"/>
      <c r="J64" s="61"/>
      <c r="K64" s="61"/>
      <c r="L64" s="61"/>
      <c r="M64" s="61"/>
      <c r="N64" s="61"/>
      <c r="O64" s="61"/>
      <c r="P64" s="61"/>
      <c r="Q64" s="30"/>
      <c r="R64" s="30"/>
      <c r="S64" s="30"/>
      <c r="T64" s="30"/>
      <c r="U64" s="30"/>
      <c r="V64" s="30"/>
      <c r="W64" s="30"/>
      <c r="X64" s="30"/>
      <c r="Y64" s="30"/>
      <c r="Z64" s="30"/>
    </row>
    <row r="65" spans="1:26" ht="30.75" customHeight="1" x14ac:dyDescent="0.2">
      <c r="A65" s="208" t="s">
        <v>166</v>
      </c>
      <c r="B65" s="184"/>
      <c r="C65" s="184"/>
      <c r="D65" s="184"/>
      <c r="E65" s="184"/>
      <c r="F65" s="184"/>
      <c r="G65" s="184"/>
      <c r="H65" s="184"/>
      <c r="I65" s="184"/>
      <c r="J65" s="184"/>
      <c r="K65" s="184"/>
      <c r="L65" s="184"/>
      <c r="M65" s="184"/>
      <c r="N65" s="184"/>
      <c r="O65" s="184"/>
      <c r="P65" s="30"/>
      <c r="Q65" s="30"/>
      <c r="R65" s="30"/>
      <c r="S65" s="30"/>
      <c r="T65" s="30"/>
      <c r="U65" s="30"/>
      <c r="V65" s="30"/>
      <c r="W65" s="30"/>
      <c r="X65" s="30"/>
      <c r="Y65" s="30"/>
      <c r="Z65" s="30"/>
    </row>
    <row r="66" spans="1:26" ht="13.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32.25" customHeight="1" x14ac:dyDescent="0.2">
      <c r="A86" s="182" t="s">
        <v>263</v>
      </c>
      <c r="B86" s="182"/>
      <c r="C86" s="182"/>
      <c r="D86" s="30"/>
      <c r="E86" s="53"/>
      <c r="F86" s="53"/>
      <c r="G86" s="53"/>
      <c r="H86" s="53"/>
      <c r="I86" s="53"/>
      <c r="J86" s="53"/>
      <c r="K86" s="53"/>
      <c r="L86" s="53"/>
      <c r="M86" s="53"/>
      <c r="N86" s="53"/>
      <c r="O86" s="53"/>
      <c r="P86" s="53"/>
      <c r="Q86" s="53"/>
      <c r="R86" s="53"/>
      <c r="S86" s="53"/>
      <c r="T86" s="53"/>
      <c r="U86" s="53"/>
      <c r="V86" s="53"/>
      <c r="W86" s="53"/>
      <c r="X86" s="53"/>
      <c r="Y86" s="53"/>
      <c r="Z86" s="53"/>
    </row>
    <row r="87" spans="1:26" ht="13.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conditionalFormatting sqref="Q15">
    <cfRule type="colorScale" priority="19">
      <colorScale>
        <cfvo type="min"/>
        <cfvo type="percentile" val="50"/>
        <cfvo type="max"/>
        <color rgb="FFF8696B"/>
        <color rgb="FFFCFCFF"/>
        <color rgb="FF5A8AC6"/>
      </colorScale>
    </cfRule>
  </conditionalFormatting>
  <conditionalFormatting sqref="Q16">
    <cfRule type="colorScale" priority="20">
      <colorScale>
        <cfvo type="min"/>
        <cfvo type="percentile" val="50"/>
        <cfvo type="max"/>
        <color rgb="FFF8696B"/>
        <color rgb="FFFCFCFF"/>
        <color rgb="FF5A8AC6"/>
      </colorScale>
    </cfRule>
  </conditionalFormatting>
  <conditionalFormatting sqref="E41:E44">
    <cfRule type="colorScale" priority="21">
      <colorScale>
        <cfvo type="min"/>
        <cfvo type="percentile" val="50"/>
        <cfvo type="max"/>
        <color rgb="FFF8696B"/>
        <color rgb="FFFCFCFF"/>
        <color rgb="FF5A8AC6"/>
      </colorScale>
    </cfRule>
  </conditionalFormatting>
  <conditionalFormatting sqref="E55:P55">
    <cfRule type="colorScale" priority="23">
      <colorScale>
        <cfvo type="min"/>
        <cfvo type="percentile" val="50"/>
        <cfvo type="max"/>
        <color rgb="FFF8696B"/>
        <color rgb="FFFCFCFF"/>
        <color rgb="FF5A8AC6"/>
      </colorScale>
    </cfRule>
  </conditionalFormatting>
  <conditionalFormatting sqref="E56:O56">
    <cfRule type="colorScale" priority="24">
      <colorScale>
        <cfvo type="min"/>
        <cfvo type="percentile" val="50"/>
        <cfvo type="max"/>
        <color rgb="FFF8696B"/>
        <color rgb="FFFFEB84"/>
        <color rgb="FF63BE7B"/>
      </colorScale>
    </cfRule>
  </conditionalFormatting>
  <conditionalFormatting sqref="E15:J15">
    <cfRule type="colorScale" priority="16">
      <colorScale>
        <cfvo type="min"/>
        <cfvo type="percentile" val="50"/>
        <cfvo type="max"/>
        <color rgb="FFF8696B"/>
        <color rgb="FFFCFCFF"/>
        <color rgb="FF5A8AC6"/>
      </colorScale>
    </cfRule>
  </conditionalFormatting>
  <conditionalFormatting sqref="L15:P15">
    <cfRule type="colorScale" priority="15">
      <colorScale>
        <cfvo type="min"/>
        <cfvo type="percentile" val="50"/>
        <cfvo type="max"/>
        <color rgb="FFF8696B"/>
        <color rgb="FFFCFCFF"/>
        <color rgb="FF5A8AC6"/>
      </colorScale>
    </cfRule>
  </conditionalFormatting>
  <conditionalFormatting sqref="E16:J16">
    <cfRule type="colorScale" priority="14">
      <colorScale>
        <cfvo type="min"/>
        <cfvo type="percentile" val="50"/>
        <cfvo type="max"/>
        <color rgb="FFF8696B"/>
        <color rgb="FFFCFCFF"/>
        <color rgb="FF5A8AC6"/>
      </colorScale>
    </cfRule>
  </conditionalFormatting>
  <conditionalFormatting sqref="K16:P16">
    <cfRule type="colorScale" priority="13">
      <colorScale>
        <cfvo type="min"/>
        <cfvo type="percentile" val="50"/>
        <cfvo type="max"/>
        <color rgb="FFF8696B"/>
        <color rgb="FFFCFCFF"/>
        <color rgb="FF5A8AC6"/>
      </colorScale>
    </cfRule>
  </conditionalFormatting>
  <conditionalFormatting sqref="C41:C44">
    <cfRule type="colorScale" priority="11">
      <colorScale>
        <cfvo type="min"/>
        <cfvo type="percentile" val="50"/>
        <cfvo type="max"/>
        <color rgb="FFF8696B"/>
        <color rgb="FFFCFCFF"/>
        <color rgb="FF5A8AC6"/>
      </colorScale>
    </cfRule>
  </conditionalFormatting>
  <conditionalFormatting sqref="D41:D44">
    <cfRule type="colorScale" priority="12">
      <colorScale>
        <cfvo type="min"/>
        <cfvo type="percentile" val="50"/>
        <cfvo type="max"/>
        <color rgb="FFF8696B"/>
        <color rgb="FFFCFCFF"/>
        <color rgb="FF5A8AC6"/>
      </colorScale>
    </cfRule>
  </conditionalFormatting>
  <conditionalFormatting sqref="E52:P53">
    <cfRule type="colorScale" priority="10">
      <colorScale>
        <cfvo type="min"/>
        <cfvo type="percentile" val="50"/>
        <cfvo type="max"/>
        <color rgb="FFF8696B"/>
        <color rgb="FFFCFCFF"/>
        <color rgb="FF5A8AC6"/>
      </colorScale>
    </cfRule>
  </conditionalFormatting>
  <conditionalFormatting sqref="K60:M60">
    <cfRule type="colorScale" priority="7">
      <colorScale>
        <cfvo type="min"/>
        <cfvo type="percentile" val="50"/>
        <cfvo type="max"/>
        <color rgb="FFF8696B"/>
        <color rgb="FFFCFCFF"/>
        <color rgb="FF5A8AC6"/>
      </colorScale>
    </cfRule>
  </conditionalFormatting>
  <conditionalFormatting sqref="H63:J63 N61:P61 E62:G62">
    <cfRule type="colorScale" priority="8">
      <colorScale>
        <cfvo type="min"/>
        <cfvo type="percentile" val="50"/>
        <cfvo type="max"/>
        <color rgb="FFF8696B"/>
        <color rgb="FFFCFCFF"/>
        <color rgb="FF5A8AC6"/>
      </colorScale>
    </cfRule>
  </conditionalFormatting>
  <conditionalFormatting sqref="Q60:Q63">
    <cfRule type="colorScale" priority="9">
      <colorScale>
        <cfvo type="min"/>
        <cfvo type="percentile" val="50"/>
        <cfvo type="max"/>
        <color rgb="FFF8696B"/>
        <color rgb="FFFCFCFF"/>
        <color rgb="FF5A8AC6"/>
      </colorScale>
    </cfRule>
  </conditionalFormatting>
  <conditionalFormatting sqref="E60:J60">
    <cfRule type="colorScale" priority="6">
      <colorScale>
        <cfvo type="min"/>
        <cfvo type="percentile" val="50"/>
        <cfvo type="max"/>
        <color rgb="FFF8696B"/>
        <color rgb="FFFCFCFF"/>
        <color rgb="FF5A8AC6"/>
      </colorScale>
    </cfRule>
  </conditionalFormatting>
  <conditionalFormatting sqref="N60:P60">
    <cfRule type="colorScale" priority="5">
      <colorScale>
        <cfvo type="min"/>
        <cfvo type="percentile" val="50"/>
        <cfvo type="max"/>
        <color rgb="FFF8696B"/>
        <color rgb="FFFCFCFF"/>
        <color rgb="FF5A8AC6"/>
      </colorScale>
    </cfRule>
  </conditionalFormatting>
  <conditionalFormatting sqref="E61:M61">
    <cfRule type="colorScale" priority="4">
      <colorScale>
        <cfvo type="min"/>
        <cfvo type="percentile" val="50"/>
        <cfvo type="max"/>
        <color rgb="FFF8696B"/>
        <color rgb="FFFCFCFF"/>
        <color rgb="FF5A8AC6"/>
      </colorScale>
    </cfRule>
  </conditionalFormatting>
  <conditionalFormatting sqref="H62:P62">
    <cfRule type="colorScale" priority="3">
      <colorScale>
        <cfvo type="min"/>
        <cfvo type="percentile" val="50"/>
        <cfvo type="max"/>
        <color rgb="FFF8696B"/>
        <color rgb="FFFCFCFF"/>
        <color rgb="FF5A8AC6"/>
      </colorScale>
    </cfRule>
  </conditionalFormatting>
  <conditionalFormatting sqref="E63:G63">
    <cfRule type="colorScale" priority="2">
      <colorScale>
        <cfvo type="min"/>
        <cfvo type="percentile" val="50"/>
        <cfvo type="max"/>
        <color rgb="FFF8696B"/>
        <color rgb="FFFCFCFF"/>
        <color rgb="FF5A8AC6"/>
      </colorScale>
    </cfRule>
  </conditionalFormatting>
  <conditionalFormatting sqref="K63:P63">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x14ac:dyDescent="0.2"/>
  <cols>
    <col min="1" max="14" width="26.83203125" customWidth="1"/>
    <col min="15" max="22" width="8.6640625" customWidth="1"/>
  </cols>
  <sheetData>
    <row r="1" spans="1:26" ht="42" customHeight="1" x14ac:dyDescent="0.2">
      <c r="A1" s="213" t="s">
        <v>167</v>
      </c>
      <c r="B1" s="186"/>
      <c r="C1" s="186"/>
      <c r="D1" s="186"/>
      <c r="E1" s="187"/>
      <c r="F1" s="103"/>
      <c r="G1" s="103"/>
      <c r="H1" s="103"/>
      <c r="I1" s="103"/>
      <c r="J1" s="103"/>
      <c r="K1" s="103"/>
      <c r="L1" s="103"/>
      <c r="M1" s="103"/>
      <c r="N1" s="103"/>
      <c r="O1" s="103"/>
      <c r="P1" s="103"/>
      <c r="Q1" s="103"/>
      <c r="R1" s="103"/>
      <c r="S1" s="103"/>
      <c r="T1" s="103"/>
      <c r="U1" s="103"/>
      <c r="V1" s="103"/>
      <c r="W1" s="103"/>
      <c r="X1" s="103"/>
      <c r="Y1" s="103"/>
      <c r="Z1" s="103"/>
    </row>
    <row r="2" spans="1:26" ht="119.25" customHeight="1" x14ac:dyDescent="0.2">
      <c r="A2" s="214" t="s">
        <v>168</v>
      </c>
      <c r="B2" s="186"/>
      <c r="C2" s="186"/>
      <c r="D2" s="186"/>
      <c r="E2" s="186"/>
      <c r="F2" s="186"/>
      <c r="G2" s="186"/>
      <c r="H2" s="186"/>
      <c r="I2" s="186"/>
      <c r="J2" s="186"/>
      <c r="K2" s="187"/>
      <c r="L2" s="7"/>
      <c r="M2" s="7"/>
      <c r="N2" s="7"/>
      <c r="O2" s="7"/>
      <c r="P2" s="7"/>
      <c r="Q2" s="7"/>
      <c r="R2" s="7"/>
      <c r="S2" s="7"/>
      <c r="T2" s="7"/>
      <c r="U2" s="7"/>
      <c r="V2" s="7"/>
      <c r="W2" s="7"/>
      <c r="X2" s="7"/>
      <c r="Y2" s="7"/>
      <c r="Z2" s="7"/>
    </row>
    <row r="3" spans="1:26" ht="12.75" customHeight="1" x14ac:dyDescent="0.2">
      <c r="A3" s="104"/>
      <c r="B3" s="7"/>
      <c r="C3" s="7"/>
      <c r="D3" s="7"/>
      <c r="E3" s="7"/>
      <c r="F3" s="7"/>
      <c r="G3" s="7"/>
      <c r="H3" s="7"/>
      <c r="I3" s="7"/>
      <c r="J3" s="7"/>
      <c r="K3" s="7"/>
      <c r="L3" s="7"/>
      <c r="M3" s="7"/>
      <c r="N3" s="7"/>
      <c r="O3" s="7"/>
      <c r="P3" s="7"/>
      <c r="Q3" s="7"/>
      <c r="R3" s="7"/>
      <c r="S3" s="7"/>
      <c r="T3" s="7"/>
      <c r="U3" s="7"/>
      <c r="V3" s="7"/>
      <c r="W3" s="7"/>
      <c r="X3" s="7"/>
      <c r="Y3" s="7"/>
      <c r="Z3" s="7"/>
    </row>
    <row r="4" spans="1:26" ht="72" customHeight="1" x14ac:dyDescent="0.2">
      <c r="A4" s="215" t="s">
        <v>169</v>
      </c>
      <c r="B4" s="186"/>
      <c r="C4" s="186"/>
      <c r="D4" s="186"/>
      <c r="E4" s="186"/>
      <c r="F4" s="186"/>
      <c r="G4" s="186"/>
      <c r="H4" s="186"/>
      <c r="I4" s="186"/>
      <c r="J4" s="187"/>
      <c r="K4" s="103"/>
      <c r="L4" s="103"/>
      <c r="M4" s="103"/>
      <c r="N4" s="103"/>
      <c r="O4" s="103"/>
      <c r="P4" s="103"/>
      <c r="Q4" s="103"/>
      <c r="R4" s="103"/>
      <c r="S4" s="103"/>
      <c r="T4" s="103"/>
      <c r="U4" s="103"/>
      <c r="V4" s="103"/>
      <c r="W4" s="103"/>
      <c r="X4" s="103"/>
      <c r="Y4" s="103"/>
      <c r="Z4" s="103"/>
    </row>
    <row r="5" spans="1:26" ht="20.25" customHeight="1" x14ac:dyDescent="0.2">
      <c r="A5" s="105"/>
      <c r="B5" s="106"/>
      <c r="C5" s="106"/>
      <c r="D5" s="106"/>
      <c r="E5" s="106"/>
      <c r="F5" s="106"/>
      <c r="G5" s="106"/>
      <c r="H5" s="106"/>
      <c r="I5" s="106"/>
      <c r="J5" s="106"/>
      <c r="K5" s="103"/>
      <c r="L5" s="103"/>
      <c r="M5" s="103"/>
      <c r="N5" s="103"/>
      <c r="O5" s="103"/>
      <c r="P5" s="103"/>
      <c r="Q5" s="103"/>
      <c r="R5" s="103"/>
      <c r="S5" s="103"/>
      <c r="T5" s="103"/>
      <c r="U5" s="103"/>
      <c r="V5" s="103"/>
      <c r="W5" s="103"/>
      <c r="X5" s="103"/>
      <c r="Y5" s="103"/>
      <c r="Z5" s="103"/>
    </row>
    <row r="6" spans="1:26" ht="12.75" customHeight="1" x14ac:dyDescent="0.2">
      <c r="A6" s="215" t="s">
        <v>170</v>
      </c>
      <c r="B6" s="186"/>
      <c r="C6" s="186"/>
      <c r="D6" s="186"/>
      <c r="E6" s="186"/>
      <c r="F6" s="186"/>
      <c r="G6" s="186"/>
      <c r="H6" s="186"/>
      <c r="I6" s="186"/>
      <c r="J6" s="186"/>
      <c r="K6" s="186"/>
      <c r="L6" s="186"/>
      <c r="M6" s="186"/>
      <c r="N6" s="186"/>
      <c r="O6" s="186"/>
      <c r="P6" s="186"/>
      <c r="Q6" s="186"/>
      <c r="R6" s="186"/>
      <c r="S6" s="186"/>
      <c r="T6" s="186"/>
      <c r="U6" s="186"/>
      <c r="V6" s="187"/>
      <c r="W6" s="17"/>
      <c r="X6" s="17"/>
      <c r="Y6" s="17"/>
      <c r="Z6" s="17"/>
    </row>
    <row r="7" spans="1:26" ht="30" customHeight="1" x14ac:dyDescent="0.2">
      <c r="A7" s="107" t="s">
        <v>171</v>
      </c>
      <c r="B7" s="103"/>
      <c r="C7" s="103"/>
      <c r="D7" s="103"/>
      <c r="E7" s="103"/>
      <c r="F7" s="103"/>
      <c r="G7" s="103"/>
      <c r="H7" s="103"/>
      <c r="I7" s="103"/>
      <c r="J7" s="103"/>
      <c r="K7" s="103"/>
      <c r="L7" s="103"/>
      <c r="M7" s="103"/>
      <c r="N7" s="103"/>
      <c r="O7" s="103"/>
      <c r="P7" s="103"/>
      <c r="Q7" s="103"/>
      <c r="R7" s="103"/>
      <c r="S7" s="103"/>
      <c r="T7" s="103"/>
      <c r="U7" s="103"/>
      <c r="V7" s="103"/>
      <c r="W7" s="103"/>
      <c r="X7" s="103"/>
      <c r="Y7" s="103"/>
      <c r="Z7" s="103"/>
    </row>
    <row r="8" spans="1:26" ht="12.75" customHeight="1" x14ac:dyDescent="0.2">
      <c r="A8" s="108" t="s">
        <v>172</v>
      </c>
      <c r="B8" s="109"/>
      <c r="C8" s="110" t="s">
        <v>173</v>
      </c>
      <c r="D8" s="110" t="s">
        <v>174</v>
      </c>
      <c r="E8" s="110" t="s">
        <v>175</v>
      </c>
      <c r="F8" s="110" t="s">
        <v>176</v>
      </c>
      <c r="G8" s="110" t="s">
        <v>177</v>
      </c>
      <c r="H8" s="110" t="s">
        <v>178</v>
      </c>
      <c r="I8" s="110" t="s">
        <v>179</v>
      </c>
      <c r="J8" s="110" t="s">
        <v>180</v>
      </c>
      <c r="K8" s="110" t="s">
        <v>181</v>
      </c>
      <c r="L8" s="110" t="s">
        <v>182</v>
      </c>
      <c r="M8" s="110" t="s">
        <v>183</v>
      </c>
      <c r="N8" s="110" t="s">
        <v>184</v>
      </c>
      <c r="O8" s="103"/>
      <c r="P8" s="103"/>
      <c r="Q8" s="103"/>
      <c r="R8" s="103"/>
      <c r="S8" s="103"/>
      <c r="T8" s="103"/>
      <c r="U8" s="103"/>
      <c r="V8" s="103"/>
      <c r="W8" s="103"/>
      <c r="X8" s="103"/>
      <c r="Y8" s="103"/>
      <c r="Z8" s="103"/>
    </row>
    <row r="9" spans="1:26" ht="12.75" customHeight="1" x14ac:dyDescent="0.2">
      <c r="A9" s="111" t="s">
        <v>185</v>
      </c>
      <c r="B9" s="112" t="s">
        <v>186</v>
      </c>
      <c r="C9" s="113" t="e">
        <f>SUMIFS(#REF!,#REF!,'Variance Analysis'!$B9,#REF!,'Variance Analysis'!$A9)</f>
        <v>#REF!</v>
      </c>
      <c r="D9" s="113" t="e">
        <f>SUMIFS(#REF!,#REF!,'Variance Analysis'!$B9,#REF!,'Variance Analysis'!$A9)</f>
        <v>#REF!</v>
      </c>
      <c r="E9" s="113" t="e">
        <f>SUMIFS(#REF!,#REF!,'Variance Analysis'!$B9,#REF!,'Variance Analysis'!$A9)</f>
        <v>#REF!</v>
      </c>
      <c r="F9" s="113" t="e">
        <f>SUMIFS(#REF!,#REF!,'Variance Analysis'!$B9,#REF!,'Variance Analysis'!$A9)</f>
        <v>#REF!</v>
      </c>
      <c r="G9" s="113" t="e">
        <f>SUMIFS(#REF!,#REF!,'Variance Analysis'!$B9,#REF!,'Variance Analysis'!$A9)</f>
        <v>#REF!</v>
      </c>
      <c r="H9" s="113" t="e">
        <f>SUMIFS(#REF!,#REF!,'Variance Analysis'!$B9,#REF!,'Variance Analysis'!$A9)</f>
        <v>#REF!</v>
      </c>
      <c r="I9" s="113" t="e">
        <f>SUMIFS(#REF!,#REF!,'Variance Analysis'!$B9,#REF!,'Variance Analysis'!$A9)</f>
        <v>#REF!</v>
      </c>
      <c r="J9" s="113" t="e">
        <f>SUMIFS(#REF!,#REF!,'Variance Analysis'!$B9,#REF!,'Variance Analysis'!$A9)</f>
        <v>#REF!</v>
      </c>
      <c r="K9" s="113" t="e">
        <f>SUMIFS(#REF!,#REF!,'Variance Analysis'!$B9,#REF!,'Variance Analysis'!$A9)</f>
        <v>#REF!</v>
      </c>
      <c r="L9" s="113" t="e">
        <f>SUMIFS(#REF!,#REF!,'Variance Analysis'!$B9,#REF!,'Variance Analysis'!$A9)</f>
        <v>#REF!</v>
      </c>
      <c r="M9" s="113" t="e">
        <f>SUMIFS(#REF!,#REF!,'Variance Analysis'!$B9,#REF!,'Variance Analysis'!$A9)</f>
        <v>#REF!</v>
      </c>
      <c r="N9" s="113" t="e">
        <f>SUMIFS(#REF!,#REF!,'Variance Analysis'!$B9,#REF!,'Variance Analysis'!$A9)</f>
        <v>#REF!</v>
      </c>
      <c r="O9" s="5"/>
      <c r="P9" s="5"/>
      <c r="Q9" s="5"/>
      <c r="R9" s="5"/>
      <c r="S9" s="5"/>
      <c r="T9" s="5"/>
      <c r="U9" s="5"/>
      <c r="V9" s="5"/>
      <c r="W9" s="7"/>
      <c r="X9" s="7"/>
      <c r="Y9" s="7"/>
      <c r="Z9" s="7"/>
    </row>
    <row r="10" spans="1:26" ht="12.75" customHeight="1" x14ac:dyDescent="0.2">
      <c r="A10" s="111" t="s">
        <v>185</v>
      </c>
      <c r="B10" s="111" t="s">
        <v>187</v>
      </c>
      <c r="C10" s="113" t="e">
        <f>SUMIFS(#REF!,#REF!,'Variance Analysis'!$B10,#REF!,'Variance Analysis'!$A10)</f>
        <v>#REF!</v>
      </c>
      <c r="D10" s="113" t="e">
        <f>SUMIFS(#REF!,#REF!,'Variance Analysis'!$B10,#REF!,'Variance Analysis'!$A10)</f>
        <v>#REF!</v>
      </c>
      <c r="E10" s="113" t="e">
        <f>SUMIFS(#REF!,#REF!,'Variance Analysis'!$B10,#REF!,'Variance Analysis'!$A10)</f>
        <v>#REF!</v>
      </c>
      <c r="F10" s="113" t="e">
        <f>SUMIFS(#REF!,#REF!,'Variance Analysis'!$B10,#REF!,'Variance Analysis'!$A10)</f>
        <v>#REF!</v>
      </c>
      <c r="G10" s="113" t="e">
        <f>SUMIFS(#REF!,#REF!,'Variance Analysis'!$B10,#REF!,'Variance Analysis'!$A10)</f>
        <v>#REF!</v>
      </c>
      <c r="H10" s="113" t="e">
        <f>SUMIFS(#REF!,#REF!,'Variance Analysis'!$B10,#REF!,'Variance Analysis'!$A10)</f>
        <v>#REF!</v>
      </c>
      <c r="I10" s="113" t="e">
        <f>SUMIFS(#REF!,#REF!,'Variance Analysis'!$B10,#REF!,'Variance Analysis'!$A10)</f>
        <v>#REF!</v>
      </c>
      <c r="J10" s="113" t="e">
        <f>SUMIFS(#REF!,#REF!,'Variance Analysis'!$B10,#REF!,'Variance Analysis'!$A10)</f>
        <v>#REF!</v>
      </c>
      <c r="K10" s="113" t="e">
        <f>SUMIFS(#REF!,#REF!,'Variance Analysis'!$B10,#REF!,'Variance Analysis'!$A10)</f>
        <v>#REF!</v>
      </c>
      <c r="L10" s="113" t="e">
        <f>SUMIFS(#REF!,#REF!,'Variance Analysis'!$B10,#REF!,'Variance Analysis'!$A10)</f>
        <v>#REF!</v>
      </c>
      <c r="M10" s="113" t="e">
        <f>SUMIFS(#REF!,#REF!,'Variance Analysis'!$B10,#REF!,'Variance Analysis'!$A10)</f>
        <v>#REF!</v>
      </c>
      <c r="N10" s="113" t="e">
        <f>SUMIFS(#REF!,#REF!,'Variance Analysis'!$B10,#REF!,'Variance Analysis'!$A10)</f>
        <v>#REF!</v>
      </c>
      <c r="O10" s="5"/>
      <c r="P10" s="5"/>
      <c r="Q10" s="5"/>
      <c r="R10" s="5"/>
      <c r="S10" s="5"/>
      <c r="T10" s="5"/>
      <c r="U10" s="5"/>
      <c r="V10" s="5"/>
      <c r="W10" s="7"/>
      <c r="X10" s="7"/>
      <c r="Y10" s="7"/>
      <c r="Z10" s="7"/>
    </row>
    <row r="11" spans="1:26" ht="12.75" customHeight="1" x14ac:dyDescent="0.2">
      <c r="A11" s="111" t="s">
        <v>185</v>
      </c>
      <c r="B11" s="111" t="s">
        <v>188</v>
      </c>
      <c r="C11" s="113" t="e">
        <f>SUMIFS(#REF!,#REF!,'Variance Analysis'!$B11,#REF!,'Variance Analysis'!$A11)</f>
        <v>#REF!</v>
      </c>
      <c r="D11" s="113" t="e">
        <f>SUMIFS(#REF!,#REF!,'Variance Analysis'!$B11,#REF!,'Variance Analysis'!$A11)</f>
        <v>#REF!</v>
      </c>
      <c r="E11" s="113" t="e">
        <f>SUMIFS(#REF!,#REF!,'Variance Analysis'!$B11,#REF!,'Variance Analysis'!$A11)</f>
        <v>#REF!</v>
      </c>
      <c r="F11" s="113" t="e">
        <f>SUMIFS(#REF!,#REF!,'Variance Analysis'!$B11,#REF!,'Variance Analysis'!$A11)</f>
        <v>#REF!</v>
      </c>
      <c r="G11" s="113" t="e">
        <f>SUMIFS(#REF!,#REF!,'Variance Analysis'!$B11,#REF!,'Variance Analysis'!$A11)</f>
        <v>#REF!</v>
      </c>
      <c r="H11" s="113" t="e">
        <f>SUMIFS(#REF!,#REF!,'Variance Analysis'!$B11,#REF!,'Variance Analysis'!$A11)</f>
        <v>#REF!</v>
      </c>
      <c r="I11" s="113" t="e">
        <f>SUMIFS(#REF!,#REF!,'Variance Analysis'!$B11,#REF!,'Variance Analysis'!$A11)</f>
        <v>#REF!</v>
      </c>
      <c r="J11" s="113" t="e">
        <f>SUMIFS(#REF!,#REF!,'Variance Analysis'!$B11,#REF!,'Variance Analysis'!$A11)</f>
        <v>#REF!</v>
      </c>
      <c r="K11" s="113" t="e">
        <f>SUMIFS(#REF!,#REF!,'Variance Analysis'!$B11,#REF!,'Variance Analysis'!$A11)</f>
        <v>#REF!</v>
      </c>
      <c r="L11" s="113" t="e">
        <f>SUMIFS(#REF!,#REF!,'Variance Analysis'!$B11,#REF!,'Variance Analysis'!$A11)</f>
        <v>#REF!</v>
      </c>
      <c r="M11" s="113" t="e">
        <f>SUMIFS(#REF!,#REF!,'Variance Analysis'!$B11,#REF!,'Variance Analysis'!$A11)</f>
        <v>#REF!</v>
      </c>
      <c r="N11" s="113" t="e">
        <f>SUMIFS(#REF!,#REF!,'Variance Analysis'!$B11,#REF!,'Variance Analysis'!$A11)</f>
        <v>#REF!</v>
      </c>
      <c r="O11" s="5"/>
      <c r="P11" s="5"/>
      <c r="Q11" s="5"/>
      <c r="R11" s="5"/>
      <c r="S11" s="5"/>
      <c r="T11" s="5"/>
      <c r="U11" s="5"/>
      <c r="V11" s="5"/>
      <c r="W11" s="7"/>
      <c r="X11" s="7"/>
      <c r="Y11" s="7"/>
      <c r="Z11" s="7"/>
    </row>
    <row r="12" spans="1:26" ht="12.75" customHeight="1" x14ac:dyDescent="0.2">
      <c r="A12" s="111" t="s">
        <v>185</v>
      </c>
      <c r="B12" s="111" t="s">
        <v>189</v>
      </c>
      <c r="C12" s="113" t="e">
        <f t="shared" ref="C12:N12" si="0">SUMIFS(#REF!,#REF!,$A$12)</f>
        <v>#REF!</v>
      </c>
      <c r="D12" s="113" t="e">
        <f t="shared" si="0"/>
        <v>#REF!</v>
      </c>
      <c r="E12" s="113" t="e">
        <f t="shared" si="0"/>
        <v>#REF!</v>
      </c>
      <c r="F12" s="113" t="e">
        <f t="shared" si="0"/>
        <v>#REF!</v>
      </c>
      <c r="G12" s="113" t="e">
        <f t="shared" si="0"/>
        <v>#REF!</v>
      </c>
      <c r="H12" s="113" t="e">
        <f t="shared" si="0"/>
        <v>#REF!</v>
      </c>
      <c r="I12" s="113" t="e">
        <f t="shared" si="0"/>
        <v>#REF!</v>
      </c>
      <c r="J12" s="113" t="e">
        <f t="shared" si="0"/>
        <v>#REF!</v>
      </c>
      <c r="K12" s="113" t="e">
        <f t="shared" si="0"/>
        <v>#REF!</v>
      </c>
      <c r="L12" s="113" t="e">
        <f t="shared" si="0"/>
        <v>#REF!</v>
      </c>
      <c r="M12" s="113" t="e">
        <f t="shared" si="0"/>
        <v>#REF!</v>
      </c>
      <c r="N12" s="113" t="e">
        <f t="shared" si="0"/>
        <v>#REF!</v>
      </c>
      <c r="O12" s="5"/>
      <c r="P12" s="5"/>
      <c r="Q12" s="5"/>
      <c r="R12" s="5"/>
      <c r="S12" s="5"/>
      <c r="T12" s="5"/>
      <c r="U12" s="5"/>
      <c r="V12" s="5"/>
      <c r="W12" s="7"/>
      <c r="X12" s="7"/>
      <c r="Y12" s="7"/>
      <c r="Z12" s="7"/>
    </row>
    <row r="13" spans="1:26" ht="12.75" customHeight="1" x14ac:dyDescent="0.2">
      <c r="A13" s="111" t="s">
        <v>190</v>
      </c>
      <c r="B13" s="111" t="s">
        <v>186</v>
      </c>
      <c r="C13" s="113" t="e">
        <f>SUMIFS(#REF!,#REF!,'Variance Analysis'!$B13,#REF!,'Variance Analysis'!$A13)</f>
        <v>#REF!</v>
      </c>
      <c r="D13" s="113" t="e">
        <f>SUMIFS(#REF!,#REF!,'Variance Analysis'!$B13,#REF!,'Variance Analysis'!$A13)</f>
        <v>#REF!</v>
      </c>
      <c r="E13" s="113" t="e">
        <f>SUMIFS(#REF!,#REF!,'Variance Analysis'!$B13,#REF!,'Variance Analysis'!$A13)</f>
        <v>#REF!</v>
      </c>
      <c r="F13" s="113" t="e">
        <f>SUMIFS(#REF!,#REF!,'Variance Analysis'!$B13,#REF!,'Variance Analysis'!$A13)</f>
        <v>#REF!</v>
      </c>
      <c r="G13" s="113" t="e">
        <f>SUMIFS(#REF!,#REF!,'Variance Analysis'!$B13,#REF!,'Variance Analysis'!$A13)</f>
        <v>#REF!</v>
      </c>
      <c r="H13" s="113" t="e">
        <f>SUMIFS(#REF!,#REF!,'Variance Analysis'!$B13,#REF!,'Variance Analysis'!$A13)</f>
        <v>#REF!</v>
      </c>
      <c r="I13" s="113" t="e">
        <f>SUMIFS(#REF!,#REF!,'Variance Analysis'!$B13,#REF!,'Variance Analysis'!$A13)</f>
        <v>#REF!</v>
      </c>
      <c r="J13" s="113" t="e">
        <f>SUMIFS(#REF!,#REF!,'Variance Analysis'!$B13,#REF!,'Variance Analysis'!$A13)</f>
        <v>#REF!</v>
      </c>
      <c r="K13" s="113" t="e">
        <f>SUMIFS(#REF!,#REF!,'Variance Analysis'!$B13,#REF!,'Variance Analysis'!$A13)</f>
        <v>#REF!</v>
      </c>
      <c r="L13" s="113" t="e">
        <f>SUMIFS(#REF!,#REF!,'Variance Analysis'!$B13,#REF!,'Variance Analysis'!$A13)</f>
        <v>#REF!</v>
      </c>
      <c r="M13" s="113" t="e">
        <f>SUMIFS(#REF!,#REF!,'Variance Analysis'!$B13,#REF!,'Variance Analysis'!$A13)</f>
        <v>#REF!</v>
      </c>
      <c r="N13" s="113" t="e">
        <f>SUMIFS(#REF!,#REF!,'Variance Analysis'!$B13,#REF!,'Variance Analysis'!$A13)</f>
        <v>#REF!</v>
      </c>
      <c r="O13" s="5"/>
      <c r="P13" s="5"/>
      <c r="Q13" s="5"/>
      <c r="R13" s="5"/>
      <c r="S13" s="5"/>
      <c r="T13" s="5"/>
      <c r="U13" s="5"/>
      <c r="V13" s="5"/>
      <c r="W13" s="7"/>
      <c r="X13" s="7"/>
      <c r="Y13" s="7"/>
      <c r="Z13" s="7"/>
    </row>
    <row r="14" spans="1:26" ht="12.75" customHeight="1" x14ac:dyDescent="0.2">
      <c r="A14" s="111" t="s">
        <v>190</v>
      </c>
      <c r="B14" s="111" t="s">
        <v>187</v>
      </c>
      <c r="C14" s="113" t="e">
        <f>SUMIFS(#REF!,#REF!,'Variance Analysis'!$B14,#REF!,'Variance Analysis'!$A14)</f>
        <v>#REF!</v>
      </c>
      <c r="D14" s="113" t="e">
        <f>SUMIFS(#REF!,#REF!,'Variance Analysis'!$B14,#REF!,'Variance Analysis'!$A14)</f>
        <v>#REF!</v>
      </c>
      <c r="E14" s="113" t="e">
        <f>SUMIFS(#REF!,#REF!,'Variance Analysis'!$B14,#REF!,'Variance Analysis'!$A14)</f>
        <v>#REF!</v>
      </c>
      <c r="F14" s="113" t="e">
        <f>SUMIFS(#REF!,#REF!,'Variance Analysis'!$B14,#REF!,'Variance Analysis'!$A14)</f>
        <v>#REF!</v>
      </c>
      <c r="G14" s="113" t="e">
        <f>SUMIFS(#REF!,#REF!,'Variance Analysis'!$B14,#REF!,'Variance Analysis'!$A14)</f>
        <v>#REF!</v>
      </c>
      <c r="H14" s="113" t="e">
        <f>SUMIFS(#REF!,#REF!,'Variance Analysis'!$B14,#REF!,'Variance Analysis'!$A14)</f>
        <v>#REF!</v>
      </c>
      <c r="I14" s="113" t="e">
        <f>SUMIFS(#REF!,#REF!,'Variance Analysis'!$B14,#REF!,'Variance Analysis'!$A14)</f>
        <v>#REF!</v>
      </c>
      <c r="J14" s="113" t="e">
        <f>SUMIFS(#REF!,#REF!,'Variance Analysis'!$B14,#REF!,'Variance Analysis'!$A14)</f>
        <v>#REF!</v>
      </c>
      <c r="K14" s="113" t="e">
        <f>SUMIFS(#REF!,#REF!,'Variance Analysis'!$B14,#REF!,'Variance Analysis'!$A14)</f>
        <v>#REF!</v>
      </c>
      <c r="L14" s="113" t="e">
        <f>SUMIFS(#REF!,#REF!,'Variance Analysis'!$B14,#REF!,'Variance Analysis'!$A14)</f>
        <v>#REF!</v>
      </c>
      <c r="M14" s="113" t="e">
        <f>SUMIFS(#REF!,#REF!,'Variance Analysis'!$B14,#REF!,'Variance Analysis'!$A14)</f>
        <v>#REF!</v>
      </c>
      <c r="N14" s="113" t="e">
        <f>SUMIFS(#REF!,#REF!,'Variance Analysis'!$B14,#REF!,'Variance Analysis'!$A14)</f>
        <v>#REF!</v>
      </c>
      <c r="O14" s="5"/>
      <c r="P14" s="5"/>
      <c r="Q14" s="5"/>
      <c r="R14" s="5"/>
      <c r="S14" s="5"/>
      <c r="T14" s="5"/>
      <c r="U14" s="5"/>
      <c r="V14" s="5"/>
      <c r="W14" s="7"/>
      <c r="X14" s="7"/>
      <c r="Y14" s="7"/>
      <c r="Z14" s="7"/>
    </row>
    <row r="15" spans="1:26" ht="12.75" customHeight="1" x14ac:dyDescent="0.2">
      <c r="A15" s="111" t="s">
        <v>190</v>
      </c>
      <c r="B15" s="111" t="s">
        <v>188</v>
      </c>
      <c r="C15" s="113" t="e">
        <f>SUMIFS(#REF!,#REF!,'Variance Analysis'!$B15,#REF!,'Variance Analysis'!$A15)</f>
        <v>#REF!</v>
      </c>
      <c r="D15" s="113" t="e">
        <f>SUMIFS(#REF!,#REF!,'Variance Analysis'!$B15,#REF!,'Variance Analysis'!$A15)</f>
        <v>#REF!</v>
      </c>
      <c r="E15" s="113" t="e">
        <f>SUMIFS(#REF!,#REF!,'Variance Analysis'!$B15,#REF!,'Variance Analysis'!$A15)</f>
        <v>#REF!</v>
      </c>
      <c r="F15" s="113" t="e">
        <f>SUMIFS(#REF!,#REF!,'Variance Analysis'!$B15,#REF!,'Variance Analysis'!$A15)</f>
        <v>#REF!</v>
      </c>
      <c r="G15" s="113" t="e">
        <f>SUMIFS(#REF!,#REF!,'Variance Analysis'!$B15,#REF!,'Variance Analysis'!$A15)</f>
        <v>#REF!</v>
      </c>
      <c r="H15" s="113" t="e">
        <f>SUMIFS(#REF!,#REF!,'Variance Analysis'!$B15,#REF!,'Variance Analysis'!$A15)</f>
        <v>#REF!</v>
      </c>
      <c r="I15" s="113" t="e">
        <f>SUMIFS(#REF!,#REF!,'Variance Analysis'!$B15,#REF!,'Variance Analysis'!$A15)</f>
        <v>#REF!</v>
      </c>
      <c r="J15" s="113" t="e">
        <f>SUMIFS(#REF!,#REF!,'Variance Analysis'!$B15,#REF!,'Variance Analysis'!$A15)</f>
        <v>#REF!</v>
      </c>
      <c r="K15" s="113" t="e">
        <f>SUMIFS(#REF!,#REF!,'Variance Analysis'!$B15,#REF!,'Variance Analysis'!$A15)</f>
        <v>#REF!</v>
      </c>
      <c r="L15" s="113" t="e">
        <f>SUMIFS(#REF!,#REF!,'Variance Analysis'!$B15,#REF!,'Variance Analysis'!$A15)</f>
        <v>#REF!</v>
      </c>
      <c r="M15" s="113" t="e">
        <f>SUMIFS(#REF!,#REF!,'Variance Analysis'!$B15,#REF!,'Variance Analysis'!$A15)</f>
        <v>#REF!</v>
      </c>
      <c r="N15" s="113" t="e">
        <f>SUMIFS(#REF!,#REF!,'Variance Analysis'!$B15,#REF!,'Variance Analysis'!$A15)</f>
        <v>#REF!</v>
      </c>
      <c r="O15" s="5"/>
      <c r="P15" s="5"/>
      <c r="Q15" s="5"/>
      <c r="R15" s="5"/>
      <c r="S15" s="5"/>
      <c r="T15" s="5"/>
      <c r="U15" s="5"/>
      <c r="V15" s="5"/>
      <c r="W15" s="7"/>
      <c r="X15" s="7"/>
      <c r="Y15" s="7"/>
      <c r="Z15" s="7"/>
    </row>
    <row r="16" spans="1:26" ht="12.75" customHeight="1" x14ac:dyDescent="0.2">
      <c r="A16" s="111" t="s">
        <v>190</v>
      </c>
      <c r="B16" s="111" t="s">
        <v>189</v>
      </c>
      <c r="C16" s="113" t="e">
        <f t="shared" ref="C16:N16" si="1">SUMIFS(#REF!,#REF!,$A$16)</f>
        <v>#REF!</v>
      </c>
      <c r="D16" s="113" t="e">
        <f t="shared" si="1"/>
        <v>#REF!</v>
      </c>
      <c r="E16" s="113" t="e">
        <f t="shared" si="1"/>
        <v>#REF!</v>
      </c>
      <c r="F16" s="113" t="e">
        <f t="shared" si="1"/>
        <v>#REF!</v>
      </c>
      <c r="G16" s="113" t="e">
        <f t="shared" si="1"/>
        <v>#REF!</v>
      </c>
      <c r="H16" s="113" t="e">
        <f t="shared" si="1"/>
        <v>#REF!</v>
      </c>
      <c r="I16" s="113" t="e">
        <f t="shared" si="1"/>
        <v>#REF!</v>
      </c>
      <c r="J16" s="113" t="e">
        <f t="shared" si="1"/>
        <v>#REF!</v>
      </c>
      <c r="K16" s="113" t="e">
        <f t="shared" si="1"/>
        <v>#REF!</v>
      </c>
      <c r="L16" s="113" t="e">
        <f t="shared" si="1"/>
        <v>#REF!</v>
      </c>
      <c r="M16" s="113" t="e">
        <f t="shared" si="1"/>
        <v>#REF!</v>
      </c>
      <c r="N16" s="113" t="e">
        <f t="shared" si="1"/>
        <v>#REF!</v>
      </c>
      <c r="O16" s="5"/>
      <c r="P16" s="5"/>
      <c r="Q16" s="5"/>
      <c r="R16" s="5"/>
      <c r="S16" s="5"/>
      <c r="T16" s="5"/>
      <c r="U16" s="5"/>
      <c r="V16" s="5"/>
      <c r="W16" s="7"/>
      <c r="X16" s="7"/>
      <c r="Y16" s="7"/>
      <c r="Z16" s="7"/>
    </row>
    <row r="17" spans="1:26" ht="12.75" customHeight="1" x14ac:dyDescent="0.2">
      <c r="A17" s="111" t="s">
        <v>191</v>
      </c>
      <c r="B17" s="111" t="s">
        <v>186</v>
      </c>
      <c r="C17" s="113" t="e">
        <f>SUMIFS(#REF!,#REF!,'Variance Analysis'!$B17,#REF!,'Variance Analysis'!$A17)</f>
        <v>#REF!</v>
      </c>
      <c r="D17" s="113" t="e">
        <f>SUMIFS(#REF!,#REF!,'Variance Analysis'!$B17,#REF!,'Variance Analysis'!$A17)</f>
        <v>#REF!</v>
      </c>
      <c r="E17" s="113" t="e">
        <f>SUMIFS(#REF!,#REF!,'Variance Analysis'!$B17,#REF!,'Variance Analysis'!$A17)</f>
        <v>#REF!</v>
      </c>
      <c r="F17" s="113" t="e">
        <f>SUMIFS(#REF!,#REF!,'Variance Analysis'!$B17,#REF!,'Variance Analysis'!$A17)</f>
        <v>#REF!</v>
      </c>
      <c r="G17" s="113" t="e">
        <f>SUMIFS(#REF!,#REF!,'Variance Analysis'!$B17,#REF!,'Variance Analysis'!$A17)</f>
        <v>#REF!</v>
      </c>
      <c r="H17" s="113" t="e">
        <f>SUMIFS(#REF!,#REF!,'Variance Analysis'!$B17,#REF!,'Variance Analysis'!$A17)</f>
        <v>#REF!</v>
      </c>
      <c r="I17" s="113" t="e">
        <f>SUMIFS(#REF!,#REF!,'Variance Analysis'!$B17,#REF!,'Variance Analysis'!$A17)</f>
        <v>#REF!</v>
      </c>
      <c r="J17" s="113" t="e">
        <f>SUMIFS(#REF!,#REF!,'Variance Analysis'!$B17,#REF!,'Variance Analysis'!$A17)</f>
        <v>#REF!</v>
      </c>
      <c r="K17" s="113" t="e">
        <f>SUMIFS(#REF!,#REF!,'Variance Analysis'!$B17,#REF!,'Variance Analysis'!$A17)</f>
        <v>#REF!</v>
      </c>
      <c r="L17" s="113" t="e">
        <f>SUMIFS(#REF!,#REF!,'Variance Analysis'!$B17,#REF!,'Variance Analysis'!$A17)</f>
        <v>#REF!</v>
      </c>
      <c r="M17" s="113" t="e">
        <f>SUMIFS(#REF!,#REF!,'Variance Analysis'!$B17,#REF!,'Variance Analysis'!$A17)</f>
        <v>#REF!</v>
      </c>
      <c r="N17" s="113" t="e">
        <f>SUMIFS(#REF!,#REF!,'Variance Analysis'!$B17,#REF!,'Variance Analysis'!$A17)</f>
        <v>#REF!</v>
      </c>
      <c r="O17" s="5"/>
      <c r="P17" s="5"/>
      <c r="Q17" s="5"/>
      <c r="R17" s="5"/>
      <c r="S17" s="5"/>
      <c r="T17" s="5"/>
      <c r="U17" s="5"/>
      <c r="V17" s="5"/>
      <c r="W17" s="7"/>
      <c r="X17" s="7"/>
      <c r="Y17" s="7"/>
      <c r="Z17" s="7"/>
    </row>
    <row r="18" spans="1:26" ht="12.75" customHeight="1" x14ac:dyDescent="0.2">
      <c r="A18" s="111" t="s">
        <v>191</v>
      </c>
      <c r="B18" s="111" t="s">
        <v>187</v>
      </c>
      <c r="C18" s="113" t="e">
        <f>SUMIFS(#REF!,#REF!,'Variance Analysis'!$B18,#REF!,'Variance Analysis'!$A18)</f>
        <v>#REF!</v>
      </c>
      <c r="D18" s="113" t="e">
        <f>SUMIFS(#REF!,#REF!,'Variance Analysis'!$B18,#REF!,'Variance Analysis'!$A18)</f>
        <v>#REF!</v>
      </c>
      <c r="E18" s="113" t="e">
        <f>SUMIFS(#REF!,#REF!,'Variance Analysis'!$B18,#REF!,'Variance Analysis'!$A18)</f>
        <v>#REF!</v>
      </c>
      <c r="F18" s="113" t="e">
        <f>SUMIFS(#REF!,#REF!,'Variance Analysis'!$B18,#REF!,'Variance Analysis'!$A18)</f>
        <v>#REF!</v>
      </c>
      <c r="G18" s="113" t="e">
        <f>SUMIFS(#REF!,#REF!,'Variance Analysis'!$B18,#REF!,'Variance Analysis'!$A18)</f>
        <v>#REF!</v>
      </c>
      <c r="H18" s="113" t="e">
        <f>SUMIFS(#REF!,#REF!,'Variance Analysis'!$B18,#REF!,'Variance Analysis'!$A18)</f>
        <v>#REF!</v>
      </c>
      <c r="I18" s="113" t="e">
        <f>SUMIFS(#REF!,#REF!,'Variance Analysis'!$B18,#REF!,'Variance Analysis'!$A18)</f>
        <v>#REF!</v>
      </c>
      <c r="J18" s="113" t="e">
        <f>SUMIFS(#REF!,#REF!,'Variance Analysis'!$B18,#REF!,'Variance Analysis'!$A18)</f>
        <v>#REF!</v>
      </c>
      <c r="K18" s="113" t="e">
        <f>SUMIFS(#REF!,#REF!,'Variance Analysis'!$B18,#REF!,'Variance Analysis'!$A18)</f>
        <v>#REF!</v>
      </c>
      <c r="L18" s="113" t="e">
        <f>SUMIFS(#REF!,#REF!,'Variance Analysis'!$B18,#REF!,'Variance Analysis'!$A18)</f>
        <v>#REF!</v>
      </c>
      <c r="M18" s="113" t="e">
        <f>SUMIFS(#REF!,#REF!,'Variance Analysis'!$B18,#REF!,'Variance Analysis'!$A18)</f>
        <v>#REF!</v>
      </c>
      <c r="N18" s="113" t="e">
        <f>SUMIFS(#REF!,#REF!,'Variance Analysis'!$B18,#REF!,'Variance Analysis'!$A18)</f>
        <v>#REF!</v>
      </c>
      <c r="O18" s="5"/>
      <c r="P18" s="5"/>
      <c r="Q18" s="5"/>
      <c r="R18" s="5"/>
      <c r="S18" s="5"/>
      <c r="T18" s="5"/>
      <c r="U18" s="5"/>
      <c r="V18" s="5"/>
      <c r="W18" s="7"/>
      <c r="X18" s="7"/>
      <c r="Y18" s="7"/>
      <c r="Z18" s="7"/>
    </row>
    <row r="19" spans="1:26" ht="12.75" customHeight="1" x14ac:dyDescent="0.2">
      <c r="A19" s="111" t="s">
        <v>191</v>
      </c>
      <c r="B19" s="111" t="s">
        <v>188</v>
      </c>
      <c r="C19" s="113" t="e">
        <f>SUMIFS(#REF!,#REF!,'Variance Analysis'!$B19,#REF!,'Variance Analysis'!$A19)</f>
        <v>#REF!</v>
      </c>
      <c r="D19" s="113" t="e">
        <f>SUMIFS(#REF!,#REF!,'Variance Analysis'!$B19,#REF!,'Variance Analysis'!$A19)</f>
        <v>#REF!</v>
      </c>
      <c r="E19" s="113" t="e">
        <f>SUMIFS(#REF!,#REF!,'Variance Analysis'!$B19,#REF!,'Variance Analysis'!$A19)</f>
        <v>#REF!</v>
      </c>
      <c r="F19" s="113" t="e">
        <f>SUMIFS(#REF!,#REF!,'Variance Analysis'!$B19,#REF!,'Variance Analysis'!$A19)</f>
        <v>#REF!</v>
      </c>
      <c r="G19" s="113" t="e">
        <f>SUMIFS(#REF!,#REF!,'Variance Analysis'!$B19,#REF!,'Variance Analysis'!$A19)</f>
        <v>#REF!</v>
      </c>
      <c r="H19" s="113" t="e">
        <f>SUMIFS(#REF!,#REF!,'Variance Analysis'!$B19,#REF!,'Variance Analysis'!$A19)</f>
        <v>#REF!</v>
      </c>
      <c r="I19" s="113" t="e">
        <f>SUMIFS(#REF!,#REF!,'Variance Analysis'!$B19,#REF!,'Variance Analysis'!$A19)</f>
        <v>#REF!</v>
      </c>
      <c r="J19" s="113" t="e">
        <f>SUMIFS(#REF!,#REF!,'Variance Analysis'!$B19,#REF!,'Variance Analysis'!$A19)</f>
        <v>#REF!</v>
      </c>
      <c r="K19" s="113" t="e">
        <f>SUMIFS(#REF!,#REF!,'Variance Analysis'!$B19,#REF!,'Variance Analysis'!$A19)</f>
        <v>#REF!</v>
      </c>
      <c r="L19" s="113" t="e">
        <f>SUMIFS(#REF!,#REF!,'Variance Analysis'!$B19,#REF!,'Variance Analysis'!$A19)</f>
        <v>#REF!</v>
      </c>
      <c r="M19" s="113" t="e">
        <f>SUMIFS(#REF!,#REF!,'Variance Analysis'!$B19,#REF!,'Variance Analysis'!$A19)</f>
        <v>#REF!</v>
      </c>
      <c r="N19" s="113" t="e">
        <f>SUMIFS(#REF!,#REF!,'Variance Analysis'!$B19,#REF!,'Variance Analysis'!$A19)</f>
        <v>#REF!</v>
      </c>
      <c r="O19" s="5"/>
      <c r="P19" s="5"/>
      <c r="Q19" s="5"/>
      <c r="R19" s="5"/>
      <c r="S19" s="5"/>
      <c r="T19" s="5"/>
      <c r="U19" s="5"/>
      <c r="V19" s="5"/>
      <c r="W19" s="7"/>
      <c r="X19" s="7"/>
      <c r="Y19" s="7"/>
      <c r="Z19" s="7"/>
    </row>
    <row r="20" spans="1:26" ht="12.75" customHeight="1" x14ac:dyDescent="0.2">
      <c r="A20" s="111" t="s">
        <v>191</v>
      </c>
      <c r="B20" s="111" t="s">
        <v>189</v>
      </c>
      <c r="C20" s="113" t="e">
        <f t="shared" ref="C20:N20" si="2">SUMIFS(#REF!,#REF!,$A$20)</f>
        <v>#REF!</v>
      </c>
      <c r="D20" s="113" t="e">
        <f t="shared" si="2"/>
        <v>#REF!</v>
      </c>
      <c r="E20" s="113" t="e">
        <f t="shared" si="2"/>
        <v>#REF!</v>
      </c>
      <c r="F20" s="113" t="e">
        <f t="shared" si="2"/>
        <v>#REF!</v>
      </c>
      <c r="G20" s="113" t="e">
        <f t="shared" si="2"/>
        <v>#REF!</v>
      </c>
      <c r="H20" s="113" t="e">
        <f t="shared" si="2"/>
        <v>#REF!</v>
      </c>
      <c r="I20" s="113" t="e">
        <f t="shared" si="2"/>
        <v>#REF!</v>
      </c>
      <c r="J20" s="113" t="e">
        <f t="shared" si="2"/>
        <v>#REF!</v>
      </c>
      <c r="K20" s="113" t="e">
        <f t="shared" si="2"/>
        <v>#REF!</v>
      </c>
      <c r="L20" s="113" t="e">
        <f t="shared" si="2"/>
        <v>#REF!</v>
      </c>
      <c r="M20" s="113" t="e">
        <f t="shared" si="2"/>
        <v>#REF!</v>
      </c>
      <c r="N20" s="113" t="e">
        <f t="shared" si="2"/>
        <v>#REF!</v>
      </c>
      <c r="O20" s="5"/>
      <c r="P20" s="5"/>
      <c r="Q20" s="5"/>
      <c r="R20" s="5"/>
      <c r="S20" s="5"/>
      <c r="T20" s="5"/>
      <c r="U20" s="5"/>
      <c r="V20" s="5"/>
      <c r="W20" s="7"/>
      <c r="X20" s="7"/>
      <c r="Y20" s="7"/>
      <c r="Z20" s="7"/>
    </row>
    <row r="21" spans="1:26" ht="12.75" customHeight="1" x14ac:dyDescent="0.2">
      <c r="A21" s="111" t="s">
        <v>172</v>
      </c>
      <c r="B21" s="111" t="s">
        <v>186</v>
      </c>
      <c r="C21" s="114" t="e">
        <f t="shared" ref="C21:N21" si="3">SUMIFS(C$9:C$20,$B$9:$B$20,$B21)</f>
        <v>#REF!</v>
      </c>
      <c r="D21" s="114" t="e">
        <f t="shared" si="3"/>
        <v>#REF!</v>
      </c>
      <c r="E21" s="114" t="e">
        <f t="shared" si="3"/>
        <v>#REF!</v>
      </c>
      <c r="F21" s="114" t="e">
        <f t="shared" si="3"/>
        <v>#REF!</v>
      </c>
      <c r="G21" s="114" t="e">
        <f t="shared" si="3"/>
        <v>#REF!</v>
      </c>
      <c r="H21" s="114" t="e">
        <f t="shared" si="3"/>
        <v>#REF!</v>
      </c>
      <c r="I21" s="114" t="e">
        <f t="shared" si="3"/>
        <v>#REF!</v>
      </c>
      <c r="J21" s="114" t="e">
        <f t="shared" si="3"/>
        <v>#REF!</v>
      </c>
      <c r="K21" s="114" t="e">
        <f t="shared" si="3"/>
        <v>#REF!</v>
      </c>
      <c r="L21" s="114" t="e">
        <f t="shared" si="3"/>
        <v>#REF!</v>
      </c>
      <c r="M21" s="114" t="e">
        <f t="shared" si="3"/>
        <v>#REF!</v>
      </c>
      <c r="N21" s="114" t="e">
        <f t="shared" si="3"/>
        <v>#REF!</v>
      </c>
      <c r="O21" s="5"/>
      <c r="P21" s="5"/>
      <c r="Q21" s="5"/>
      <c r="R21" s="5"/>
      <c r="S21" s="5"/>
      <c r="T21" s="5"/>
      <c r="U21" s="5"/>
      <c r="V21" s="5"/>
      <c r="W21" s="7"/>
      <c r="X21" s="7"/>
      <c r="Y21" s="7"/>
      <c r="Z21" s="7"/>
    </row>
    <row r="22" spans="1:26" ht="12.75" customHeight="1" x14ac:dyDescent="0.2">
      <c r="A22" s="111" t="s">
        <v>172</v>
      </c>
      <c r="B22" s="111" t="s">
        <v>187</v>
      </c>
      <c r="C22" s="114" t="e">
        <f t="shared" ref="C22:N22" si="4">SUMIFS(C$9:C$20,$B$9:$B$20,$B22)</f>
        <v>#REF!</v>
      </c>
      <c r="D22" s="114" t="e">
        <f t="shared" si="4"/>
        <v>#REF!</v>
      </c>
      <c r="E22" s="114" t="e">
        <f t="shared" si="4"/>
        <v>#REF!</v>
      </c>
      <c r="F22" s="114" t="e">
        <f t="shared" si="4"/>
        <v>#REF!</v>
      </c>
      <c r="G22" s="114" t="e">
        <f t="shared" si="4"/>
        <v>#REF!</v>
      </c>
      <c r="H22" s="114" t="e">
        <f t="shared" si="4"/>
        <v>#REF!</v>
      </c>
      <c r="I22" s="114" t="e">
        <f t="shared" si="4"/>
        <v>#REF!</v>
      </c>
      <c r="J22" s="114" t="e">
        <f t="shared" si="4"/>
        <v>#REF!</v>
      </c>
      <c r="K22" s="114" t="e">
        <f t="shared" si="4"/>
        <v>#REF!</v>
      </c>
      <c r="L22" s="114" t="e">
        <f t="shared" si="4"/>
        <v>#REF!</v>
      </c>
      <c r="M22" s="114" t="e">
        <f t="shared" si="4"/>
        <v>#REF!</v>
      </c>
      <c r="N22" s="114" t="e">
        <f t="shared" si="4"/>
        <v>#REF!</v>
      </c>
      <c r="O22" s="5"/>
      <c r="P22" s="5"/>
      <c r="Q22" s="5"/>
      <c r="R22" s="5"/>
      <c r="S22" s="5"/>
      <c r="T22" s="5"/>
      <c r="U22" s="5"/>
      <c r="V22" s="5"/>
      <c r="W22" s="7"/>
      <c r="X22" s="7"/>
      <c r="Y22" s="7"/>
      <c r="Z22" s="7"/>
    </row>
    <row r="23" spans="1:26" ht="12.75" customHeight="1" x14ac:dyDescent="0.2">
      <c r="A23" s="111" t="s">
        <v>172</v>
      </c>
      <c r="B23" s="111" t="s">
        <v>188</v>
      </c>
      <c r="C23" s="114" t="e">
        <f t="shared" ref="C23:N23" si="5">SUMIFS(C$9:C$20,$B$9:$B$20,$B23)</f>
        <v>#REF!</v>
      </c>
      <c r="D23" s="114" t="e">
        <f t="shared" si="5"/>
        <v>#REF!</v>
      </c>
      <c r="E23" s="114" t="e">
        <f t="shared" si="5"/>
        <v>#REF!</v>
      </c>
      <c r="F23" s="114" t="e">
        <f t="shared" si="5"/>
        <v>#REF!</v>
      </c>
      <c r="G23" s="114" t="e">
        <f t="shared" si="5"/>
        <v>#REF!</v>
      </c>
      <c r="H23" s="114" t="e">
        <f t="shared" si="5"/>
        <v>#REF!</v>
      </c>
      <c r="I23" s="114" t="e">
        <f t="shared" si="5"/>
        <v>#REF!</v>
      </c>
      <c r="J23" s="114" t="e">
        <f t="shared" si="5"/>
        <v>#REF!</v>
      </c>
      <c r="K23" s="114" t="e">
        <f t="shared" si="5"/>
        <v>#REF!</v>
      </c>
      <c r="L23" s="114" t="e">
        <f t="shared" si="5"/>
        <v>#REF!</v>
      </c>
      <c r="M23" s="114" t="e">
        <f t="shared" si="5"/>
        <v>#REF!</v>
      </c>
      <c r="N23" s="114" t="e">
        <f t="shared" si="5"/>
        <v>#REF!</v>
      </c>
      <c r="O23" s="5"/>
      <c r="P23" s="5"/>
      <c r="Q23" s="5"/>
      <c r="R23" s="5"/>
      <c r="S23" s="5"/>
      <c r="T23" s="5"/>
      <c r="U23" s="5"/>
      <c r="V23" s="5"/>
      <c r="W23" s="7"/>
      <c r="X23" s="7"/>
      <c r="Y23" s="7"/>
      <c r="Z23" s="7"/>
    </row>
    <row r="24" spans="1:26" ht="12.75" customHeight="1" x14ac:dyDescent="0.2">
      <c r="A24" s="111" t="s">
        <v>172</v>
      </c>
      <c r="B24" s="7" t="s">
        <v>189</v>
      </c>
      <c r="C24" s="114" t="e">
        <f t="shared" ref="C24:N24" si="6">SUMIFS(C$9:C$20,$B$9:$B$20,$B24)</f>
        <v>#REF!</v>
      </c>
      <c r="D24" s="114" t="e">
        <f t="shared" si="6"/>
        <v>#REF!</v>
      </c>
      <c r="E24" s="114" t="e">
        <f t="shared" si="6"/>
        <v>#REF!</v>
      </c>
      <c r="F24" s="114" t="e">
        <f t="shared" si="6"/>
        <v>#REF!</v>
      </c>
      <c r="G24" s="114" t="e">
        <f t="shared" si="6"/>
        <v>#REF!</v>
      </c>
      <c r="H24" s="114" t="e">
        <f t="shared" si="6"/>
        <v>#REF!</v>
      </c>
      <c r="I24" s="114" t="e">
        <f t="shared" si="6"/>
        <v>#REF!</v>
      </c>
      <c r="J24" s="114" t="e">
        <f t="shared" si="6"/>
        <v>#REF!</v>
      </c>
      <c r="K24" s="114" t="e">
        <f t="shared" si="6"/>
        <v>#REF!</v>
      </c>
      <c r="L24" s="114" t="e">
        <f t="shared" si="6"/>
        <v>#REF!</v>
      </c>
      <c r="M24" s="114" t="e">
        <f t="shared" si="6"/>
        <v>#REF!</v>
      </c>
      <c r="N24" s="114" t="e">
        <f t="shared" si="6"/>
        <v>#REF!</v>
      </c>
      <c r="O24" s="7"/>
      <c r="P24" s="7"/>
      <c r="Q24" s="7"/>
      <c r="R24" s="7"/>
      <c r="S24" s="7"/>
      <c r="T24" s="7"/>
      <c r="U24" s="7"/>
      <c r="V24" s="7"/>
      <c r="W24" s="7"/>
      <c r="X24" s="7"/>
      <c r="Y24" s="7"/>
      <c r="Z24" s="7"/>
    </row>
    <row r="25" spans="1:26" ht="27" customHeight="1" x14ac:dyDescent="0.2">
      <c r="A25" s="107" t="s">
        <v>192</v>
      </c>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spans="1:26" ht="57.75" customHeight="1" x14ac:dyDescent="0.2">
      <c r="A26" s="215" t="s">
        <v>193</v>
      </c>
      <c r="B26" s="186"/>
      <c r="C26" s="186"/>
      <c r="D26" s="186"/>
      <c r="E26" s="186"/>
      <c r="F26" s="186"/>
      <c r="G26" s="186"/>
      <c r="H26" s="186"/>
      <c r="I26" s="186"/>
      <c r="J26" s="186"/>
      <c r="K26" s="187"/>
      <c r="L26" s="103"/>
      <c r="M26" s="103"/>
      <c r="N26" s="103"/>
      <c r="O26" s="103"/>
      <c r="P26" s="103"/>
      <c r="Q26" s="103"/>
      <c r="R26" s="103"/>
      <c r="S26" s="103"/>
      <c r="T26" s="103"/>
      <c r="U26" s="103"/>
      <c r="V26" s="103"/>
      <c r="W26" s="103"/>
      <c r="X26" s="103"/>
      <c r="Y26" s="103"/>
      <c r="Z26" s="103"/>
    </row>
    <row r="27" spans="1:26" ht="15" customHeight="1" x14ac:dyDescent="0.2">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spans="1:26" ht="12.75" customHeight="1" x14ac:dyDescent="0.2">
      <c r="A28" s="215" t="s">
        <v>194</v>
      </c>
      <c r="B28" s="186"/>
      <c r="C28" s="186"/>
      <c r="D28" s="186"/>
      <c r="E28" s="186"/>
      <c r="F28" s="186"/>
      <c r="G28" s="186"/>
      <c r="H28" s="186"/>
      <c r="I28" s="186"/>
      <c r="J28" s="186"/>
      <c r="K28" s="186"/>
      <c r="L28" s="186"/>
      <c r="M28" s="186"/>
      <c r="N28" s="186"/>
      <c r="O28" s="186"/>
      <c r="P28" s="186"/>
      <c r="Q28" s="186"/>
      <c r="R28" s="186"/>
      <c r="S28" s="186"/>
      <c r="T28" s="186"/>
      <c r="U28" s="186"/>
      <c r="V28" s="187"/>
      <c r="W28" s="17"/>
      <c r="X28" s="17"/>
      <c r="Y28" s="17"/>
      <c r="Z28" s="17"/>
    </row>
    <row r="29" spans="1:26" ht="27" customHeight="1" x14ac:dyDescent="0.2">
      <c r="A29" s="116" t="s">
        <v>172</v>
      </c>
      <c r="B29" s="109"/>
      <c r="C29" s="110" t="s">
        <v>173</v>
      </c>
      <c r="D29" s="110" t="s">
        <v>174</v>
      </c>
      <c r="E29" s="110" t="s">
        <v>175</v>
      </c>
      <c r="F29" s="110" t="s">
        <v>176</v>
      </c>
      <c r="G29" s="110" t="s">
        <v>177</v>
      </c>
      <c r="H29" s="110" t="s">
        <v>178</v>
      </c>
      <c r="I29" s="110" t="s">
        <v>179</v>
      </c>
      <c r="J29" s="110" t="s">
        <v>180</v>
      </c>
      <c r="K29" s="110" t="s">
        <v>181</v>
      </c>
      <c r="L29" s="110" t="s">
        <v>182</v>
      </c>
      <c r="M29" s="110" t="s">
        <v>183</v>
      </c>
      <c r="N29" s="110" t="s">
        <v>184</v>
      </c>
      <c r="O29" s="7"/>
      <c r="P29" s="7"/>
      <c r="Q29" s="7"/>
      <c r="R29" s="7"/>
      <c r="S29" s="7"/>
      <c r="T29" s="7"/>
      <c r="U29" s="7"/>
      <c r="V29" s="7"/>
      <c r="W29" s="7"/>
      <c r="X29" s="7"/>
      <c r="Y29" s="7"/>
      <c r="Z29" s="7"/>
    </row>
    <row r="30" spans="1:26" ht="12.75" customHeight="1" x14ac:dyDescent="0.2">
      <c r="A30" s="111" t="s">
        <v>185</v>
      </c>
      <c r="B30" s="112" t="s">
        <v>186</v>
      </c>
      <c r="C30" s="113" t="e">
        <f>SUMIFS(#REF!,#REF!,'Variance Analysis'!$B30,#REF!,'Variance Analysis'!$A30)</f>
        <v>#REF!</v>
      </c>
      <c r="D30" s="113" t="e">
        <f>SUMIFS(#REF!,#REF!,'Variance Analysis'!$B30,#REF!,'Variance Analysis'!$A30)</f>
        <v>#REF!</v>
      </c>
      <c r="E30" s="113" t="e">
        <f>SUMIFS(#REF!,#REF!,'Variance Analysis'!$B30,#REF!,'Variance Analysis'!$A30)</f>
        <v>#REF!</v>
      </c>
      <c r="F30" s="113" t="e">
        <f>SUMIFS(#REF!,#REF!,'Variance Analysis'!$B30,#REF!,'Variance Analysis'!$A30)</f>
        <v>#REF!</v>
      </c>
      <c r="G30" s="113" t="e">
        <f>SUMIFS(#REF!,#REF!,'Variance Analysis'!$B30,#REF!,'Variance Analysis'!$A30)</f>
        <v>#REF!</v>
      </c>
      <c r="H30" s="113" t="e">
        <f>SUMIFS(#REF!,#REF!,'Variance Analysis'!$B30,#REF!,'Variance Analysis'!$A30)</f>
        <v>#REF!</v>
      </c>
      <c r="I30" s="113" t="e">
        <f>SUMIFS(#REF!,#REF!,'Variance Analysis'!$B30,#REF!,'Variance Analysis'!$A30)</f>
        <v>#REF!</v>
      </c>
      <c r="J30" s="113" t="e">
        <f>SUMIFS(#REF!,#REF!,'Variance Analysis'!$B30,#REF!,'Variance Analysis'!$A30)</f>
        <v>#REF!</v>
      </c>
      <c r="K30" s="113" t="e">
        <f>SUMIFS(#REF!,#REF!,'Variance Analysis'!$B30,#REF!,'Variance Analysis'!$A30)</f>
        <v>#REF!</v>
      </c>
      <c r="L30" s="113" t="e">
        <f>SUMIFS(#REF!,#REF!,'Variance Analysis'!$B30,#REF!,'Variance Analysis'!$A30)</f>
        <v>#REF!</v>
      </c>
      <c r="M30" s="113" t="e">
        <f>SUMIFS(#REF!,#REF!,'Variance Analysis'!$B30,#REF!,'Variance Analysis'!$A30)</f>
        <v>#REF!</v>
      </c>
      <c r="N30" s="113" t="e">
        <f>SUMIFS(#REF!,#REF!,'Variance Analysis'!$B30,#REF!,'Variance Analysis'!$A30)</f>
        <v>#REF!</v>
      </c>
      <c r="O30" s="7"/>
      <c r="P30" s="7"/>
      <c r="Q30" s="7"/>
      <c r="R30" s="7"/>
      <c r="S30" s="7"/>
      <c r="T30" s="7"/>
      <c r="U30" s="7"/>
      <c r="V30" s="7"/>
      <c r="W30" s="7"/>
      <c r="X30" s="7"/>
      <c r="Y30" s="7"/>
      <c r="Z30" s="7"/>
    </row>
    <row r="31" spans="1:26" ht="12.75" customHeight="1" x14ac:dyDescent="0.2">
      <c r="A31" s="111" t="s">
        <v>185</v>
      </c>
      <c r="B31" s="111" t="s">
        <v>195</v>
      </c>
      <c r="C31" s="113" t="e">
        <f>SUMIFS(#REF!,#REF!,'Variance Analysis'!$B31,#REF!,'Variance Analysis'!$A31)</f>
        <v>#REF!</v>
      </c>
      <c r="D31" s="113" t="e">
        <f>SUMIFS(#REF!,#REF!,'Variance Analysis'!$B31,#REF!,'Variance Analysis'!$A31)</f>
        <v>#REF!</v>
      </c>
      <c r="E31" s="113" t="e">
        <f>SUMIFS(#REF!,#REF!,'Variance Analysis'!$B31,#REF!,'Variance Analysis'!$A31)</f>
        <v>#REF!</v>
      </c>
      <c r="F31" s="113" t="e">
        <f>SUMIFS(#REF!,#REF!,'Variance Analysis'!$B31,#REF!,'Variance Analysis'!$A31)</f>
        <v>#REF!</v>
      </c>
      <c r="G31" s="113" t="e">
        <f>SUMIFS(#REF!,#REF!,'Variance Analysis'!$B31,#REF!,'Variance Analysis'!$A31)</f>
        <v>#REF!</v>
      </c>
      <c r="H31" s="113" t="e">
        <f>SUMIFS(#REF!,#REF!,'Variance Analysis'!$B31,#REF!,'Variance Analysis'!$A31)</f>
        <v>#REF!</v>
      </c>
      <c r="I31" s="113" t="e">
        <f>SUMIFS(#REF!,#REF!,'Variance Analysis'!$B31,#REF!,'Variance Analysis'!$A31)</f>
        <v>#REF!</v>
      </c>
      <c r="J31" s="113" t="e">
        <f>SUMIFS(#REF!,#REF!,'Variance Analysis'!$B31,#REF!,'Variance Analysis'!$A31)</f>
        <v>#REF!</v>
      </c>
      <c r="K31" s="113" t="e">
        <f>SUMIFS(#REF!,#REF!,'Variance Analysis'!$B31,#REF!,'Variance Analysis'!$A31)</f>
        <v>#REF!</v>
      </c>
      <c r="L31" s="113" t="e">
        <f>SUMIFS(#REF!,#REF!,'Variance Analysis'!$B31,#REF!,'Variance Analysis'!$A31)</f>
        <v>#REF!</v>
      </c>
      <c r="M31" s="113" t="e">
        <f>SUMIFS(#REF!,#REF!,'Variance Analysis'!$B31,#REF!,'Variance Analysis'!$A31)</f>
        <v>#REF!</v>
      </c>
      <c r="N31" s="113" t="e">
        <f>SUMIFS(#REF!,#REF!,'Variance Analysis'!$B31,#REF!,'Variance Analysis'!$A31)</f>
        <v>#REF!</v>
      </c>
      <c r="O31" s="7"/>
      <c r="P31" s="7"/>
      <c r="Q31" s="7"/>
      <c r="R31" s="7"/>
      <c r="S31" s="7"/>
      <c r="T31" s="7"/>
      <c r="U31" s="7"/>
      <c r="V31" s="7"/>
      <c r="W31" s="7"/>
      <c r="X31" s="7"/>
      <c r="Y31" s="7"/>
      <c r="Z31" s="7"/>
    </row>
    <row r="32" spans="1:26" ht="12.75" customHeight="1" x14ac:dyDescent="0.2">
      <c r="A32" s="111" t="s">
        <v>185</v>
      </c>
      <c r="B32" s="111" t="s">
        <v>196</v>
      </c>
      <c r="C32" s="113" t="e">
        <f>SUMIFS(#REF!,#REF!,'Variance Analysis'!$B32,#REF!,'Variance Analysis'!$A32)</f>
        <v>#REF!</v>
      </c>
      <c r="D32" s="113" t="e">
        <f>SUMIFS(#REF!,#REF!,'Variance Analysis'!$B32,#REF!,'Variance Analysis'!$A32)</f>
        <v>#REF!</v>
      </c>
      <c r="E32" s="113" t="e">
        <f>SUMIFS(#REF!,#REF!,'Variance Analysis'!$B32,#REF!,'Variance Analysis'!$A32)</f>
        <v>#REF!</v>
      </c>
      <c r="F32" s="113" t="e">
        <f>SUMIFS(#REF!,#REF!,'Variance Analysis'!$B32,#REF!,'Variance Analysis'!$A32)</f>
        <v>#REF!</v>
      </c>
      <c r="G32" s="113" t="e">
        <f>SUMIFS(#REF!,#REF!,'Variance Analysis'!$B32,#REF!,'Variance Analysis'!$A32)</f>
        <v>#REF!</v>
      </c>
      <c r="H32" s="113" t="e">
        <f>SUMIFS(#REF!,#REF!,'Variance Analysis'!$B32,#REF!,'Variance Analysis'!$A32)</f>
        <v>#REF!</v>
      </c>
      <c r="I32" s="113" t="e">
        <f>SUMIFS(#REF!,#REF!,'Variance Analysis'!$B32,#REF!,'Variance Analysis'!$A32)</f>
        <v>#REF!</v>
      </c>
      <c r="J32" s="113" t="e">
        <f>SUMIFS(#REF!,#REF!,'Variance Analysis'!$B32,#REF!,'Variance Analysis'!$A32)</f>
        <v>#REF!</v>
      </c>
      <c r="K32" s="113" t="e">
        <f>SUMIFS(#REF!,#REF!,'Variance Analysis'!$B32,#REF!,'Variance Analysis'!$A32)</f>
        <v>#REF!</v>
      </c>
      <c r="L32" s="113" t="e">
        <f>SUMIFS(#REF!,#REF!,'Variance Analysis'!$B32,#REF!,'Variance Analysis'!$A32)</f>
        <v>#REF!</v>
      </c>
      <c r="M32" s="113" t="e">
        <f>SUMIFS(#REF!,#REF!,'Variance Analysis'!$B32,#REF!,'Variance Analysis'!$A32)</f>
        <v>#REF!</v>
      </c>
      <c r="N32" s="113" t="e">
        <f>SUMIFS(#REF!,#REF!,'Variance Analysis'!$B32,#REF!,'Variance Analysis'!$A32)</f>
        <v>#REF!</v>
      </c>
      <c r="O32" s="7"/>
      <c r="P32" s="7"/>
      <c r="Q32" s="7"/>
      <c r="R32" s="7"/>
      <c r="S32" s="7"/>
      <c r="T32" s="7"/>
      <c r="U32" s="7"/>
      <c r="V32" s="7"/>
      <c r="W32" s="7"/>
      <c r="X32" s="7"/>
      <c r="Y32" s="7"/>
      <c r="Z32" s="7"/>
    </row>
    <row r="33" spans="1:26" ht="12.75" customHeight="1" x14ac:dyDescent="0.2">
      <c r="A33" s="111" t="s">
        <v>185</v>
      </c>
      <c r="B33" s="111" t="s">
        <v>189</v>
      </c>
      <c r="C33" s="114" t="e">
        <f t="shared" ref="C33:N33" si="7">SUMIFS(#REF!,#REF!,#REF!)</f>
        <v>#REF!</v>
      </c>
      <c r="D33" s="114" t="e">
        <f t="shared" si="7"/>
        <v>#REF!</v>
      </c>
      <c r="E33" s="114" t="e">
        <f t="shared" si="7"/>
        <v>#REF!</v>
      </c>
      <c r="F33" s="114" t="e">
        <f t="shared" si="7"/>
        <v>#REF!</v>
      </c>
      <c r="G33" s="114" t="e">
        <f t="shared" si="7"/>
        <v>#REF!</v>
      </c>
      <c r="H33" s="114" t="e">
        <f t="shared" si="7"/>
        <v>#REF!</v>
      </c>
      <c r="I33" s="114" t="e">
        <f t="shared" si="7"/>
        <v>#REF!</v>
      </c>
      <c r="J33" s="114" t="e">
        <f t="shared" si="7"/>
        <v>#REF!</v>
      </c>
      <c r="K33" s="114" t="e">
        <f t="shared" si="7"/>
        <v>#REF!</v>
      </c>
      <c r="L33" s="114" t="e">
        <f t="shared" si="7"/>
        <v>#REF!</v>
      </c>
      <c r="M33" s="114" t="e">
        <f t="shared" si="7"/>
        <v>#REF!</v>
      </c>
      <c r="N33" s="114" t="e">
        <f t="shared" si="7"/>
        <v>#REF!</v>
      </c>
      <c r="O33" s="7"/>
      <c r="P33" s="7"/>
      <c r="Q33" s="7"/>
      <c r="R33" s="7"/>
      <c r="S33" s="7"/>
      <c r="T33" s="7"/>
      <c r="U33" s="7"/>
      <c r="V33" s="7"/>
      <c r="W33" s="7"/>
      <c r="X33" s="7"/>
      <c r="Y33" s="7"/>
      <c r="Z33" s="7"/>
    </row>
    <row r="34" spans="1:26" ht="12.75" customHeight="1" x14ac:dyDescent="0.2">
      <c r="A34" s="111" t="s">
        <v>190</v>
      </c>
      <c r="B34" s="111" t="s">
        <v>186</v>
      </c>
      <c r="C34" s="114" t="e">
        <f>SUMIFS(#REF!,#REF!,'Variance Analysis'!$B34,#REF!,'Variance Analysis'!$A34)</f>
        <v>#REF!</v>
      </c>
      <c r="D34" s="114" t="e">
        <f>SUMIFS(#REF!,#REF!,'Variance Analysis'!$B34,#REF!,'Variance Analysis'!$A34)</f>
        <v>#REF!</v>
      </c>
      <c r="E34" s="114" t="e">
        <f>SUMIFS(#REF!,#REF!,'Variance Analysis'!$B34,#REF!,'Variance Analysis'!$A34)</f>
        <v>#REF!</v>
      </c>
      <c r="F34" s="114" t="e">
        <f>SUMIFS(#REF!,#REF!,'Variance Analysis'!$B34,#REF!,'Variance Analysis'!$A34)</f>
        <v>#REF!</v>
      </c>
      <c r="G34" s="114" t="e">
        <f>SUMIFS(#REF!,#REF!,'Variance Analysis'!$B34,#REF!,'Variance Analysis'!$A34)</f>
        <v>#REF!</v>
      </c>
      <c r="H34" s="114" t="e">
        <f>SUMIFS(#REF!,#REF!,'Variance Analysis'!$B34,#REF!,'Variance Analysis'!$A34)</f>
        <v>#REF!</v>
      </c>
      <c r="I34" s="114" t="e">
        <f>SUMIFS(#REF!,#REF!,'Variance Analysis'!$B34,#REF!,'Variance Analysis'!$A34)</f>
        <v>#REF!</v>
      </c>
      <c r="J34" s="114" t="e">
        <f>SUMIFS(#REF!,#REF!,'Variance Analysis'!$B34,#REF!,'Variance Analysis'!$A34)</f>
        <v>#REF!</v>
      </c>
      <c r="K34" s="114" t="e">
        <f>SUMIFS(#REF!,#REF!,'Variance Analysis'!$B34,#REF!,'Variance Analysis'!$A34)</f>
        <v>#REF!</v>
      </c>
      <c r="L34" s="114" t="e">
        <f>SUMIFS(#REF!,#REF!,'Variance Analysis'!$B34,#REF!,'Variance Analysis'!$A34)</f>
        <v>#REF!</v>
      </c>
      <c r="M34" s="114" t="e">
        <f>SUMIFS(#REF!,#REF!,'Variance Analysis'!$B34,#REF!,'Variance Analysis'!$A34)</f>
        <v>#REF!</v>
      </c>
      <c r="N34" s="114" t="e">
        <f>SUMIFS(#REF!,#REF!,'Variance Analysis'!$B34,#REF!,'Variance Analysis'!$A34)</f>
        <v>#REF!</v>
      </c>
      <c r="O34" s="7"/>
      <c r="P34" s="7"/>
      <c r="Q34" s="7"/>
      <c r="R34" s="7"/>
      <c r="S34" s="7"/>
      <c r="T34" s="7"/>
      <c r="U34" s="7"/>
      <c r="V34" s="7"/>
      <c r="W34" s="7"/>
      <c r="X34" s="7"/>
      <c r="Y34" s="7"/>
      <c r="Z34" s="7"/>
    </row>
    <row r="35" spans="1:26" ht="12.75" customHeight="1" x14ac:dyDescent="0.2">
      <c r="A35" s="111" t="s">
        <v>190</v>
      </c>
      <c r="B35" s="111" t="s">
        <v>195</v>
      </c>
      <c r="C35" s="114" t="e">
        <f>SUMIFS(#REF!,#REF!,'Variance Analysis'!$B35,#REF!,'Variance Analysis'!$A35)</f>
        <v>#REF!</v>
      </c>
      <c r="D35" s="114" t="e">
        <f>SUMIFS(#REF!,#REF!,'Variance Analysis'!$B35,#REF!,'Variance Analysis'!$A35)</f>
        <v>#REF!</v>
      </c>
      <c r="E35" s="114" t="e">
        <f>SUMIFS(#REF!,#REF!,'Variance Analysis'!$B35,#REF!,'Variance Analysis'!$A35)</f>
        <v>#REF!</v>
      </c>
      <c r="F35" s="114" t="e">
        <f>SUMIFS(#REF!,#REF!,'Variance Analysis'!$B35,#REF!,'Variance Analysis'!$A35)</f>
        <v>#REF!</v>
      </c>
      <c r="G35" s="114" t="e">
        <f>SUMIFS(#REF!,#REF!,'Variance Analysis'!$B35,#REF!,'Variance Analysis'!$A35)</f>
        <v>#REF!</v>
      </c>
      <c r="H35" s="114" t="e">
        <f>SUMIFS(#REF!,#REF!,'Variance Analysis'!$B35,#REF!,'Variance Analysis'!$A35)</f>
        <v>#REF!</v>
      </c>
      <c r="I35" s="114" t="e">
        <f>SUMIFS(#REF!,#REF!,'Variance Analysis'!$B35,#REF!,'Variance Analysis'!$A35)</f>
        <v>#REF!</v>
      </c>
      <c r="J35" s="114" t="e">
        <f>SUMIFS(#REF!,#REF!,'Variance Analysis'!$B35,#REF!,'Variance Analysis'!$A35)</f>
        <v>#REF!</v>
      </c>
      <c r="K35" s="114" t="e">
        <f>SUMIFS(#REF!,#REF!,'Variance Analysis'!$B35,#REF!,'Variance Analysis'!$A35)</f>
        <v>#REF!</v>
      </c>
      <c r="L35" s="114" t="e">
        <f>SUMIFS(#REF!,#REF!,'Variance Analysis'!$B35,#REF!,'Variance Analysis'!$A35)</f>
        <v>#REF!</v>
      </c>
      <c r="M35" s="114" t="e">
        <f>SUMIFS(#REF!,#REF!,'Variance Analysis'!$B35,#REF!,'Variance Analysis'!$A35)</f>
        <v>#REF!</v>
      </c>
      <c r="N35" s="114" t="e">
        <f>SUMIFS(#REF!,#REF!,'Variance Analysis'!$B35,#REF!,'Variance Analysis'!$A35)</f>
        <v>#REF!</v>
      </c>
      <c r="O35" s="7"/>
      <c r="P35" s="7"/>
      <c r="Q35" s="7"/>
      <c r="R35" s="7"/>
      <c r="S35" s="7"/>
      <c r="T35" s="7"/>
      <c r="U35" s="7"/>
      <c r="V35" s="7"/>
      <c r="W35" s="7"/>
      <c r="X35" s="7"/>
      <c r="Y35" s="7"/>
      <c r="Z35" s="7"/>
    </row>
    <row r="36" spans="1:26" ht="12.75" customHeight="1" x14ac:dyDescent="0.2">
      <c r="A36" s="111" t="s">
        <v>190</v>
      </c>
      <c r="B36" s="111" t="s">
        <v>196</v>
      </c>
      <c r="C36" s="114" t="e">
        <f>SUMIFS(#REF!,#REF!,'Variance Analysis'!$B36,#REF!,'Variance Analysis'!$A36)</f>
        <v>#REF!</v>
      </c>
      <c r="D36" s="114" t="e">
        <f>SUMIFS(#REF!,#REF!,'Variance Analysis'!$B36,#REF!,'Variance Analysis'!$A36)</f>
        <v>#REF!</v>
      </c>
      <c r="E36" s="114" t="e">
        <f>SUMIFS(#REF!,#REF!,'Variance Analysis'!$B36,#REF!,'Variance Analysis'!$A36)</f>
        <v>#REF!</v>
      </c>
      <c r="F36" s="114" t="e">
        <f>SUMIFS(#REF!,#REF!,'Variance Analysis'!$B36,#REF!,'Variance Analysis'!$A36)</f>
        <v>#REF!</v>
      </c>
      <c r="G36" s="114" t="e">
        <f>SUMIFS(#REF!,#REF!,'Variance Analysis'!$B36,#REF!,'Variance Analysis'!$A36)</f>
        <v>#REF!</v>
      </c>
      <c r="H36" s="114" t="e">
        <f>SUMIFS(#REF!,#REF!,'Variance Analysis'!$B36,#REF!,'Variance Analysis'!$A36)</f>
        <v>#REF!</v>
      </c>
      <c r="I36" s="114" t="e">
        <f>SUMIFS(#REF!,#REF!,'Variance Analysis'!$B36,#REF!,'Variance Analysis'!$A36)</f>
        <v>#REF!</v>
      </c>
      <c r="J36" s="114" t="e">
        <f>SUMIFS(#REF!,#REF!,'Variance Analysis'!$B36,#REF!,'Variance Analysis'!$A36)</f>
        <v>#REF!</v>
      </c>
      <c r="K36" s="114" t="e">
        <f>SUMIFS(#REF!,#REF!,'Variance Analysis'!$B36,#REF!,'Variance Analysis'!$A36)</f>
        <v>#REF!</v>
      </c>
      <c r="L36" s="114" t="e">
        <f>SUMIFS(#REF!,#REF!,'Variance Analysis'!$B36,#REF!,'Variance Analysis'!$A36)</f>
        <v>#REF!</v>
      </c>
      <c r="M36" s="114" t="e">
        <f>SUMIFS(#REF!,#REF!,'Variance Analysis'!$B36,#REF!,'Variance Analysis'!$A36)</f>
        <v>#REF!</v>
      </c>
      <c r="N36" s="114" t="e">
        <f>SUMIFS(#REF!,#REF!,'Variance Analysis'!$B36,#REF!,'Variance Analysis'!$A36)</f>
        <v>#REF!</v>
      </c>
      <c r="O36" s="7"/>
      <c r="P36" s="7"/>
      <c r="Q36" s="7"/>
      <c r="R36" s="7"/>
      <c r="S36" s="7"/>
      <c r="T36" s="7"/>
      <c r="U36" s="7"/>
      <c r="V36" s="7"/>
      <c r="W36" s="7"/>
      <c r="X36" s="7"/>
      <c r="Y36" s="7"/>
      <c r="Z36" s="7"/>
    </row>
    <row r="37" spans="1:26" ht="12.75" customHeight="1" x14ac:dyDescent="0.2">
      <c r="A37" s="111" t="s">
        <v>190</v>
      </c>
      <c r="B37" s="111" t="s">
        <v>189</v>
      </c>
      <c r="C37" s="114" t="e">
        <f t="shared" ref="C37:N37" si="8">SUMIFS(#REF!,#REF!,$A$37)</f>
        <v>#REF!</v>
      </c>
      <c r="D37" s="114" t="e">
        <f t="shared" si="8"/>
        <v>#REF!</v>
      </c>
      <c r="E37" s="114" t="e">
        <f t="shared" si="8"/>
        <v>#REF!</v>
      </c>
      <c r="F37" s="114" t="e">
        <f t="shared" si="8"/>
        <v>#REF!</v>
      </c>
      <c r="G37" s="114" t="e">
        <f t="shared" si="8"/>
        <v>#REF!</v>
      </c>
      <c r="H37" s="114" t="e">
        <f t="shared" si="8"/>
        <v>#REF!</v>
      </c>
      <c r="I37" s="114" t="e">
        <f t="shared" si="8"/>
        <v>#REF!</v>
      </c>
      <c r="J37" s="114" t="e">
        <f t="shared" si="8"/>
        <v>#REF!</v>
      </c>
      <c r="K37" s="114" t="e">
        <f t="shared" si="8"/>
        <v>#REF!</v>
      </c>
      <c r="L37" s="114" t="e">
        <f t="shared" si="8"/>
        <v>#REF!</v>
      </c>
      <c r="M37" s="114" t="e">
        <f t="shared" si="8"/>
        <v>#REF!</v>
      </c>
      <c r="N37" s="114" t="e">
        <f t="shared" si="8"/>
        <v>#REF!</v>
      </c>
      <c r="O37" s="7"/>
      <c r="P37" s="7"/>
      <c r="Q37" s="7"/>
      <c r="R37" s="7"/>
      <c r="S37" s="7"/>
      <c r="T37" s="7"/>
      <c r="U37" s="7"/>
      <c r="V37" s="7"/>
      <c r="W37" s="7"/>
      <c r="X37" s="7"/>
      <c r="Y37" s="7"/>
      <c r="Z37" s="7"/>
    </row>
    <row r="38" spans="1:26" ht="12.75" customHeight="1" x14ac:dyDescent="0.2">
      <c r="A38" s="111" t="s">
        <v>197</v>
      </c>
      <c r="B38" s="111" t="s">
        <v>186</v>
      </c>
      <c r="C38" s="114" t="e">
        <f>SUMIFS(#REF!,#REF!,'Variance Analysis'!$B38,#REF!,'Variance Analysis'!$A38)</f>
        <v>#REF!</v>
      </c>
      <c r="D38" s="114" t="e">
        <f>SUMIFS(#REF!,#REF!,'Variance Analysis'!$B38,#REF!,'Variance Analysis'!$A38)</f>
        <v>#REF!</v>
      </c>
      <c r="E38" s="114" t="e">
        <f>SUMIFS(#REF!,#REF!,'Variance Analysis'!$B38,#REF!,'Variance Analysis'!$A38)</f>
        <v>#REF!</v>
      </c>
      <c r="F38" s="114" t="e">
        <f>SUMIFS(#REF!,#REF!,'Variance Analysis'!$B38,#REF!,'Variance Analysis'!$A38)</f>
        <v>#REF!</v>
      </c>
      <c r="G38" s="114" t="e">
        <f>SUMIFS(#REF!,#REF!,'Variance Analysis'!$B38,#REF!,'Variance Analysis'!$A38)</f>
        <v>#REF!</v>
      </c>
      <c r="H38" s="114" t="e">
        <f>SUMIFS(#REF!,#REF!,'Variance Analysis'!$B38,#REF!,'Variance Analysis'!$A38)</f>
        <v>#REF!</v>
      </c>
      <c r="I38" s="114" t="e">
        <f>SUMIFS(#REF!,#REF!,'Variance Analysis'!$B38,#REF!,'Variance Analysis'!$A38)</f>
        <v>#REF!</v>
      </c>
      <c r="J38" s="114" t="e">
        <f>SUMIFS(#REF!,#REF!,'Variance Analysis'!$B38,#REF!,'Variance Analysis'!$A38)</f>
        <v>#REF!</v>
      </c>
      <c r="K38" s="114" t="e">
        <f>SUMIFS(#REF!,#REF!,'Variance Analysis'!$B38,#REF!,'Variance Analysis'!$A38)</f>
        <v>#REF!</v>
      </c>
      <c r="L38" s="114" t="e">
        <f>SUMIFS(#REF!,#REF!,'Variance Analysis'!$B38,#REF!,'Variance Analysis'!$A38)</f>
        <v>#REF!</v>
      </c>
      <c r="M38" s="114" t="e">
        <f>SUMIFS(#REF!,#REF!,'Variance Analysis'!$B38,#REF!,'Variance Analysis'!$A38)</f>
        <v>#REF!</v>
      </c>
      <c r="N38" s="114" t="e">
        <f>SUMIFS(#REF!,#REF!,'Variance Analysis'!$B38,#REF!,'Variance Analysis'!$A38)</f>
        <v>#REF!</v>
      </c>
      <c r="O38" s="7"/>
      <c r="P38" s="7"/>
      <c r="Q38" s="7"/>
      <c r="R38" s="7"/>
      <c r="S38" s="7"/>
      <c r="T38" s="7"/>
      <c r="U38" s="7"/>
      <c r="V38" s="7"/>
      <c r="W38" s="7"/>
      <c r="X38" s="7"/>
      <c r="Y38" s="7"/>
      <c r="Z38" s="7"/>
    </row>
    <row r="39" spans="1:26" ht="12.75" customHeight="1" x14ac:dyDescent="0.2">
      <c r="A39" s="111" t="s">
        <v>197</v>
      </c>
      <c r="B39" s="111" t="s">
        <v>195</v>
      </c>
      <c r="C39" s="114" t="e">
        <f>SUMIFS(#REF!,#REF!,'Variance Analysis'!$B39,#REF!,'Variance Analysis'!$A39)</f>
        <v>#REF!</v>
      </c>
      <c r="D39" s="114" t="e">
        <f>SUMIFS(#REF!,#REF!,'Variance Analysis'!$B39,#REF!,'Variance Analysis'!$A39)</f>
        <v>#REF!</v>
      </c>
      <c r="E39" s="114" t="e">
        <f>SUMIFS(#REF!,#REF!,'Variance Analysis'!$B39,#REF!,'Variance Analysis'!$A39)</f>
        <v>#REF!</v>
      </c>
      <c r="F39" s="114" t="e">
        <f>SUMIFS(#REF!,#REF!,'Variance Analysis'!$B39,#REF!,'Variance Analysis'!$A39)</f>
        <v>#REF!</v>
      </c>
      <c r="G39" s="114" t="e">
        <f>SUMIFS(#REF!,#REF!,'Variance Analysis'!$B39,#REF!,'Variance Analysis'!$A39)</f>
        <v>#REF!</v>
      </c>
      <c r="H39" s="114" t="e">
        <f>SUMIFS(#REF!,#REF!,'Variance Analysis'!$B39,#REF!,'Variance Analysis'!$A39)</f>
        <v>#REF!</v>
      </c>
      <c r="I39" s="114" t="e">
        <f>SUMIFS(#REF!,#REF!,'Variance Analysis'!$B39,#REF!,'Variance Analysis'!$A39)</f>
        <v>#REF!</v>
      </c>
      <c r="J39" s="114" t="e">
        <f>SUMIFS(#REF!,#REF!,'Variance Analysis'!$B39,#REF!,'Variance Analysis'!$A39)</f>
        <v>#REF!</v>
      </c>
      <c r="K39" s="114" t="e">
        <f>SUMIFS(#REF!,#REF!,'Variance Analysis'!$B39,#REF!,'Variance Analysis'!$A39)</f>
        <v>#REF!</v>
      </c>
      <c r="L39" s="114" t="e">
        <f>SUMIFS(#REF!,#REF!,'Variance Analysis'!$B39,#REF!,'Variance Analysis'!$A39)</f>
        <v>#REF!</v>
      </c>
      <c r="M39" s="114" t="e">
        <f>SUMIFS(#REF!,#REF!,'Variance Analysis'!$B39,#REF!,'Variance Analysis'!$A39)</f>
        <v>#REF!</v>
      </c>
      <c r="N39" s="114" t="e">
        <f>SUMIFS(#REF!,#REF!,'Variance Analysis'!$B39,#REF!,'Variance Analysis'!$A39)</f>
        <v>#REF!</v>
      </c>
      <c r="O39" s="7"/>
      <c r="P39" s="7"/>
      <c r="Q39" s="7"/>
      <c r="R39" s="7"/>
      <c r="S39" s="7"/>
      <c r="T39" s="7"/>
      <c r="U39" s="7"/>
      <c r="V39" s="7"/>
      <c r="W39" s="7"/>
      <c r="X39" s="7"/>
      <c r="Y39" s="7"/>
      <c r="Z39" s="7"/>
    </row>
    <row r="40" spans="1:26" ht="12.75" customHeight="1" x14ac:dyDescent="0.2">
      <c r="A40" s="111" t="s">
        <v>197</v>
      </c>
      <c r="B40" s="111" t="s">
        <v>196</v>
      </c>
      <c r="C40" s="114" t="e">
        <f>SUMIFS(#REF!,#REF!,'Variance Analysis'!$B40,#REF!,'Variance Analysis'!$A40)</f>
        <v>#REF!</v>
      </c>
      <c r="D40" s="114" t="e">
        <f>SUMIFS(#REF!,#REF!,'Variance Analysis'!$B40,#REF!,'Variance Analysis'!$A40)</f>
        <v>#REF!</v>
      </c>
      <c r="E40" s="114" t="e">
        <f>SUMIFS(#REF!,#REF!,'Variance Analysis'!$B40,#REF!,'Variance Analysis'!$A40)</f>
        <v>#REF!</v>
      </c>
      <c r="F40" s="114" t="e">
        <f>SUMIFS(#REF!,#REF!,'Variance Analysis'!$B40,#REF!,'Variance Analysis'!$A40)</f>
        <v>#REF!</v>
      </c>
      <c r="G40" s="114" t="e">
        <f>SUMIFS(#REF!,#REF!,'Variance Analysis'!$B40,#REF!,'Variance Analysis'!$A40)</f>
        <v>#REF!</v>
      </c>
      <c r="H40" s="114" t="e">
        <f>SUMIFS(#REF!,#REF!,'Variance Analysis'!$B40,#REF!,'Variance Analysis'!$A40)</f>
        <v>#REF!</v>
      </c>
      <c r="I40" s="114" t="e">
        <f>SUMIFS(#REF!,#REF!,'Variance Analysis'!$B40,#REF!,'Variance Analysis'!$A40)</f>
        <v>#REF!</v>
      </c>
      <c r="J40" s="114" t="e">
        <f>SUMIFS(#REF!,#REF!,'Variance Analysis'!$B40,#REF!,'Variance Analysis'!$A40)</f>
        <v>#REF!</v>
      </c>
      <c r="K40" s="114" t="e">
        <f>SUMIFS(#REF!,#REF!,'Variance Analysis'!$B40,#REF!,'Variance Analysis'!$A40)</f>
        <v>#REF!</v>
      </c>
      <c r="L40" s="114" t="e">
        <f>SUMIFS(#REF!,#REF!,'Variance Analysis'!$B40,#REF!,'Variance Analysis'!$A40)</f>
        <v>#REF!</v>
      </c>
      <c r="M40" s="114" t="e">
        <f>SUMIFS(#REF!,#REF!,'Variance Analysis'!$B40,#REF!,'Variance Analysis'!$A40)</f>
        <v>#REF!</v>
      </c>
      <c r="N40" s="114" t="e">
        <f>SUMIFS(#REF!,#REF!,'Variance Analysis'!$B40,#REF!,'Variance Analysis'!$A40)</f>
        <v>#REF!</v>
      </c>
      <c r="O40" s="7"/>
      <c r="P40" s="7"/>
      <c r="Q40" s="7"/>
      <c r="R40" s="7"/>
      <c r="S40" s="7"/>
      <c r="T40" s="7"/>
      <c r="U40" s="7"/>
      <c r="V40" s="7"/>
      <c r="W40" s="7"/>
      <c r="X40" s="7"/>
      <c r="Y40" s="7"/>
      <c r="Z40" s="7"/>
    </row>
    <row r="41" spans="1:26" ht="12.75" customHeight="1" x14ac:dyDescent="0.2">
      <c r="A41" s="111" t="s">
        <v>197</v>
      </c>
      <c r="B41" s="111" t="s">
        <v>189</v>
      </c>
      <c r="C41" s="113" t="e">
        <f t="shared" ref="C41:N41" si="9">SUMIFS(#REF!,#REF!,$A$41)</f>
        <v>#REF!</v>
      </c>
      <c r="D41" s="113" t="e">
        <f t="shared" si="9"/>
        <v>#REF!</v>
      </c>
      <c r="E41" s="113" t="e">
        <f t="shared" si="9"/>
        <v>#REF!</v>
      </c>
      <c r="F41" s="113" t="e">
        <f t="shared" si="9"/>
        <v>#REF!</v>
      </c>
      <c r="G41" s="113" t="e">
        <f t="shared" si="9"/>
        <v>#REF!</v>
      </c>
      <c r="H41" s="113" t="e">
        <f t="shared" si="9"/>
        <v>#REF!</v>
      </c>
      <c r="I41" s="113" t="e">
        <f t="shared" si="9"/>
        <v>#REF!</v>
      </c>
      <c r="J41" s="113" t="e">
        <f t="shared" si="9"/>
        <v>#REF!</v>
      </c>
      <c r="K41" s="113" t="e">
        <f t="shared" si="9"/>
        <v>#REF!</v>
      </c>
      <c r="L41" s="113" t="e">
        <f t="shared" si="9"/>
        <v>#REF!</v>
      </c>
      <c r="M41" s="113" t="e">
        <f t="shared" si="9"/>
        <v>#REF!</v>
      </c>
      <c r="N41" s="113" t="e">
        <f t="shared" si="9"/>
        <v>#REF!</v>
      </c>
      <c r="O41" s="7"/>
      <c r="P41" s="7"/>
      <c r="Q41" s="7"/>
      <c r="R41" s="7"/>
      <c r="S41" s="7"/>
      <c r="T41" s="7"/>
      <c r="U41" s="7"/>
      <c r="V41" s="7"/>
      <c r="W41" s="7"/>
      <c r="X41" s="7"/>
      <c r="Y41" s="7"/>
      <c r="Z41" s="7"/>
    </row>
    <row r="42" spans="1:26" ht="12.75" customHeight="1" x14ac:dyDescent="0.2">
      <c r="A42" s="111" t="s">
        <v>172</v>
      </c>
      <c r="B42" s="111" t="s">
        <v>186</v>
      </c>
      <c r="C42" s="114" t="e">
        <f t="shared" ref="C42:N42" si="10">SUMIFS(C$30:C$41,$B$30:$B$41,$B$42)</f>
        <v>#REF!</v>
      </c>
      <c r="D42" s="114" t="e">
        <f t="shared" si="10"/>
        <v>#REF!</v>
      </c>
      <c r="E42" s="114" t="e">
        <f t="shared" si="10"/>
        <v>#REF!</v>
      </c>
      <c r="F42" s="114" t="e">
        <f t="shared" si="10"/>
        <v>#REF!</v>
      </c>
      <c r="G42" s="114" t="e">
        <f t="shared" si="10"/>
        <v>#REF!</v>
      </c>
      <c r="H42" s="114" t="e">
        <f t="shared" si="10"/>
        <v>#REF!</v>
      </c>
      <c r="I42" s="114" t="e">
        <f t="shared" si="10"/>
        <v>#REF!</v>
      </c>
      <c r="J42" s="114" t="e">
        <f t="shared" si="10"/>
        <v>#REF!</v>
      </c>
      <c r="K42" s="114" t="e">
        <f t="shared" si="10"/>
        <v>#REF!</v>
      </c>
      <c r="L42" s="114" t="e">
        <f t="shared" si="10"/>
        <v>#REF!</v>
      </c>
      <c r="M42" s="114" t="e">
        <f t="shared" si="10"/>
        <v>#REF!</v>
      </c>
      <c r="N42" s="114" t="e">
        <f t="shared" si="10"/>
        <v>#REF!</v>
      </c>
      <c r="O42" s="7"/>
      <c r="P42" s="7"/>
      <c r="Q42" s="7"/>
      <c r="R42" s="7"/>
      <c r="S42" s="7"/>
      <c r="T42" s="7"/>
      <c r="U42" s="7"/>
      <c r="V42" s="7"/>
      <c r="W42" s="7"/>
      <c r="X42" s="7"/>
      <c r="Y42" s="7"/>
      <c r="Z42" s="7"/>
    </row>
    <row r="43" spans="1:26" ht="12.75" customHeight="1" x14ac:dyDescent="0.2">
      <c r="A43" s="111" t="s">
        <v>172</v>
      </c>
      <c r="B43" s="111" t="s">
        <v>195</v>
      </c>
      <c r="C43" s="114" t="e">
        <f t="shared" ref="C43:N43" si="11">SUMIFS(C$30:C$41,$B$30:$B$41,$B$43)</f>
        <v>#REF!</v>
      </c>
      <c r="D43" s="114" t="e">
        <f t="shared" si="11"/>
        <v>#REF!</v>
      </c>
      <c r="E43" s="114" t="e">
        <f t="shared" si="11"/>
        <v>#REF!</v>
      </c>
      <c r="F43" s="114" t="e">
        <f t="shared" si="11"/>
        <v>#REF!</v>
      </c>
      <c r="G43" s="114" t="e">
        <f t="shared" si="11"/>
        <v>#REF!</v>
      </c>
      <c r="H43" s="114" t="e">
        <f t="shared" si="11"/>
        <v>#REF!</v>
      </c>
      <c r="I43" s="114" t="e">
        <f t="shared" si="11"/>
        <v>#REF!</v>
      </c>
      <c r="J43" s="114" t="e">
        <f t="shared" si="11"/>
        <v>#REF!</v>
      </c>
      <c r="K43" s="114" t="e">
        <f t="shared" si="11"/>
        <v>#REF!</v>
      </c>
      <c r="L43" s="114" t="e">
        <f t="shared" si="11"/>
        <v>#REF!</v>
      </c>
      <c r="M43" s="114" t="e">
        <f t="shared" si="11"/>
        <v>#REF!</v>
      </c>
      <c r="N43" s="114" t="e">
        <f t="shared" si="11"/>
        <v>#REF!</v>
      </c>
      <c r="O43" s="7"/>
      <c r="P43" s="7"/>
      <c r="Q43" s="7"/>
      <c r="R43" s="7"/>
      <c r="S43" s="7"/>
      <c r="T43" s="7"/>
      <c r="U43" s="7"/>
      <c r="V43" s="7"/>
      <c r="W43" s="7"/>
      <c r="X43" s="7"/>
      <c r="Y43" s="7"/>
      <c r="Z43" s="7"/>
    </row>
    <row r="44" spans="1:26" ht="12.75" customHeight="1" x14ac:dyDescent="0.2">
      <c r="A44" s="111" t="s">
        <v>172</v>
      </c>
      <c r="B44" s="111" t="s">
        <v>196</v>
      </c>
      <c r="C44" s="114" t="e">
        <f t="shared" ref="C44:N44" si="12">SUMIFS(C$30:C$41,$B$30:$B$41,$B$44)</f>
        <v>#REF!</v>
      </c>
      <c r="D44" s="114" t="e">
        <f t="shared" si="12"/>
        <v>#REF!</v>
      </c>
      <c r="E44" s="114" t="e">
        <f t="shared" si="12"/>
        <v>#REF!</v>
      </c>
      <c r="F44" s="114" t="e">
        <f t="shared" si="12"/>
        <v>#REF!</v>
      </c>
      <c r="G44" s="114" t="e">
        <f t="shared" si="12"/>
        <v>#REF!</v>
      </c>
      <c r="H44" s="114" t="e">
        <f t="shared" si="12"/>
        <v>#REF!</v>
      </c>
      <c r="I44" s="114" t="e">
        <f t="shared" si="12"/>
        <v>#REF!</v>
      </c>
      <c r="J44" s="114" t="e">
        <f t="shared" si="12"/>
        <v>#REF!</v>
      </c>
      <c r="K44" s="114" t="e">
        <f t="shared" si="12"/>
        <v>#REF!</v>
      </c>
      <c r="L44" s="114" t="e">
        <f t="shared" si="12"/>
        <v>#REF!</v>
      </c>
      <c r="M44" s="114" t="e">
        <f t="shared" si="12"/>
        <v>#REF!</v>
      </c>
      <c r="N44" s="114" t="e">
        <f t="shared" si="12"/>
        <v>#REF!</v>
      </c>
      <c r="O44" s="7"/>
      <c r="P44" s="7"/>
      <c r="Q44" s="7"/>
      <c r="R44" s="7"/>
      <c r="S44" s="7"/>
      <c r="T44" s="7"/>
      <c r="U44" s="7"/>
      <c r="V44" s="7"/>
      <c r="W44" s="7"/>
      <c r="X44" s="7"/>
      <c r="Y44" s="7"/>
      <c r="Z44" s="7"/>
    </row>
    <row r="45" spans="1:26" ht="12.75" customHeight="1" x14ac:dyDescent="0.2">
      <c r="A45" s="111" t="s">
        <v>172</v>
      </c>
      <c r="B45" s="7" t="s">
        <v>189</v>
      </c>
      <c r="C45" s="114" t="e">
        <f t="shared" ref="C45:N45" si="13">SUMIFS(C$30:C$41,$B$30:$B$41,$B$45)</f>
        <v>#REF!</v>
      </c>
      <c r="D45" s="114" t="e">
        <f t="shared" si="13"/>
        <v>#REF!</v>
      </c>
      <c r="E45" s="114" t="e">
        <f t="shared" si="13"/>
        <v>#REF!</v>
      </c>
      <c r="F45" s="114" t="e">
        <f t="shared" si="13"/>
        <v>#REF!</v>
      </c>
      <c r="G45" s="114" t="e">
        <f t="shared" si="13"/>
        <v>#REF!</v>
      </c>
      <c r="H45" s="114" t="e">
        <f t="shared" si="13"/>
        <v>#REF!</v>
      </c>
      <c r="I45" s="114" t="e">
        <f t="shared" si="13"/>
        <v>#REF!</v>
      </c>
      <c r="J45" s="114" t="e">
        <f t="shared" si="13"/>
        <v>#REF!</v>
      </c>
      <c r="K45" s="114" t="e">
        <f t="shared" si="13"/>
        <v>#REF!</v>
      </c>
      <c r="L45" s="114" t="e">
        <f t="shared" si="13"/>
        <v>#REF!</v>
      </c>
      <c r="M45" s="114" t="e">
        <f t="shared" si="13"/>
        <v>#REF!</v>
      </c>
      <c r="N45" s="114" t="e">
        <f t="shared" si="13"/>
        <v>#REF!</v>
      </c>
      <c r="O45" s="7"/>
      <c r="P45" s="7"/>
      <c r="Q45" s="7"/>
      <c r="R45" s="7"/>
      <c r="S45" s="7"/>
      <c r="T45" s="7"/>
      <c r="U45" s="7"/>
      <c r="V45" s="7"/>
      <c r="W45" s="7"/>
      <c r="X45" s="7"/>
      <c r="Y45" s="7"/>
      <c r="Z45" s="7"/>
    </row>
    <row r="46" spans="1:26" ht="39.75" customHeight="1" x14ac:dyDescent="0.2">
      <c r="A46" s="216" t="s">
        <v>198</v>
      </c>
      <c r="B46" s="217"/>
      <c r="C46" s="217"/>
      <c r="D46" s="217"/>
      <c r="E46" s="217"/>
      <c r="F46" s="217"/>
      <c r="G46" s="217"/>
      <c r="H46" s="217"/>
      <c r="I46" s="217"/>
      <c r="J46" s="218"/>
      <c r="K46" s="117"/>
      <c r="L46" s="117"/>
      <c r="M46" s="117"/>
      <c r="N46" s="117"/>
      <c r="O46" s="117"/>
      <c r="P46" s="117"/>
      <c r="Q46" s="117"/>
      <c r="R46" s="117"/>
      <c r="S46" s="117"/>
      <c r="T46" s="117"/>
      <c r="U46" s="117"/>
      <c r="V46" s="117"/>
      <c r="W46" s="117"/>
      <c r="X46" s="117"/>
      <c r="Y46" s="117"/>
      <c r="Z46" s="117"/>
    </row>
    <row r="47" spans="1:26" ht="30" customHeight="1" x14ac:dyDescent="0.2">
      <c r="A47" s="210" t="s">
        <v>199</v>
      </c>
      <c r="B47" s="211"/>
      <c r="C47" s="211"/>
      <c r="D47" s="211"/>
      <c r="E47" s="211"/>
      <c r="F47" s="211"/>
      <c r="G47" s="211"/>
      <c r="H47" s="211"/>
      <c r="I47" s="211"/>
      <c r="J47" s="212"/>
      <c r="K47" s="117"/>
      <c r="L47" s="117"/>
      <c r="M47" s="117"/>
      <c r="N47" s="117"/>
      <c r="O47" s="117"/>
      <c r="P47" s="117"/>
      <c r="Q47" s="117"/>
      <c r="R47" s="117"/>
      <c r="S47" s="117"/>
      <c r="T47" s="117"/>
      <c r="U47" s="117"/>
      <c r="V47" s="117"/>
      <c r="W47" s="117"/>
      <c r="X47" s="117"/>
      <c r="Y47" s="117"/>
      <c r="Z47" s="117"/>
    </row>
    <row r="48" spans="1:26" ht="45.75" customHeight="1" x14ac:dyDescent="0.2">
      <c r="A48" s="210" t="s">
        <v>200</v>
      </c>
      <c r="B48" s="211"/>
      <c r="C48" s="211"/>
      <c r="D48" s="211"/>
      <c r="E48" s="211"/>
      <c r="F48" s="211"/>
      <c r="G48" s="211"/>
      <c r="H48" s="211"/>
      <c r="I48" s="211"/>
      <c r="J48" s="212"/>
      <c r="K48" s="117"/>
      <c r="L48" s="117"/>
      <c r="M48" s="117"/>
      <c r="N48" s="117"/>
      <c r="O48" s="117"/>
      <c r="P48" s="117"/>
      <c r="Q48" s="117"/>
      <c r="R48" s="117"/>
      <c r="S48" s="117"/>
      <c r="T48" s="117"/>
      <c r="U48" s="117"/>
      <c r="V48" s="117"/>
      <c r="W48" s="117"/>
      <c r="X48" s="117"/>
      <c r="Y48" s="117"/>
      <c r="Z48" s="117"/>
    </row>
    <row r="49" spans="1:26" ht="45.75" customHeight="1" x14ac:dyDescent="0.2">
      <c r="A49" s="118" t="s">
        <v>201</v>
      </c>
      <c r="B49" s="119" t="s">
        <v>202</v>
      </c>
      <c r="C49" s="120"/>
      <c r="D49" s="120"/>
      <c r="E49" s="120"/>
      <c r="F49" s="120"/>
      <c r="G49" s="120"/>
      <c r="H49" s="120"/>
      <c r="I49" s="120"/>
      <c r="J49" s="120"/>
      <c r="K49" s="117"/>
      <c r="L49" s="117"/>
      <c r="M49" s="117"/>
      <c r="N49" s="117"/>
      <c r="O49" s="117"/>
      <c r="P49" s="117"/>
      <c r="Q49" s="117"/>
      <c r="R49" s="117"/>
      <c r="S49" s="117"/>
      <c r="T49" s="117"/>
      <c r="U49" s="117"/>
      <c r="V49" s="117"/>
      <c r="W49" s="117"/>
      <c r="X49" s="117"/>
      <c r="Y49" s="117"/>
      <c r="Z49" s="117"/>
    </row>
    <row r="50" spans="1:26" ht="28.5" customHeight="1" x14ac:dyDescent="0.2">
      <c r="A50" s="116" t="s">
        <v>172</v>
      </c>
      <c r="B50" s="109"/>
      <c r="C50" s="110" t="s">
        <v>173</v>
      </c>
      <c r="D50" s="110" t="s">
        <v>174</v>
      </c>
      <c r="E50" s="110" t="s">
        <v>175</v>
      </c>
      <c r="F50" s="110" t="s">
        <v>176</v>
      </c>
      <c r="G50" s="110" t="s">
        <v>177</v>
      </c>
      <c r="H50" s="110" t="s">
        <v>178</v>
      </c>
      <c r="I50" s="110" t="s">
        <v>179</v>
      </c>
      <c r="J50" s="110" t="s">
        <v>180</v>
      </c>
      <c r="K50" s="110" t="s">
        <v>181</v>
      </c>
      <c r="L50" s="110" t="s">
        <v>182</v>
      </c>
      <c r="M50" s="110" t="s">
        <v>183</v>
      </c>
      <c r="N50" s="110" t="s">
        <v>184</v>
      </c>
      <c r="O50" s="7"/>
      <c r="P50" s="7"/>
      <c r="Q50" s="7"/>
      <c r="R50" s="7"/>
      <c r="S50" s="7"/>
      <c r="T50" s="7"/>
      <c r="U50" s="7"/>
      <c r="V50" s="7"/>
      <c r="W50" s="7"/>
      <c r="X50" s="7"/>
      <c r="Y50" s="7"/>
      <c r="Z50" s="7"/>
    </row>
    <row r="51" spans="1:26" ht="12.75" customHeight="1" x14ac:dyDescent="0.2">
      <c r="A51" s="121" t="s">
        <v>185</v>
      </c>
      <c r="B51" s="112" t="s">
        <v>186</v>
      </c>
      <c r="C51" s="122" t="e">
        <f t="shared" ref="C51:N51" si="14">C30-C9</f>
        <v>#REF!</v>
      </c>
      <c r="D51" s="122" t="e">
        <f t="shared" si="14"/>
        <v>#REF!</v>
      </c>
      <c r="E51" s="122" t="e">
        <f t="shared" si="14"/>
        <v>#REF!</v>
      </c>
      <c r="F51" s="122" t="e">
        <f t="shared" si="14"/>
        <v>#REF!</v>
      </c>
      <c r="G51" s="122" t="e">
        <f t="shared" si="14"/>
        <v>#REF!</v>
      </c>
      <c r="H51" s="122" t="e">
        <f t="shared" si="14"/>
        <v>#REF!</v>
      </c>
      <c r="I51" s="122" t="e">
        <f t="shared" si="14"/>
        <v>#REF!</v>
      </c>
      <c r="J51" s="122" t="e">
        <f t="shared" si="14"/>
        <v>#REF!</v>
      </c>
      <c r="K51" s="122" t="e">
        <f t="shared" si="14"/>
        <v>#REF!</v>
      </c>
      <c r="L51" s="122" t="e">
        <f t="shared" si="14"/>
        <v>#REF!</v>
      </c>
      <c r="M51" s="122" t="e">
        <f t="shared" si="14"/>
        <v>#REF!</v>
      </c>
      <c r="N51" s="122" t="e">
        <f t="shared" si="14"/>
        <v>#REF!</v>
      </c>
      <c r="O51" s="7"/>
      <c r="P51" s="7"/>
      <c r="Q51" s="7"/>
      <c r="R51" s="7"/>
      <c r="S51" s="7"/>
      <c r="T51" s="7"/>
      <c r="U51" s="7"/>
      <c r="V51" s="7"/>
      <c r="W51" s="7"/>
      <c r="X51" s="7"/>
      <c r="Y51" s="7"/>
      <c r="Z51" s="7"/>
    </row>
    <row r="52" spans="1:26" ht="12.75" customHeight="1" x14ac:dyDescent="0.2">
      <c r="A52" s="111"/>
      <c r="B52" s="111" t="s">
        <v>187</v>
      </c>
      <c r="C52" s="122" t="e">
        <f t="shared" ref="C52:N52" si="15">C31-C10</f>
        <v>#REF!</v>
      </c>
      <c r="D52" s="122" t="e">
        <f t="shared" si="15"/>
        <v>#REF!</v>
      </c>
      <c r="E52" s="122" t="e">
        <f t="shared" si="15"/>
        <v>#REF!</v>
      </c>
      <c r="F52" s="122" t="e">
        <f t="shared" si="15"/>
        <v>#REF!</v>
      </c>
      <c r="G52" s="122" t="e">
        <f t="shared" si="15"/>
        <v>#REF!</v>
      </c>
      <c r="H52" s="122" t="e">
        <f t="shared" si="15"/>
        <v>#REF!</v>
      </c>
      <c r="I52" s="122" t="e">
        <f t="shared" si="15"/>
        <v>#REF!</v>
      </c>
      <c r="J52" s="122" t="e">
        <f t="shared" si="15"/>
        <v>#REF!</v>
      </c>
      <c r="K52" s="122" t="e">
        <f t="shared" si="15"/>
        <v>#REF!</v>
      </c>
      <c r="L52" s="122" t="e">
        <f t="shared" si="15"/>
        <v>#REF!</v>
      </c>
      <c r="M52" s="122" t="e">
        <f t="shared" si="15"/>
        <v>#REF!</v>
      </c>
      <c r="N52" s="122" t="e">
        <f t="shared" si="15"/>
        <v>#REF!</v>
      </c>
      <c r="O52" s="7"/>
      <c r="P52" s="7"/>
      <c r="Q52" s="7"/>
      <c r="R52" s="7"/>
      <c r="S52" s="7"/>
      <c r="T52" s="7"/>
      <c r="U52" s="7"/>
      <c r="V52" s="7"/>
      <c r="W52" s="7"/>
      <c r="X52" s="7"/>
      <c r="Y52" s="7"/>
      <c r="Z52" s="7"/>
    </row>
    <row r="53" spans="1:26" ht="12.75" customHeight="1" x14ac:dyDescent="0.2">
      <c r="A53" s="111"/>
      <c r="B53" s="111" t="s">
        <v>188</v>
      </c>
      <c r="C53" s="122" t="e">
        <f t="shared" ref="C53:N53" si="16">C32-C11</f>
        <v>#REF!</v>
      </c>
      <c r="D53" s="122" t="e">
        <f t="shared" si="16"/>
        <v>#REF!</v>
      </c>
      <c r="E53" s="122" t="e">
        <f t="shared" si="16"/>
        <v>#REF!</v>
      </c>
      <c r="F53" s="122" t="e">
        <f t="shared" si="16"/>
        <v>#REF!</v>
      </c>
      <c r="G53" s="122" t="e">
        <f t="shared" si="16"/>
        <v>#REF!</v>
      </c>
      <c r="H53" s="122" t="e">
        <f t="shared" si="16"/>
        <v>#REF!</v>
      </c>
      <c r="I53" s="122" t="e">
        <f t="shared" si="16"/>
        <v>#REF!</v>
      </c>
      <c r="J53" s="122" t="e">
        <f t="shared" si="16"/>
        <v>#REF!</v>
      </c>
      <c r="K53" s="122" t="e">
        <f t="shared" si="16"/>
        <v>#REF!</v>
      </c>
      <c r="L53" s="122" t="e">
        <f t="shared" si="16"/>
        <v>#REF!</v>
      </c>
      <c r="M53" s="122" t="e">
        <f t="shared" si="16"/>
        <v>#REF!</v>
      </c>
      <c r="N53" s="122" t="e">
        <f t="shared" si="16"/>
        <v>#REF!</v>
      </c>
      <c r="O53" s="7"/>
      <c r="P53" s="7"/>
      <c r="Q53" s="7"/>
      <c r="R53" s="7"/>
      <c r="S53" s="7"/>
      <c r="T53" s="7"/>
      <c r="U53" s="7"/>
      <c r="V53" s="7"/>
      <c r="W53" s="7"/>
      <c r="X53" s="7"/>
      <c r="Y53" s="7"/>
      <c r="Z53" s="7"/>
    </row>
    <row r="54" spans="1:26" ht="12.75" customHeight="1" x14ac:dyDescent="0.2">
      <c r="A54" s="111"/>
      <c r="B54" s="111" t="s">
        <v>189</v>
      </c>
      <c r="C54" s="122" t="e">
        <f t="shared" ref="C54:N54" si="17">C33-C12</f>
        <v>#REF!</v>
      </c>
      <c r="D54" s="122" t="e">
        <f t="shared" si="17"/>
        <v>#REF!</v>
      </c>
      <c r="E54" s="122" t="e">
        <f t="shared" si="17"/>
        <v>#REF!</v>
      </c>
      <c r="F54" s="122" t="e">
        <f t="shared" si="17"/>
        <v>#REF!</v>
      </c>
      <c r="G54" s="122" t="e">
        <f t="shared" si="17"/>
        <v>#REF!</v>
      </c>
      <c r="H54" s="122" t="e">
        <f t="shared" si="17"/>
        <v>#REF!</v>
      </c>
      <c r="I54" s="122" t="e">
        <f t="shared" si="17"/>
        <v>#REF!</v>
      </c>
      <c r="J54" s="122" t="e">
        <f t="shared" si="17"/>
        <v>#REF!</v>
      </c>
      <c r="K54" s="122" t="e">
        <f t="shared" si="17"/>
        <v>#REF!</v>
      </c>
      <c r="L54" s="122" t="e">
        <f t="shared" si="17"/>
        <v>#REF!</v>
      </c>
      <c r="M54" s="122" t="e">
        <f t="shared" si="17"/>
        <v>#REF!</v>
      </c>
      <c r="N54" s="122" t="e">
        <f t="shared" si="17"/>
        <v>#REF!</v>
      </c>
      <c r="O54" s="7"/>
      <c r="P54" s="7"/>
      <c r="Q54" s="7"/>
      <c r="R54" s="7"/>
      <c r="S54" s="7"/>
      <c r="T54" s="7"/>
      <c r="U54" s="7"/>
      <c r="V54" s="7"/>
      <c r="W54" s="7"/>
      <c r="X54" s="7"/>
      <c r="Y54" s="7"/>
      <c r="Z54" s="7"/>
    </row>
    <row r="55" spans="1:26" ht="12.75" customHeight="1" x14ac:dyDescent="0.2">
      <c r="A55" s="111" t="s">
        <v>190</v>
      </c>
      <c r="B55" s="111" t="s">
        <v>186</v>
      </c>
      <c r="C55" s="122" t="e">
        <f t="shared" ref="C55:N55" si="18">C34-C13</f>
        <v>#REF!</v>
      </c>
      <c r="D55" s="122" t="e">
        <f t="shared" si="18"/>
        <v>#REF!</v>
      </c>
      <c r="E55" s="122" t="e">
        <f t="shared" si="18"/>
        <v>#REF!</v>
      </c>
      <c r="F55" s="122" t="e">
        <f t="shared" si="18"/>
        <v>#REF!</v>
      </c>
      <c r="G55" s="122" t="e">
        <f t="shared" si="18"/>
        <v>#REF!</v>
      </c>
      <c r="H55" s="122" t="e">
        <f t="shared" si="18"/>
        <v>#REF!</v>
      </c>
      <c r="I55" s="122" t="e">
        <f t="shared" si="18"/>
        <v>#REF!</v>
      </c>
      <c r="J55" s="122" t="e">
        <f t="shared" si="18"/>
        <v>#REF!</v>
      </c>
      <c r="K55" s="122" t="e">
        <f t="shared" si="18"/>
        <v>#REF!</v>
      </c>
      <c r="L55" s="122" t="e">
        <f t="shared" si="18"/>
        <v>#REF!</v>
      </c>
      <c r="M55" s="122" t="e">
        <f t="shared" si="18"/>
        <v>#REF!</v>
      </c>
      <c r="N55" s="122" t="e">
        <f t="shared" si="18"/>
        <v>#REF!</v>
      </c>
      <c r="O55" s="7"/>
      <c r="P55" s="7"/>
      <c r="Q55" s="7"/>
      <c r="R55" s="7"/>
      <c r="S55" s="7"/>
      <c r="T55" s="7"/>
      <c r="U55" s="7"/>
      <c r="V55" s="7"/>
      <c r="W55" s="7"/>
      <c r="X55" s="7"/>
      <c r="Y55" s="7"/>
      <c r="Z55" s="7"/>
    </row>
    <row r="56" spans="1:26" ht="12.75" customHeight="1" x14ac:dyDescent="0.2">
      <c r="A56" s="111"/>
      <c r="B56" s="111" t="s">
        <v>187</v>
      </c>
      <c r="C56" s="122" t="e">
        <f t="shared" ref="C56:N56" si="19">C35-C14</f>
        <v>#REF!</v>
      </c>
      <c r="D56" s="122" t="e">
        <f t="shared" si="19"/>
        <v>#REF!</v>
      </c>
      <c r="E56" s="122" t="e">
        <f t="shared" si="19"/>
        <v>#REF!</v>
      </c>
      <c r="F56" s="122" t="e">
        <f t="shared" si="19"/>
        <v>#REF!</v>
      </c>
      <c r="G56" s="122" t="e">
        <f t="shared" si="19"/>
        <v>#REF!</v>
      </c>
      <c r="H56" s="122" t="e">
        <f t="shared" si="19"/>
        <v>#REF!</v>
      </c>
      <c r="I56" s="122" t="e">
        <f t="shared" si="19"/>
        <v>#REF!</v>
      </c>
      <c r="J56" s="122" t="e">
        <f t="shared" si="19"/>
        <v>#REF!</v>
      </c>
      <c r="K56" s="122" t="e">
        <f t="shared" si="19"/>
        <v>#REF!</v>
      </c>
      <c r="L56" s="122" t="e">
        <f t="shared" si="19"/>
        <v>#REF!</v>
      </c>
      <c r="M56" s="122" t="e">
        <f t="shared" si="19"/>
        <v>#REF!</v>
      </c>
      <c r="N56" s="122" t="e">
        <f t="shared" si="19"/>
        <v>#REF!</v>
      </c>
      <c r="O56" s="7"/>
      <c r="P56" s="7"/>
      <c r="Q56" s="7"/>
      <c r="R56" s="7"/>
      <c r="S56" s="7"/>
      <c r="T56" s="7"/>
      <c r="U56" s="7"/>
      <c r="V56" s="7"/>
      <c r="W56" s="7"/>
      <c r="X56" s="7"/>
      <c r="Y56" s="7"/>
      <c r="Z56" s="7"/>
    </row>
    <row r="57" spans="1:26" ht="12.75" customHeight="1" x14ac:dyDescent="0.2">
      <c r="A57" s="111"/>
      <c r="B57" s="111" t="s">
        <v>188</v>
      </c>
      <c r="C57" s="122" t="e">
        <f t="shared" ref="C57:N57" si="20">C36-C15</f>
        <v>#REF!</v>
      </c>
      <c r="D57" s="122" t="e">
        <f t="shared" si="20"/>
        <v>#REF!</v>
      </c>
      <c r="E57" s="122" t="e">
        <f t="shared" si="20"/>
        <v>#REF!</v>
      </c>
      <c r="F57" s="122" t="e">
        <f t="shared" si="20"/>
        <v>#REF!</v>
      </c>
      <c r="G57" s="122" t="e">
        <f t="shared" si="20"/>
        <v>#REF!</v>
      </c>
      <c r="H57" s="122" t="e">
        <f t="shared" si="20"/>
        <v>#REF!</v>
      </c>
      <c r="I57" s="122" t="e">
        <f t="shared" si="20"/>
        <v>#REF!</v>
      </c>
      <c r="J57" s="122" t="e">
        <f t="shared" si="20"/>
        <v>#REF!</v>
      </c>
      <c r="K57" s="122" t="e">
        <f t="shared" si="20"/>
        <v>#REF!</v>
      </c>
      <c r="L57" s="122" t="e">
        <f t="shared" si="20"/>
        <v>#REF!</v>
      </c>
      <c r="M57" s="122" t="e">
        <f t="shared" si="20"/>
        <v>#REF!</v>
      </c>
      <c r="N57" s="122" t="e">
        <f t="shared" si="20"/>
        <v>#REF!</v>
      </c>
      <c r="O57" s="7"/>
      <c r="P57" s="7"/>
      <c r="Q57" s="7"/>
      <c r="R57" s="7"/>
      <c r="S57" s="7"/>
      <c r="T57" s="7"/>
      <c r="U57" s="7"/>
      <c r="V57" s="7"/>
      <c r="W57" s="7"/>
      <c r="X57" s="7"/>
      <c r="Y57" s="7"/>
      <c r="Z57" s="7"/>
    </row>
    <row r="58" spans="1:26" ht="12.75" customHeight="1" x14ac:dyDescent="0.2">
      <c r="A58" s="111"/>
      <c r="B58" s="111" t="s">
        <v>189</v>
      </c>
      <c r="C58" s="122" t="e">
        <f t="shared" ref="C58:N58" si="21">C37-C16</f>
        <v>#REF!</v>
      </c>
      <c r="D58" s="122" t="e">
        <f t="shared" si="21"/>
        <v>#REF!</v>
      </c>
      <c r="E58" s="122" t="e">
        <f t="shared" si="21"/>
        <v>#REF!</v>
      </c>
      <c r="F58" s="122" t="e">
        <f t="shared" si="21"/>
        <v>#REF!</v>
      </c>
      <c r="G58" s="122" t="e">
        <f t="shared" si="21"/>
        <v>#REF!</v>
      </c>
      <c r="H58" s="122" t="e">
        <f t="shared" si="21"/>
        <v>#REF!</v>
      </c>
      <c r="I58" s="122" t="e">
        <f t="shared" si="21"/>
        <v>#REF!</v>
      </c>
      <c r="J58" s="122" t="e">
        <f t="shared" si="21"/>
        <v>#REF!</v>
      </c>
      <c r="K58" s="122" t="e">
        <f t="shared" si="21"/>
        <v>#REF!</v>
      </c>
      <c r="L58" s="122" t="e">
        <f t="shared" si="21"/>
        <v>#REF!</v>
      </c>
      <c r="M58" s="122" t="e">
        <f t="shared" si="21"/>
        <v>#REF!</v>
      </c>
      <c r="N58" s="122" t="e">
        <f t="shared" si="21"/>
        <v>#REF!</v>
      </c>
      <c r="O58" s="7"/>
      <c r="P58" s="7"/>
      <c r="Q58" s="7"/>
      <c r="R58" s="7"/>
      <c r="S58" s="7"/>
      <c r="T58" s="7"/>
      <c r="U58" s="7"/>
      <c r="V58" s="7"/>
      <c r="W58" s="7"/>
      <c r="X58" s="7"/>
      <c r="Y58" s="7"/>
      <c r="Z58" s="7"/>
    </row>
    <row r="59" spans="1:26" ht="12.75" customHeight="1" x14ac:dyDescent="0.2">
      <c r="A59" s="111" t="s">
        <v>191</v>
      </c>
      <c r="B59" s="111" t="s">
        <v>186</v>
      </c>
      <c r="C59" s="122" t="e">
        <f t="shared" ref="C59:N59" si="22">C38-C17</f>
        <v>#REF!</v>
      </c>
      <c r="D59" s="122" t="e">
        <f t="shared" si="22"/>
        <v>#REF!</v>
      </c>
      <c r="E59" s="122" t="e">
        <f t="shared" si="22"/>
        <v>#REF!</v>
      </c>
      <c r="F59" s="122" t="e">
        <f t="shared" si="22"/>
        <v>#REF!</v>
      </c>
      <c r="G59" s="122" t="e">
        <f t="shared" si="22"/>
        <v>#REF!</v>
      </c>
      <c r="H59" s="122" t="e">
        <f t="shared" si="22"/>
        <v>#REF!</v>
      </c>
      <c r="I59" s="122" t="e">
        <f t="shared" si="22"/>
        <v>#REF!</v>
      </c>
      <c r="J59" s="122" t="e">
        <f t="shared" si="22"/>
        <v>#REF!</v>
      </c>
      <c r="K59" s="122" t="e">
        <f t="shared" si="22"/>
        <v>#REF!</v>
      </c>
      <c r="L59" s="122" t="e">
        <f t="shared" si="22"/>
        <v>#REF!</v>
      </c>
      <c r="M59" s="122" t="e">
        <f t="shared" si="22"/>
        <v>#REF!</v>
      </c>
      <c r="N59" s="122" t="e">
        <f t="shared" si="22"/>
        <v>#REF!</v>
      </c>
      <c r="O59" s="7"/>
      <c r="P59" s="7"/>
      <c r="Q59" s="7"/>
      <c r="R59" s="7"/>
      <c r="S59" s="7"/>
      <c r="T59" s="7"/>
      <c r="U59" s="7"/>
      <c r="V59" s="7"/>
      <c r="W59" s="7"/>
      <c r="X59" s="7"/>
      <c r="Y59" s="7"/>
      <c r="Z59" s="7"/>
    </row>
    <row r="60" spans="1:26" ht="12.75" customHeight="1" x14ac:dyDescent="0.2">
      <c r="A60" s="111"/>
      <c r="B60" s="111" t="s">
        <v>187</v>
      </c>
      <c r="C60" s="122" t="e">
        <f t="shared" ref="C60:N60" si="23">C39-C18</f>
        <v>#REF!</v>
      </c>
      <c r="D60" s="122" t="e">
        <f t="shared" si="23"/>
        <v>#REF!</v>
      </c>
      <c r="E60" s="122" t="e">
        <f t="shared" si="23"/>
        <v>#REF!</v>
      </c>
      <c r="F60" s="122" t="e">
        <f t="shared" si="23"/>
        <v>#REF!</v>
      </c>
      <c r="G60" s="122" t="e">
        <f t="shared" si="23"/>
        <v>#REF!</v>
      </c>
      <c r="H60" s="122" t="e">
        <f t="shared" si="23"/>
        <v>#REF!</v>
      </c>
      <c r="I60" s="122" t="e">
        <f t="shared" si="23"/>
        <v>#REF!</v>
      </c>
      <c r="J60" s="122" t="e">
        <f t="shared" si="23"/>
        <v>#REF!</v>
      </c>
      <c r="K60" s="122" t="e">
        <f t="shared" si="23"/>
        <v>#REF!</v>
      </c>
      <c r="L60" s="122" t="e">
        <f t="shared" si="23"/>
        <v>#REF!</v>
      </c>
      <c r="M60" s="122" t="e">
        <f t="shared" si="23"/>
        <v>#REF!</v>
      </c>
      <c r="N60" s="122" t="e">
        <f t="shared" si="23"/>
        <v>#REF!</v>
      </c>
      <c r="O60" s="7"/>
      <c r="P60" s="7"/>
      <c r="Q60" s="7"/>
      <c r="R60" s="7"/>
      <c r="S60" s="7"/>
      <c r="T60" s="7"/>
      <c r="U60" s="7"/>
      <c r="V60" s="7"/>
      <c r="W60" s="7"/>
      <c r="X60" s="7"/>
      <c r="Y60" s="7"/>
      <c r="Z60" s="7"/>
    </row>
    <row r="61" spans="1:26" ht="12.75" customHeight="1" x14ac:dyDescent="0.2">
      <c r="A61" s="111"/>
      <c r="B61" s="111" t="s">
        <v>188</v>
      </c>
      <c r="C61" s="122" t="e">
        <f t="shared" ref="C61:N61" si="24">C40-C19</f>
        <v>#REF!</v>
      </c>
      <c r="D61" s="122" t="e">
        <f t="shared" si="24"/>
        <v>#REF!</v>
      </c>
      <c r="E61" s="122" t="e">
        <f t="shared" si="24"/>
        <v>#REF!</v>
      </c>
      <c r="F61" s="122" t="e">
        <f t="shared" si="24"/>
        <v>#REF!</v>
      </c>
      <c r="G61" s="122" t="e">
        <f t="shared" si="24"/>
        <v>#REF!</v>
      </c>
      <c r="H61" s="122" t="e">
        <f t="shared" si="24"/>
        <v>#REF!</v>
      </c>
      <c r="I61" s="122" t="e">
        <f t="shared" si="24"/>
        <v>#REF!</v>
      </c>
      <c r="J61" s="122" t="e">
        <f t="shared" si="24"/>
        <v>#REF!</v>
      </c>
      <c r="K61" s="122" t="e">
        <f t="shared" si="24"/>
        <v>#REF!</v>
      </c>
      <c r="L61" s="122" t="e">
        <f t="shared" si="24"/>
        <v>#REF!</v>
      </c>
      <c r="M61" s="122" t="e">
        <f t="shared" si="24"/>
        <v>#REF!</v>
      </c>
      <c r="N61" s="122" t="e">
        <f t="shared" si="24"/>
        <v>#REF!</v>
      </c>
      <c r="O61" s="7"/>
      <c r="P61" s="7"/>
      <c r="Q61" s="7"/>
      <c r="R61" s="7"/>
      <c r="S61" s="7"/>
      <c r="T61" s="7"/>
      <c r="U61" s="7"/>
      <c r="V61" s="7"/>
      <c r="W61" s="7"/>
      <c r="X61" s="7"/>
      <c r="Y61" s="7"/>
      <c r="Z61" s="7"/>
    </row>
    <row r="62" spans="1:26" ht="12.75" customHeight="1" x14ac:dyDescent="0.2">
      <c r="A62" s="111"/>
      <c r="B62" s="111" t="s">
        <v>189</v>
      </c>
      <c r="C62" s="122" t="e">
        <f t="shared" ref="C62:N62" si="25">C41-C20</f>
        <v>#REF!</v>
      </c>
      <c r="D62" s="122" t="e">
        <f t="shared" si="25"/>
        <v>#REF!</v>
      </c>
      <c r="E62" s="122" t="e">
        <f t="shared" si="25"/>
        <v>#REF!</v>
      </c>
      <c r="F62" s="122" t="e">
        <f t="shared" si="25"/>
        <v>#REF!</v>
      </c>
      <c r="G62" s="122" t="e">
        <f t="shared" si="25"/>
        <v>#REF!</v>
      </c>
      <c r="H62" s="122" t="e">
        <f t="shared" si="25"/>
        <v>#REF!</v>
      </c>
      <c r="I62" s="122" t="e">
        <f t="shared" si="25"/>
        <v>#REF!</v>
      </c>
      <c r="J62" s="122" t="e">
        <f t="shared" si="25"/>
        <v>#REF!</v>
      </c>
      <c r="K62" s="122" t="e">
        <f t="shared" si="25"/>
        <v>#REF!</v>
      </c>
      <c r="L62" s="122" t="e">
        <f t="shared" si="25"/>
        <v>#REF!</v>
      </c>
      <c r="M62" s="122" t="e">
        <f t="shared" si="25"/>
        <v>#REF!</v>
      </c>
      <c r="N62" s="122" t="e">
        <f t="shared" si="25"/>
        <v>#REF!</v>
      </c>
      <c r="O62" s="7"/>
      <c r="P62" s="7"/>
      <c r="Q62" s="7"/>
      <c r="R62" s="7"/>
      <c r="S62" s="7"/>
      <c r="T62" s="7"/>
      <c r="U62" s="7"/>
      <c r="V62" s="7"/>
      <c r="W62" s="7"/>
      <c r="X62" s="7"/>
      <c r="Y62" s="7"/>
      <c r="Z62" s="7"/>
    </row>
    <row r="63" spans="1:26" ht="12.75" customHeight="1" x14ac:dyDescent="0.2">
      <c r="A63" s="111" t="s">
        <v>172</v>
      </c>
      <c r="B63" s="111" t="s">
        <v>186</v>
      </c>
      <c r="C63" s="122" t="e">
        <f t="shared" ref="C63:N63" si="26">C42-C21</f>
        <v>#REF!</v>
      </c>
      <c r="D63" s="122" t="e">
        <f t="shared" si="26"/>
        <v>#REF!</v>
      </c>
      <c r="E63" s="122" t="e">
        <f t="shared" si="26"/>
        <v>#REF!</v>
      </c>
      <c r="F63" s="122" t="e">
        <f t="shared" si="26"/>
        <v>#REF!</v>
      </c>
      <c r="G63" s="122" t="e">
        <f t="shared" si="26"/>
        <v>#REF!</v>
      </c>
      <c r="H63" s="122" t="e">
        <f t="shared" si="26"/>
        <v>#REF!</v>
      </c>
      <c r="I63" s="122" t="e">
        <f t="shared" si="26"/>
        <v>#REF!</v>
      </c>
      <c r="J63" s="122" t="e">
        <f t="shared" si="26"/>
        <v>#REF!</v>
      </c>
      <c r="K63" s="122" t="e">
        <f t="shared" si="26"/>
        <v>#REF!</v>
      </c>
      <c r="L63" s="122" t="e">
        <f t="shared" si="26"/>
        <v>#REF!</v>
      </c>
      <c r="M63" s="122" t="e">
        <f t="shared" si="26"/>
        <v>#REF!</v>
      </c>
      <c r="N63" s="122" t="e">
        <f t="shared" si="26"/>
        <v>#REF!</v>
      </c>
      <c r="O63" s="7"/>
      <c r="P63" s="7"/>
      <c r="Q63" s="7"/>
      <c r="R63" s="7"/>
      <c r="S63" s="7"/>
      <c r="T63" s="7"/>
      <c r="U63" s="7"/>
      <c r="V63" s="7"/>
      <c r="W63" s="7"/>
      <c r="X63" s="7"/>
      <c r="Y63" s="7"/>
      <c r="Z63" s="7"/>
    </row>
    <row r="64" spans="1:26" ht="12.75" customHeight="1" x14ac:dyDescent="0.2">
      <c r="A64" s="111"/>
      <c r="B64" s="111" t="s">
        <v>187</v>
      </c>
      <c r="C64" s="122" t="e">
        <f t="shared" ref="C64:N64" si="27">C43-C22</f>
        <v>#REF!</v>
      </c>
      <c r="D64" s="122" t="e">
        <f t="shared" si="27"/>
        <v>#REF!</v>
      </c>
      <c r="E64" s="122" t="e">
        <f t="shared" si="27"/>
        <v>#REF!</v>
      </c>
      <c r="F64" s="122" t="e">
        <f t="shared" si="27"/>
        <v>#REF!</v>
      </c>
      <c r="G64" s="122" t="e">
        <f t="shared" si="27"/>
        <v>#REF!</v>
      </c>
      <c r="H64" s="122" t="e">
        <f t="shared" si="27"/>
        <v>#REF!</v>
      </c>
      <c r="I64" s="122" t="e">
        <f t="shared" si="27"/>
        <v>#REF!</v>
      </c>
      <c r="J64" s="122" t="e">
        <f t="shared" si="27"/>
        <v>#REF!</v>
      </c>
      <c r="K64" s="122" t="e">
        <f t="shared" si="27"/>
        <v>#REF!</v>
      </c>
      <c r="L64" s="122" t="e">
        <f t="shared" si="27"/>
        <v>#REF!</v>
      </c>
      <c r="M64" s="122" t="e">
        <f t="shared" si="27"/>
        <v>#REF!</v>
      </c>
      <c r="N64" s="122" t="e">
        <f t="shared" si="27"/>
        <v>#REF!</v>
      </c>
      <c r="O64" s="7"/>
      <c r="P64" s="7"/>
      <c r="Q64" s="7"/>
      <c r="R64" s="7"/>
      <c r="S64" s="7"/>
      <c r="T64" s="7"/>
      <c r="U64" s="7"/>
      <c r="V64" s="7"/>
      <c r="W64" s="7"/>
      <c r="X64" s="7"/>
      <c r="Y64" s="7"/>
      <c r="Z64" s="7"/>
    </row>
    <row r="65" spans="1:26" ht="12.75" customHeight="1" x14ac:dyDescent="0.2">
      <c r="A65" s="111"/>
      <c r="B65" s="111" t="s">
        <v>188</v>
      </c>
      <c r="C65" s="122" t="e">
        <f t="shared" ref="C65:N65" si="28">C44-C23</f>
        <v>#REF!</v>
      </c>
      <c r="D65" s="122" t="e">
        <f t="shared" si="28"/>
        <v>#REF!</v>
      </c>
      <c r="E65" s="122" t="e">
        <f t="shared" si="28"/>
        <v>#REF!</v>
      </c>
      <c r="F65" s="122" t="e">
        <f t="shared" si="28"/>
        <v>#REF!</v>
      </c>
      <c r="G65" s="122" t="e">
        <f t="shared" si="28"/>
        <v>#REF!</v>
      </c>
      <c r="H65" s="122" t="e">
        <f t="shared" si="28"/>
        <v>#REF!</v>
      </c>
      <c r="I65" s="122" t="e">
        <f t="shared" si="28"/>
        <v>#REF!</v>
      </c>
      <c r="J65" s="122" t="e">
        <f t="shared" si="28"/>
        <v>#REF!</v>
      </c>
      <c r="K65" s="122" t="e">
        <f t="shared" si="28"/>
        <v>#REF!</v>
      </c>
      <c r="L65" s="122" t="e">
        <f t="shared" si="28"/>
        <v>#REF!</v>
      </c>
      <c r="M65" s="122" t="e">
        <f t="shared" si="28"/>
        <v>#REF!</v>
      </c>
      <c r="N65" s="122" t="e">
        <f t="shared" si="28"/>
        <v>#REF!</v>
      </c>
      <c r="O65" s="7"/>
      <c r="P65" s="7"/>
      <c r="Q65" s="7"/>
      <c r="R65" s="7"/>
      <c r="S65" s="7"/>
      <c r="T65" s="7"/>
      <c r="U65" s="7"/>
      <c r="V65" s="7"/>
      <c r="W65" s="7"/>
      <c r="X65" s="7"/>
      <c r="Y65" s="7"/>
      <c r="Z65" s="7"/>
    </row>
    <row r="66" spans="1:26" ht="12.75" customHeight="1" x14ac:dyDescent="0.2">
      <c r="A66" s="7"/>
      <c r="B66" s="7" t="s">
        <v>189</v>
      </c>
      <c r="C66" s="122" t="e">
        <f t="shared" ref="C66:N66" si="29">C45-C24</f>
        <v>#REF!</v>
      </c>
      <c r="D66" s="122" t="e">
        <f t="shared" si="29"/>
        <v>#REF!</v>
      </c>
      <c r="E66" s="122" t="e">
        <f t="shared" si="29"/>
        <v>#REF!</v>
      </c>
      <c r="F66" s="122" t="e">
        <f t="shared" si="29"/>
        <v>#REF!</v>
      </c>
      <c r="G66" s="122" t="e">
        <f t="shared" si="29"/>
        <v>#REF!</v>
      </c>
      <c r="H66" s="122" t="e">
        <f t="shared" si="29"/>
        <v>#REF!</v>
      </c>
      <c r="I66" s="122" t="e">
        <f t="shared" si="29"/>
        <v>#REF!</v>
      </c>
      <c r="J66" s="122" t="e">
        <f t="shared" si="29"/>
        <v>#REF!</v>
      </c>
      <c r="K66" s="122" t="e">
        <f t="shared" si="29"/>
        <v>#REF!</v>
      </c>
      <c r="L66" s="122" t="e">
        <f t="shared" si="29"/>
        <v>#REF!</v>
      </c>
      <c r="M66" s="122" t="e">
        <f t="shared" si="29"/>
        <v>#REF!</v>
      </c>
      <c r="N66" s="122" t="e">
        <f t="shared" si="29"/>
        <v>#REF!</v>
      </c>
      <c r="O66" s="7"/>
      <c r="P66" s="7"/>
      <c r="Q66" s="7"/>
      <c r="R66" s="7"/>
      <c r="S66" s="7"/>
      <c r="T66" s="7"/>
      <c r="U66" s="7"/>
      <c r="V66" s="7"/>
      <c r="W66" s="7"/>
      <c r="X66" s="7"/>
      <c r="Y66" s="7"/>
      <c r="Z66" s="7"/>
    </row>
    <row r="67" spans="1:26" ht="189" customHeight="1" x14ac:dyDescent="0.2">
      <c r="A67" s="216" t="s">
        <v>203</v>
      </c>
      <c r="B67" s="217"/>
      <c r="C67" s="217"/>
      <c r="D67" s="217"/>
      <c r="E67" s="217"/>
      <c r="F67" s="217"/>
      <c r="G67" s="217"/>
      <c r="H67" s="217"/>
      <c r="I67" s="217"/>
      <c r="J67" s="218"/>
      <c r="K67" s="123"/>
      <c r="L67" s="123"/>
      <c r="M67" s="123"/>
      <c r="N67" s="123"/>
      <c r="O67" s="7"/>
      <c r="P67" s="7"/>
      <c r="Q67" s="7"/>
      <c r="R67" s="7"/>
      <c r="S67" s="7"/>
      <c r="T67" s="7"/>
      <c r="U67" s="7"/>
      <c r="V67" s="7"/>
      <c r="W67" s="7"/>
      <c r="X67" s="7"/>
      <c r="Y67" s="7"/>
      <c r="Z67" s="7"/>
    </row>
    <row r="68" spans="1:26" ht="24" customHeight="1" x14ac:dyDescent="0.2">
      <c r="A68" s="210" t="s">
        <v>204</v>
      </c>
      <c r="B68" s="211"/>
      <c r="C68" s="211"/>
      <c r="D68" s="211"/>
      <c r="E68" s="211"/>
      <c r="F68" s="211"/>
      <c r="G68" s="211"/>
      <c r="H68" s="211"/>
      <c r="I68" s="211"/>
      <c r="J68" s="212"/>
      <c r="K68" s="123"/>
      <c r="L68" s="123"/>
      <c r="M68" s="123"/>
      <c r="N68" s="123"/>
      <c r="O68" s="7"/>
      <c r="P68" s="7"/>
      <c r="Q68" s="7"/>
      <c r="R68" s="7"/>
      <c r="S68" s="7"/>
      <c r="T68" s="7"/>
      <c r="U68" s="7"/>
      <c r="V68" s="7"/>
      <c r="W68" s="7"/>
      <c r="X68" s="7"/>
      <c r="Y68" s="7"/>
      <c r="Z68" s="7"/>
    </row>
    <row r="69" spans="1:26" ht="24" customHeight="1" x14ac:dyDescent="0.2">
      <c r="A69" s="210" t="s">
        <v>205</v>
      </c>
      <c r="B69" s="211"/>
      <c r="C69" s="211"/>
      <c r="D69" s="211"/>
      <c r="E69" s="211"/>
      <c r="F69" s="211"/>
      <c r="G69" s="211"/>
      <c r="H69" s="211"/>
      <c r="I69" s="211"/>
      <c r="J69" s="212"/>
      <c r="K69" s="123"/>
      <c r="L69" s="123"/>
      <c r="M69" s="123"/>
      <c r="N69" s="123"/>
      <c r="O69" s="7"/>
      <c r="P69" s="7"/>
      <c r="Q69" s="7"/>
      <c r="R69" s="7"/>
      <c r="S69" s="7"/>
      <c r="T69" s="7"/>
      <c r="U69" s="7"/>
      <c r="V69" s="7"/>
      <c r="W69" s="7"/>
      <c r="X69" s="7"/>
      <c r="Y69" s="7"/>
      <c r="Z69" s="7"/>
    </row>
    <row r="70" spans="1:26" ht="27.75" customHeight="1" x14ac:dyDescent="0.2">
      <c r="A70" s="210"/>
      <c r="B70" s="211"/>
      <c r="C70" s="211"/>
      <c r="D70" s="211"/>
      <c r="E70" s="211"/>
      <c r="F70" s="211"/>
      <c r="G70" s="211"/>
      <c r="H70" s="211"/>
      <c r="I70" s="211"/>
      <c r="J70" s="212"/>
      <c r="K70" s="123"/>
      <c r="L70" s="123"/>
      <c r="M70" s="123"/>
      <c r="N70" s="123"/>
      <c r="O70" s="7"/>
      <c r="P70" s="7"/>
      <c r="Q70" s="7"/>
      <c r="R70" s="7"/>
      <c r="S70" s="7"/>
      <c r="T70" s="7"/>
      <c r="U70" s="7"/>
      <c r="V70" s="7"/>
      <c r="W70" s="7"/>
      <c r="X70" s="7"/>
      <c r="Y70" s="7"/>
      <c r="Z70" s="7"/>
    </row>
    <row r="71" spans="1:26" ht="28.5" customHeight="1" x14ac:dyDescent="0.2">
      <c r="A71" s="116" t="s">
        <v>172</v>
      </c>
      <c r="B71" s="109"/>
      <c r="C71" s="110" t="s">
        <v>173</v>
      </c>
      <c r="D71" s="110" t="s">
        <v>174</v>
      </c>
      <c r="E71" s="110" t="s">
        <v>175</v>
      </c>
      <c r="F71" s="110" t="s">
        <v>176</v>
      </c>
      <c r="G71" s="110" t="s">
        <v>177</v>
      </c>
      <c r="H71" s="110" t="s">
        <v>178</v>
      </c>
      <c r="I71" s="110" t="s">
        <v>179</v>
      </c>
      <c r="J71" s="110" t="s">
        <v>180</v>
      </c>
      <c r="K71" s="110" t="s">
        <v>181</v>
      </c>
      <c r="L71" s="110" t="s">
        <v>182</v>
      </c>
      <c r="M71" s="110" t="s">
        <v>183</v>
      </c>
      <c r="N71" s="110" t="s">
        <v>184</v>
      </c>
      <c r="O71" s="7"/>
      <c r="P71" s="7"/>
      <c r="Q71" s="7"/>
      <c r="R71" s="7"/>
      <c r="S71" s="7"/>
      <c r="T71" s="7"/>
      <c r="U71" s="7"/>
      <c r="V71" s="7"/>
      <c r="W71" s="7"/>
      <c r="X71" s="7"/>
      <c r="Y71" s="7"/>
      <c r="Z71" s="7"/>
    </row>
    <row r="72" spans="1:26" ht="12.75" customHeight="1" x14ac:dyDescent="0.2">
      <c r="A72" s="124" t="s">
        <v>185</v>
      </c>
      <c r="B72" s="125" t="s">
        <v>186</v>
      </c>
      <c r="C72" s="126" t="e">
        <f t="shared" ref="C72:N72" si="30">(C51/C9)*100</f>
        <v>#REF!</v>
      </c>
      <c r="D72" s="126" t="e">
        <f t="shared" si="30"/>
        <v>#REF!</v>
      </c>
      <c r="E72" s="126" t="e">
        <f t="shared" si="30"/>
        <v>#REF!</v>
      </c>
      <c r="F72" s="126" t="e">
        <f t="shared" si="30"/>
        <v>#REF!</v>
      </c>
      <c r="G72" s="126" t="e">
        <f t="shared" si="30"/>
        <v>#REF!</v>
      </c>
      <c r="H72" s="126" t="e">
        <f t="shared" si="30"/>
        <v>#REF!</v>
      </c>
      <c r="I72" s="126" t="e">
        <f t="shared" si="30"/>
        <v>#REF!</v>
      </c>
      <c r="J72" s="126" t="e">
        <f t="shared" si="30"/>
        <v>#REF!</v>
      </c>
      <c r="K72" s="126" t="e">
        <f t="shared" si="30"/>
        <v>#REF!</v>
      </c>
      <c r="L72" s="126" t="e">
        <f t="shared" si="30"/>
        <v>#REF!</v>
      </c>
      <c r="M72" s="126" t="e">
        <f t="shared" si="30"/>
        <v>#REF!</v>
      </c>
      <c r="N72" s="126" t="e">
        <f t="shared" si="30"/>
        <v>#REF!</v>
      </c>
      <c r="O72" s="7"/>
      <c r="P72" s="7"/>
      <c r="Q72" s="7"/>
      <c r="R72" s="7"/>
      <c r="S72" s="7"/>
      <c r="T72" s="7"/>
      <c r="U72" s="7"/>
      <c r="V72" s="7"/>
      <c r="W72" s="7"/>
      <c r="X72" s="7"/>
      <c r="Y72" s="7"/>
      <c r="Z72" s="7"/>
    </row>
    <row r="73" spans="1:26" ht="12.75" customHeight="1" x14ac:dyDescent="0.2">
      <c r="A73" s="124"/>
      <c r="B73" s="125" t="s">
        <v>187</v>
      </c>
      <c r="C73" s="126" t="e">
        <f t="shared" ref="C73:N73" si="31">(C52/C10)*100</f>
        <v>#REF!</v>
      </c>
      <c r="D73" s="126" t="e">
        <f t="shared" si="31"/>
        <v>#REF!</v>
      </c>
      <c r="E73" s="126" t="e">
        <f t="shared" si="31"/>
        <v>#REF!</v>
      </c>
      <c r="F73" s="126" t="e">
        <f t="shared" si="31"/>
        <v>#REF!</v>
      </c>
      <c r="G73" s="126" t="e">
        <f t="shared" si="31"/>
        <v>#REF!</v>
      </c>
      <c r="H73" s="126" t="e">
        <f t="shared" si="31"/>
        <v>#REF!</v>
      </c>
      <c r="I73" s="126" t="e">
        <f t="shared" si="31"/>
        <v>#REF!</v>
      </c>
      <c r="J73" s="126" t="e">
        <f t="shared" si="31"/>
        <v>#REF!</v>
      </c>
      <c r="K73" s="126" t="e">
        <f t="shared" si="31"/>
        <v>#REF!</v>
      </c>
      <c r="L73" s="126" t="e">
        <f t="shared" si="31"/>
        <v>#REF!</v>
      </c>
      <c r="M73" s="126" t="e">
        <f t="shared" si="31"/>
        <v>#REF!</v>
      </c>
      <c r="N73" s="126" t="e">
        <f t="shared" si="31"/>
        <v>#REF!</v>
      </c>
      <c r="O73" s="7"/>
      <c r="P73" s="7"/>
      <c r="Q73" s="7"/>
      <c r="R73" s="7"/>
      <c r="S73" s="7"/>
      <c r="T73" s="7"/>
      <c r="U73" s="7"/>
      <c r="V73" s="7"/>
      <c r="W73" s="7"/>
      <c r="X73" s="7"/>
      <c r="Y73" s="7"/>
      <c r="Z73" s="7"/>
    </row>
    <row r="74" spans="1:26" ht="12.75" customHeight="1" x14ac:dyDescent="0.2">
      <c r="A74" s="124"/>
      <c r="B74" s="125" t="s">
        <v>188</v>
      </c>
      <c r="C74" s="126" t="e">
        <f t="shared" ref="C74:N74" si="32">(C53/C11)*100</f>
        <v>#REF!</v>
      </c>
      <c r="D74" s="126" t="e">
        <f t="shared" si="32"/>
        <v>#REF!</v>
      </c>
      <c r="E74" s="126" t="e">
        <f t="shared" si="32"/>
        <v>#REF!</v>
      </c>
      <c r="F74" s="126" t="e">
        <f t="shared" si="32"/>
        <v>#REF!</v>
      </c>
      <c r="G74" s="126" t="e">
        <f t="shared" si="32"/>
        <v>#REF!</v>
      </c>
      <c r="H74" s="126" t="e">
        <f t="shared" si="32"/>
        <v>#REF!</v>
      </c>
      <c r="I74" s="126" t="e">
        <f t="shared" si="32"/>
        <v>#REF!</v>
      </c>
      <c r="J74" s="126" t="e">
        <f t="shared" si="32"/>
        <v>#REF!</v>
      </c>
      <c r="K74" s="126" t="e">
        <f t="shared" si="32"/>
        <v>#REF!</v>
      </c>
      <c r="L74" s="126" t="e">
        <f t="shared" si="32"/>
        <v>#REF!</v>
      </c>
      <c r="M74" s="126" t="e">
        <f t="shared" si="32"/>
        <v>#REF!</v>
      </c>
      <c r="N74" s="126" t="e">
        <f t="shared" si="32"/>
        <v>#REF!</v>
      </c>
      <c r="O74" s="7"/>
      <c r="P74" s="7"/>
      <c r="Q74" s="7"/>
      <c r="R74" s="7"/>
      <c r="S74" s="7"/>
      <c r="T74" s="7"/>
      <c r="U74" s="7"/>
      <c r="V74" s="7"/>
      <c r="W74" s="7"/>
      <c r="X74" s="7"/>
      <c r="Y74" s="7"/>
      <c r="Z74" s="7"/>
    </row>
    <row r="75" spans="1:26" ht="12.75" customHeight="1" x14ac:dyDescent="0.2">
      <c r="A75" s="124"/>
      <c r="B75" s="125" t="s">
        <v>189</v>
      </c>
      <c r="C75" s="126" t="e">
        <f t="shared" ref="C75:N75" si="33">(C54/C12)*100</f>
        <v>#REF!</v>
      </c>
      <c r="D75" s="126" t="e">
        <f t="shared" si="33"/>
        <v>#REF!</v>
      </c>
      <c r="E75" s="126" t="e">
        <f t="shared" si="33"/>
        <v>#REF!</v>
      </c>
      <c r="F75" s="126" t="e">
        <f t="shared" si="33"/>
        <v>#REF!</v>
      </c>
      <c r="G75" s="126" t="e">
        <f t="shared" si="33"/>
        <v>#REF!</v>
      </c>
      <c r="H75" s="126" t="e">
        <f t="shared" si="33"/>
        <v>#REF!</v>
      </c>
      <c r="I75" s="126" t="e">
        <f t="shared" si="33"/>
        <v>#REF!</v>
      </c>
      <c r="J75" s="126" t="e">
        <f t="shared" si="33"/>
        <v>#REF!</v>
      </c>
      <c r="K75" s="126" t="e">
        <f t="shared" si="33"/>
        <v>#REF!</v>
      </c>
      <c r="L75" s="126" t="e">
        <f t="shared" si="33"/>
        <v>#REF!</v>
      </c>
      <c r="M75" s="126" t="e">
        <f t="shared" si="33"/>
        <v>#REF!</v>
      </c>
      <c r="N75" s="126" t="e">
        <f t="shared" si="33"/>
        <v>#REF!</v>
      </c>
      <c r="O75" s="7"/>
      <c r="P75" s="7"/>
      <c r="Q75" s="7"/>
      <c r="R75" s="7"/>
      <c r="S75" s="7"/>
      <c r="T75" s="7"/>
      <c r="U75" s="7"/>
      <c r="V75" s="7"/>
      <c r="W75" s="7"/>
      <c r="X75" s="7"/>
      <c r="Y75" s="7"/>
      <c r="Z75" s="7"/>
    </row>
    <row r="76" spans="1:26" ht="12.75" customHeight="1" x14ac:dyDescent="0.2">
      <c r="A76" s="124" t="s">
        <v>190</v>
      </c>
      <c r="B76" s="125" t="s">
        <v>186</v>
      </c>
      <c r="C76" s="126" t="e">
        <f t="shared" ref="C76:N76" si="34">(C55/C13)*100</f>
        <v>#REF!</v>
      </c>
      <c r="D76" s="126" t="e">
        <f t="shared" si="34"/>
        <v>#REF!</v>
      </c>
      <c r="E76" s="126" t="e">
        <f t="shared" si="34"/>
        <v>#REF!</v>
      </c>
      <c r="F76" s="126" t="e">
        <f t="shared" si="34"/>
        <v>#REF!</v>
      </c>
      <c r="G76" s="126" t="e">
        <f t="shared" si="34"/>
        <v>#REF!</v>
      </c>
      <c r="H76" s="126" t="e">
        <f t="shared" si="34"/>
        <v>#REF!</v>
      </c>
      <c r="I76" s="126" t="e">
        <f t="shared" si="34"/>
        <v>#REF!</v>
      </c>
      <c r="J76" s="126" t="e">
        <f t="shared" si="34"/>
        <v>#REF!</v>
      </c>
      <c r="K76" s="126" t="e">
        <f t="shared" si="34"/>
        <v>#REF!</v>
      </c>
      <c r="L76" s="126" t="e">
        <f t="shared" si="34"/>
        <v>#REF!</v>
      </c>
      <c r="M76" s="126" t="e">
        <f t="shared" si="34"/>
        <v>#REF!</v>
      </c>
      <c r="N76" s="126" t="e">
        <f t="shared" si="34"/>
        <v>#REF!</v>
      </c>
      <c r="O76" s="7"/>
      <c r="P76" s="7"/>
      <c r="Q76" s="7"/>
      <c r="R76" s="7"/>
      <c r="S76" s="7"/>
      <c r="T76" s="7"/>
      <c r="U76" s="7"/>
      <c r="V76" s="7"/>
      <c r="W76" s="7"/>
      <c r="X76" s="7"/>
      <c r="Y76" s="7"/>
      <c r="Z76" s="7"/>
    </row>
    <row r="77" spans="1:26" ht="12.75" customHeight="1" x14ac:dyDescent="0.2">
      <c r="A77" s="124"/>
      <c r="B77" s="125" t="s">
        <v>187</v>
      </c>
      <c r="C77" s="126" t="e">
        <f t="shared" ref="C77:N77" si="35">(C56/C14)*100</f>
        <v>#REF!</v>
      </c>
      <c r="D77" s="126" t="e">
        <f t="shared" si="35"/>
        <v>#REF!</v>
      </c>
      <c r="E77" s="126" t="e">
        <f t="shared" si="35"/>
        <v>#REF!</v>
      </c>
      <c r="F77" s="126" t="e">
        <f t="shared" si="35"/>
        <v>#REF!</v>
      </c>
      <c r="G77" s="126" t="e">
        <f t="shared" si="35"/>
        <v>#REF!</v>
      </c>
      <c r="H77" s="126" t="e">
        <f t="shared" si="35"/>
        <v>#REF!</v>
      </c>
      <c r="I77" s="126" t="e">
        <f t="shared" si="35"/>
        <v>#REF!</v>
      </c>
      <c r="J77" s="126" t="e">
        <f t="shared" si="35"/>
        <v>#REF!</v>
      </c>
      <c r="K77" s="126" t="e">
        <f t="shared" si="35"/>
        <v>#REF!</v>
      </c>
      <c r="L77" s="126" t="e">
        <f t="shared" si="35"/>
        <v>#REF!</v>
      </c>
      <c r="M77" s="126" t="e">
        <f t="shared" si="35"/>
        <v>#REF!</v>
      </c>
      <c r="N77" s="126" t="e">
        <f t="shared" si="35"/>
        <v>#REF!</v>
      </c>
      <c r="O77" s="7"/>
      <c r="P77" s="7"/>
      <c r="Q77" s="7"/>
      <c r="R77" s="7"/>
      <c r="S77" s="7"/>
      <c r="T77" s="7"/>
      <c r="U77" s="7"/>
      <c r="V77" s="7"/>
      <c r="W77" s="7"/>
      <c r="X77" s="7"/>
      <c r="Y77" s="7"/>
      <c r="Z77" s="7"/>
    </row>
    <row r="78" spans="1:26" ht="12.75" customHeight="1" x14ac:dyDescent="0.2">
      <c r="A78" s="124"/>
      <c r="B78" s="125" t="s">
        <v>188</v>
      </c>
      <c r="C78" s="126" t="e">
        <f t="shared" ref="C78:N78" si="36">(C57/C15)*100</f>
        <v>#REF!</v>
      </c>
      <c r="D78" s="126" t="e">
        <f t="shared" si="36"/>
        <v>#REF!</v>
      </c>
      <c r="E78" s="126" t="e">
        <f t="shared" si="36"/>
        <v>#REF!</v>
      </c>
      <c r="F78" s="126" t="e">
        <f t="shared" si="36"/>
        <v>#REF!</v>
      </c>
      <c r="G78" s="126" t="e">
        <f t="shared" si="36"/>
        <v>#REF!</v>
      </c>
      <c r="H78" s="126" t="e">
        <f t="shared" si="36"/>
        <v>#REF!</v>
      </c>
      <c r="I78" s="126" t="e">
        <f t="shared" si="36"/>
        <v>#REF!</v>
      </c>
      <c r="J78" s="126" t="e">
        <f t="shared" si="36"/>
        <v>#REF!</v>
      </c>
      <c r="K78" s="126" t="e">
        <f t="shared" si="36"/>
        <v>#REF!</v>
      </c>
      <c r="L78" s="126" t="e">
        <f t="shared" si="36"/>
        <v>#REF!</v>
      </c>
      <c r="M78" s="126" t="e">
        <f t="shared" si="36"/>
        <v>#REF!</v>
      </c>
      <c r="N78" s="126" t="e">
        <f t="shared" si="36"/>
        <v>#REF!</v>
      </c>
      <c r="O78" s="7"/>
      <c r="P78" s="7"/>
      <c r="Q78" s="7"/>
      <c r="R78" s="7"/>
      <c r="S78" s="7"/>
      <c r="T78" s="7"/>
      <c r="U78" s="7"/>
      <c r="V78" s="7"/>
      <c r="W78" s="7"/>
      <c r="X78" s="7"/>
      <c r="Y78" s="7"/>
      <c r="Z78" s="7"/>
    </row>
    <row r="79" spans="1:26" ht="12.75" customHeight="1" x14ac:dyDescent="0.2">
      <c r="A79" s="124"/>
      <c r="B79" s="125" t="s">
        <v>189</v>
      </c>
      <c r="C79" s="126" t="e">
        <f t="shared" ref="C79:N79" si="37">(C58/C16)*100</f>
        <v>#REF!</v>
      </c>
      <c r="D79" s="126" t="e">
        <f t="shared" si="37"/>
        <v>#REF!</v>
      </c>
      <c r="E79" s="126" t="e">
        <f t="shared" si="37"/>
        <v>#REF!</v>
      </c>
      <c r="F79" s="126" t="e">
        <f t="shared" si="37"/>
        <v>#REF!</v>
      </c>
      <c r="G79" s="126" t="e">
        <f t="shared" si="37"/>
        <v>#REF!</v>
      </c>
      <c r="H79" s="126" t="e">
        <f t="shared" si="37"/>
        <v>#REF!</v>
      </c>
      <c r="I79" s="126" t="e">
        <f t="shared" si="37"/>
        <v>#REF!</v>
      </c>
      <c r="J79" s="126" t="e">
        <f t="shared" si="37"/>
        <v>#REF!</v>
      </c>
      <c r="K79" s="126" t="e">
        <f t="shared" si="37"/>
        <v>#REF!</v>
      </c>
      <c r="L79" s="126" t="e">
        <f t="shared" si="37"/>
        <v>#REF!</v>
      </c>
      <c r="M79" s="126" t="e">
        <f t="shared" si="37"/>
        <v>#REF!</v>
      </c>
      <c r="N79" s="126" t="e">
        <f t="shared" si="37"/>
        <v>#REF!</v>
      </c>
      <c r="O79" s="7"/>
      <c r="P79" s="7"/>
      <c r="Q79" s="7"/>
      <c r="R79" s="7"/>
      <c r="S79" s="7"/>
      <c r="T79" s="7"/>
      <c r="U79" s="7"/>
      <c r="V79" s="7"/>
      <c r="W79" s="7"/>
      <c r="X79" s="7"/>
      <c r="Y79" s="7"/>
      <c r="Z79" s="7"/>
    </row>
    <row r="80" spans="1:26" ht="12.75" customHeight="1" x14ac:dyDescent="0.2">
      <c r="A80" s="124" t="s">
        <v>191</v>
      </c>
      <c r="B80" s="125" t="s">
        <v>186</v>
      </c>
      <c r="C80" s="126" t="e">
        <f t="shared" ref="C80:N80" si="38">(C59/C17)*100</f>
        <v>#REF!</v>
      </c>
      <c r="D80" s="126" t="e">
        <f t="shared" si="38"/>
        <v>#REF!</v>
      </c>
      <c r="E80" s="126" t="e">
        <f t="shared" si="38"/>
        <v>#REF!</v>
      </c>
      <c r="F80" s="126" t="e">
        <f t="shared" si="38"/>
        <v>#REF!</v>
      </c>
      <c r="G80" s="126" t="e">
        <f t="shared" si="38"/>
        <v>#REF!</v>
      </c>
      <c r="H80" s="126" t="e">
        <f t="shared" si="38"/>
        <v>#REF!</v>
      </c>
      <c r="I80" s="126" t="e">
        <f t="shared" si="38"/>
        <v>#REF!</v>
      </c>
      <c r="J80" s="126" t="e">
        <f t="shared" si="38"/>
        <v>#REF!</v>
      </c>
      <c r="K80" s="126" t="e">
        <f t="shared" si="38"/>
        <v>#REF!</v>
      </c>
      <c r="L80" s="126" t="e">
        <f t="shared" si="38"/>
        <v>#REF!</v>
      </c>
      <c r="M80" s="126" t="e">
        <f t="shared" si="38"/>
        <v>#REF!</v>
      </c>
      <c r="N80" s="126" t="e">
        <f t="shared" si="38"/>
        <v>#REF!</v>
      </c>
      <c r="O80" s="7"/>
      <c r="P80" s="7"/>
      <c r="Q80" s="7"/>
      <c r="R80" s="7"/>
      <c r="S80" s="7"/>
      <c r="T80" s="7"/>
      <c r="U80" s="7"/>
      <c r="V80" s="7"/>
      <c r="W80" s="7"/>
      <c r="X80" s="7"/>
      <c r="Y80" s="7"/>
      <c r="Z80" s="7"/>
    </row>
    <row r="81" spans="1:26" ht="12.75" customHeight="1" x14ac:dyDescent="0.2">
      <c r="A81" s="124"/>
      <c r="B81" s="125" t="s">
        <v>187</v>
      </c>
      <c r="C81" s="126" t="e">
        <f t="shared" ref="C81:N81" si="39">(C60/C18)*100</f>
        <v>#REF!</v>
      </c>
      <c r="D81" s="126" t="e">
        <f t="shared" si="39"/>
        <v>#REF!</v>
      </c>
      <c r="E81" s="126" t="e">
        <f t="shared" si="39"/>
        <v>#REF!</v>
      </c>
      <c r="F81" s="126" t="e">
        <f t="shared" si="39"/>
        <v>#REF!</v>
      </c>
      <c r="G81" s="126" t="e">
        <f t="shared" si="39"/>
        <v>#REF!</v>
      </c>
      <c r="H81" s="126" t="e">
        <f t="shared" si="39"/>
        <v>#REF!</v>
      </c>
      <c r="I81" s="126" t="e">
        <f t="shared" si="39"/>
        <v>#REF!</v>
      </c>
      <c r="J81" s="126" t="e">
        <f t="shared" si="39"/>
        <v>#REF!</v>
      </c>
      <c r="K81" s="126" t="e">
        <f t="shared" si="39"/>
        <v>#REF!</v>
      </c>
      <c r="L81" s="126" t="e">
        <f t="shared" si="39"/>
        <v>#REF!</v>
      </c>
      <c r="M81" s="126" t="e">
        <f t="shared" si="39"/>
        <v>#REF!</v>
      </c>
      <c r="N81" s="126" t="e">
        <f t="shared" si="39"/>
        <v>#REF!</v>
      </c>
      <c r="O81" s="7"/>
      <c r="P81" s="7"/>
      <c r="Q81" s="7"/>
      <c r="R81" s="7"/>
      <c r="S81" s="7"/>
      <c r="T81" s="7"/>
      <c r="U81" s="7"/>
      <c r="V81" s="7"/>
      <c r="W81" s="7"/>
      <c r="X81" s="7"/>
      <c r="Y81" s="7"/>
      <c r="Z81" s="7"/>
    </row>
    <row r="82" spans="1:26" ht="12.75" customHeight="1" x14ac:dyDescent="0.2">
      <c r="A82" s="124"/>
      <c r="B82" s="125" t="s">
        <v>188</v>
      </c>
      <c r="C82" s="126" t="e">
        <f t="shared" ref="C82:N82" si="40">(C61/C19)*100</f>
        <v>#REF!</v>
      </c>
      <c r="D82" s="126" t="e">
        <f t="shared" si="40"/>
        <v>#REF!</v>
      </c>
      <c r="E82" s="126" t="e">
        <f t="shared" si="40"/>
        <v>#REF!</v>
      </c>
      <c r="F82" s="126" t="e">
        <f t="shared" si="40"/>
        <v>#REF!</v>
      </c>
      <c r="G82" s="126" t="e">
        <f t="shared" si="40"/>
        <v>#REF!</v>
      </c>
      <c r="H82" s="126" t="e">
        <f t="shared" si="40"/>
        <v>#REF!</v>
      </c>
      <c r="I82" s="126" t="e">
        <f t="shared" si="40"/>
        <v>#REF!</v>
      </c>
      <c r="J82" s="126" t="e">
        <f t="shared" si="40"/>
        <v>#REF!</v>
      </c>
      <c r="K82" s="126" t="e">
        <f t="shared" si="40"/>
        <v>#REF!</v>
      </c>
      <c r="L82" s="126" t="e">
        <f t="shared" si="40"/>
        <v>#REF!</v>
      </c>
      <c r="M82" s="126" t="e">
        <f t="shared" si="40"/>
        <v>#REF!</v>
      </c>
      <c r="N82" s="126" t="e">
        <f t="shared" si="40"/>
        <v>#REF!</v>
      </c>
      <c r="O82" s="7"/>
      <c r="P82" s="7"/>
      <c r="Q82" s="7"/>
      <c r="R82" s="7"/>
      <c r="S82" s="7"/>
      <c r="T82" s="7"/>
      <c r="U82" s="7"/>
      <c r="V82" s="7"/>
      <c r="W82" s="7"/>
      <c r="X82" s="7"/>
      <c r="Y82" s="7"/>
      <c r="Z82" s="7"/>
    </row>
    <row r="83" spans="1:26" ht="12.75" customHeight="1" x14ac:dyDescent="0.2">
      <c r="A83" s="124"/>
      <c r="B83" s="125" t="s">
        <v>189</v>
      </c>
      <c r="C83" s="126" t="e">
        <f t="shared" ref="C83:N83" si="41">(C62/C20)*100</f>
        <v>#REF!</v>
      </c>
      <c r="D83" s="126" t="e">
        <f t="shared" si="41"/>
        <v>#REF!</v>
      </c>
      <c r="E83" s="126" t="e">
        <f t="shared" si="41"/>
        <v>#REF!</v>
      </c>
      <c r="F83" s="126" t="e">
        <f t="shared" si="41"/>
        <v>#REF!</v>
      </c>
      <c r="G83" s="126" t="e">
        <f t="shared" si="41"/>
        <v>#REF!</v>
      </c>
      <c r="H83" s="126" t="e">
        <f t="shared" si="41"/>
        <v>#REF!</v>
      </c>
      <c r="I83" s="126" t="e">
        <f t="shared" si="41"/>
        <v>#REF!</v>
      </c>
      <c r="J83" s="126" t="e">
        <f t="shared" si="41"/>
        <v>#REF!</v>
      </c>
      <c r="K83" s="126" t="e">
        <f t="shared" si="41"/>
        <v>#REF!</v>
      </c>
      <c r="L83" s="126" t="e">
        <f t="shared" si="41"/>
        <v>#REF!</v>
      </c>
      <c r="M83" s="126" t="e">
        <f t="shared" si="41"/>
        <v>#REF!</v>
      </c>
      <c r="N83" s="126" t="e">
        <f t="shared" si="41"/>
        <v>#REF!</v>
      </c>
      <c r="O83" s="7"/>
      <c r="P83" s="7"/>
      <c r="Q83" s="7"/>
      <c r="R83" s="7"/>
      <c r="S83" s="7"/>
      <c r="T83" s="7"/>
      <c r="U83" s="7"/>
      <c r="V83" s="7"/>
      <c r="W83" s="7"/>
      <c r="X83" s="7"/>
      <c r="Y83" s="7"/>
      <c r="Z83" s="7"/>
    </row>
    <row r="84" spans="1:26" ht="12.75" customHeight="1" x14ac:dyDescent="0.2">
      <c r="A84" s="124" t="s">
        <v>172</v>
      </c>
      <c r="B84" s="125" t="s">
        <v>186</v>
      </c>
      <c r="C84" s="126" t="e">
        <f t="shared" ref="C84:N84" si="42">(C63/C21)*100</f>
        <v>#REF!</v>
      </c>
      <c r="D84" s="126" t="e">
        <f t="shared" si="42"/>
        <v>#REF!</v>
      </c>
      <c r="E84" s="126" t="e">
        <f t="shared" si="42"/>
        <v>#REF!</v>
      </c>
      <c r="F84" s="126" t="e">
        <f t="shared" si="42"/>
        <v>#REF!</v>
      </c>
      <c r="G84" s="126" t="e">
        <f t="shared" si="42"/>
        <v>#REF!</v>
      </c>
      <c r="H84" s="126" t="e">
        <f t="shared" si="42"/>
        <v>#REF!</v>
      </c>
      <c r="I84" s="126" t="e">
        <f t="shared" si="42"/>
        <v>#REF!</v>
      </c>
      <c r="J84" s="126" t="e">
        <f t="shared" si="42"/>
        <v>#REF!</v>
      </c>
      <c r="K84" s="126" t="e">
        <f t="shared" si="42"/>
        <v>#REF!</v>
      </c>
      <c r="L84" s="126" t="e">
        <f t="shared" si="42"/>
        <v>#REF!</v>
      </c>
      <c r="M84" s="126" t="e">
        <f t="shared" si="42"/>
        <v>#REF!</v>
      </c>
      <c r="N84" s="126" t="e">
        <f t="shared" si="42"/>
        <v>#REF!</v>
      </c>
      <c r="O84" s="7"/>
      <c r="P84" s="7"/>
      <c r="Q84" s="7"/>
      <c r="R84" s="7"/>
      <c r="S84" s="7"/>
      <c r="T84" s="7"/>
      <c r="U84" s="7"/>
      <c r="V84" s="7"/>
      <c r="W84" s="7"/>
      <c r="X84" s="7"/>
      <c r="Y84" s="7"/>
      <c r="Z84" s="7"/>
    </row>
    <row r="85" spans="1:26" ht="12.75" customHeight="1" x14ac:dyDescent="0.2">
      <c r="A85" s="124"/>
      <c r="B85" s="125" t="s">
        <v>187</v>
      </c>
      <c r="C85" s="126" t="e">
        <f t="shared" ref="C85:N85" si="43">(C64/C22)*100</f>
        <v>#REF!</v>
      </c>
      <c r="D85" s="126" t="e">
        <f t="shared" si="43"/>
        <v>#REF!</v>
      </c>
      <c r="E85" s="126" t="e">
        <f t="shared" si="43"/>
        <v>#REF!</v>
      </c>
      <c r="F85" s="126" t="e">
        <f t="shared" si="43"/>
        <v>#REF!</v>
      </c>
      <c r="G85" s="126" t="e">
        <f t="shared" si="43"/>
        <v>#REF!</v>
      </c>
      <c r="H85" s="126" t="e">
        <f t="shared" si="43"/>
        <v>#REF!</v>
      </c>
      <c r="I85" s="126" t="e">
        <f t="shared" si="43"/>
        <v>#REF!</v>
      </c>
      <c r="J85" s="126" t="e">
        <f t="shared" si="43"/>
        <v>#REF!</v>
      </c>
      <c r="K85" s="126" t="e">
        <f t="shared" si="43"/>
        <v>#REF!</v>
      </c>
      <c r="L85" s="126" t="e">
        <f t="shared" si="43"/>
        <v>#REF!</v>
      </c>
      <c r="M85" s="126" t="e">
        <f t="shared" si="43"/>
        <v>#REF!</v>
      </c>
      <c r="N85" s="126" t="e">
        <f t="shared" si="43"/>
        <v>#REF!</v>
      </c>
      <c r="O85" s="7"/>
      <c r="P85" s="7"/>
      <c r="Q85" s="7"/>
      <c r="R85" s="7"/>
      <c r="S85" s="7"/>
      <c r="T85" s="7"/>
      <c r="U85" s="7"/>
      <c r="V85" s="7"/>
      <c r="W85" s="7"/>
      <c r="X85" s="7"/>
      <c r="Y85" s="7"/>
      <c r="Z85" s="7"/>
    </row>
    <row r="86" spans="1:26" ht="12.75" customHeight="1" x14ac:dyDescent="0.2">
      <c r="A86" s="124"/>
      <c r="B86" s="127" t="s">
        <v>188</v>
      </c>
      <c r="C86" s="126" t="e">
        <f t="shared" ref="C86:N86" si="44">(C65/C23)*100</f>
        <v>#REF!</v>
      </c>
      <c r="D86" s="126" t="e">
        <f t="shared" si="44"/>
        <v>#REF!</v>
      </c>
      <c r="E86" s="126" t="e">
        <f t="shared" si="44"/>
        <v>#REF!</v>
      </c>
      <c r="F86" s="126" t="e">
        <f t="shared" si="44"/>
        <v>#REF!</v>
      </c>
      <c r="G86" s="126" t="e">
        <f t="shared" si="44"/>
        <v>#REF!</v>
      </c>
      <c r="H86" s="126" t="e">
        <f t="shared" si="44"/>
        <v>#REF!</v>
      </c>
      <c r="I86" s="126" t="e">
        <f t="shared" si="44"/>
        <v>#REF!</v>
      </c>
      <c r="J86" s="126" t="e">
        <f t="shared" si="44"/>
        <v>#REF!</v>
      </c>
      <c r="K86" s="126" t="e">
        <f t="shared" si="44"/>
        <v>#REF!</v>
      </c>
      <c r="L86" s="126" t="e">
        <f t="shared" si="44"/>
        <v>#REF!</v>
      </c>
      <c r="M86" s="126" t="e">
        <f t="shared" si="44"/>
        <v>#REF!</v>
      </c>
      <c r="N86" s="126" t="e">
        <f t="shared" si="44"/>
        <v>#REF!</v>
      </c>
      <c r="O86" s="7"/>
      <c r="P86" s="7"/>
      <c r="Q86" s="7"/>
      <c r="R86" s="7"/>
      <c r="S86" s="7"/>
      <c r="T86" s="7"/>
      <c r="U86" s="7"/>
      <c r="V86" s="7"/>
      <c r="W86" s="7"/>
      <c r="X86" s="7"/>
      <c r="Y86" s="7"/>
      <c r="Z86" s="7"/>
    </row>
    <row r="87" spans="1:26" ht="12.75" customHeight="1" x14ac:dyDescent="0.2">
      <c r="A87" s="124"/>
      <c r="B87" s="127" t="s">
        <v>189</v>
      </c>
      <c r="C87" s="126" t="e">
        <f t="shared" ref="C87:N87" si="45">(C66/C24)*100</f>
        <v>#REF!</v>
      </c>
      <c r="D87" s="126" t="e">
        <f t="shared" si="45"/>
        <v>#REF!</v>
      </c>
      <c r="E87" s="126" t="e">
        <f t="shared" si="45"/>
        <v>#REF!</v>
      </c>
      <c r="F87" s="126" t="e">
        <f t="shared" si="45"/>
        <v>#REF!</v>
      </c>
      <c r="G87" s="126" t="e">
        <f t="shared" si="45"/>
        <v>#REF!</v>
      </c>
      <c r="H87" s="126" t="e">
        <f t="shared" si="45"/>
        <v>#REF!</v>
      </c>
      <c r="I87" s="126" t="e">
        <f t="shared" si="45"/>
        <v>#REF!</v>
      </c>
      <c r="J87" s="126" t="e">
        <f t="shared" si="45"/>
        <v>#REF!</v>
      </c>
      <c r="K87" s="126" t="e">
        <f t="shared" si="45"/>
        <v>#REF!</v>
      </c>
      <c r="L87" s="126" t="e">
        <f t="shared" si="45"/>
        <v>#REF!</v>
      </c>
      <c r="M87" s="126" t="e">
        <f t="shared" si="45"/>
        <v>#REF!</v>
      </c>
      <c r="N87" s="126" t="e">
        <f t="shared" si="45"/>
        <v>#REF!</v>
      </c>
      <c r="O87" s="7"/>
      <c r="P87" s="7"/>
      <c r="Q87" s="7"/>
      <c r="R87" s="7"/>
      <c r="S87" s="7"/>
      <c r="T87" s="7"/>
      <c r="U87" s="7"/>
      <c r="V87" s="7"/>
      <c r="W87" s="7"/>
      <c r="X87" s="7"/>
      <c r="Y87" s="7"/>
      <c r="Z87" s="7"/>
    </row>
    <row r="88" spans="1:26" ht="12.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
      <c r="A120" s="34" t="s">
        <v>206</v>
      </c>
      <c r="B120" s="128" t="s">
        <v>173</v>
      </c>
      <c r="C120" s="128" t="s">
        <v>174</v>
      </c>
      <c r="D120" s="128" t="s">
        <v>175</v>
      </c>
      <c r="E120" s="128" t="s">
        <v>176</v>
      </c>
      <c r="F120" s="128" t="s">
        <v>177</v>
      </c>
      <c r="G120" s="128" t="s">
        <v>178</v>
      </c>
      <c r="H120" s="128" t="s">
        <v>179</v>
      </c>
      <c r="I120" s="128" t="s">
        <v>180</v>
      </c>
      <c r="J120" s="128" t="s">
        <v>181</v>
      </c>
      <c r="K120" s="128" t="s">
        <v>182</v>
      </c>
      <c r="L120" s="128" t="s">
        <v>183</v>
      </c>
      <c r="M120" s="128" t="s">
        <v>184</v>
      </c>
      <c r="N120" s="7"/>
      <c r="O120" s="7"/>
      <c r="P120" s="7"/>
      <c r="Q120" s="7"/>
      <c r="R120" s="7"/>
      <c r="S120" s="7"/>
      <c r="T120" s="7"/>
      <c r="U120" s="7"/>
      <c r="V120" s="7"/>
      <c r="W120" s="7"/>
      <c r="X120" s="7"/>
      <c r="Y120" s="7"/>
      <c r="Z120" s="7"/>
    </row>
    <row r="121" spans="1:26" ht="12.75" customHeight="1" x14ac:dyDescent="0.2">
      <c r="A121" s="129" t="s">
        <v>207</v>
      </c>
      <c r="B121" s="61" t="e">
        <f>EBIT!C7-EBIT!C36</f>
        <v>#REF!</v>
      </c>
      <c r="C121" s="61" t="e">
        <f>EBIT!D7-EBIT!D36</f>
        <v>#REF!</v>
      </c>
      <c r="D121" s="61" t="e">
        <f>EBIT!E7-EBIT!E36</f>
        <v>#REF!</v>
      </c>
      <c r="E121" s="61" t="e">
        <f>EBIT!F7-EBIT!F36</f>
        <v>#REF!</v>
      </c>
      <c r="F121" s="61" t="e">
        <f>EBIT!G7-EBIT!G36</f>
        <v>#REF!</v>
      </c>
      <c r="G121" s="61" t="e">
        <f>EBIT!H7-EBIT!H36</f>
        <v>#REF!</v>
      </c>
      <c r="H121" s="61" t="e">
        <f>EBIT!I7-EBIT!I36</f>
        <v>#REF!</v>
      </c>
      <c r="I121" s="61" t="e">
        <f>EBIT!J7-EBIT!J36</f>
        <v>#REF!</v>
      </c>
      <c r="J121" s="61" t="e">
        <f>EBIT!K7-EBIT!K36</f>
        <v>#REF!</v>
      </c>
      <c r="K121" s="61" t="e">
        <f>EBIT!L7-EBIT!L36</f>
        <v>#REF!</v>
      </c>
      <c r="L121" s="61" t="e">
        <f>EBIT!M7-EBIT!M36</f>
        <v>#REF!</v>
      </c>
      <c r="M121" s="61" t="e">
        <f>EBIT!N7-EBIT!N36</f>
        <v>#REF!</v>
      </c>
      <c r="N121" s="7"/>
      <c r="O121" s="7"/>
      <c r="P121" s="7"/>
      <c r="Q121" s="7"/>
      <c r="R121" s="7"/>
      <c r="S121" s="7"/>
      <c r="T121" s="7"/>
      <c r="U121" s="7"/>
      <c r="V121" s="7"/>
      <c r="W121" s="7"/>
      <c r="X121" s="7"/>
      <c r="Y121" s="7"/>
      <c r="Z121" s="7"/>
    </row>
    <row r="122" spans="1:26" ht="12.75" customHeight="1" x14ac:dyDescent="0.2">
      <c r="A122" s="129" t="s">
        <v>208</v>
      </c>
      <c r="B122" s="61" t="e">
        <f>EBIT!C8-EBIT!C37</f>
        <v>#REF!</v>
      </c>
      <c r="C122" s="61" t="e">
        <f>EBIT!D8-EBIT!D37</f>
        <v>#REF!</v>
      </c>
      <c r="D122" s="61" t="e">
        <f>EBIT!E8-EBIT!E37</f>
        <v>#REF!</v>
      </c>
      <c r="E122" s="61" t="e">
        <f>EBIT!F8-EBIT!F37</f>
        <v>#REF!</v>
      </c>
      <c r="F122" s="61" t="e">
        <f>EBIT!G8-EBIT!G37</f>
        <v>#REF!</v>
      </c>
      <c r="G122" s="61" t="e">
        <f>EBIT!H8-EBIT!H37</f>
        <v>#REF!</v>
      </c>
      <c r="H122" s="61" t="e">
        <f>EBIT!I8-EBIT!I37</f>
        <v>#REF!</v>
      </c>
      <c r="I122" s="61" t="e">
        <f>EBIT!J8-EBIT!J37</f>
        <v>#REF!</v>
      </c>
      <c r="J122" s="61" t="e">
        <f>EBIT!K8-EBIT!K37</f>
        <v>#REF!</v>
      </c>
      <c r="K122" s="61" t="e">
        <f>EBIT!L8-EBIT!L37</f>
        <v>#REF!</v>
      </c>
      <c r="L122" s="61" t="e">
        <f>EBIT!M8-EBIT!M37</f>
        <v>#REF!</v>
      </c>
      <c r="M122" s="61" t="e">
        <f>EBIT!N8-EBIT!N37</f>
        <v>#REF!</v>
      </c>
      <c r="N122" s="7"/>
      <c r="O122" s="7"/>
      <c r="P122" s="7"/>
      <c r="Q122" s="7"/>
      <c r="R122" s="7"/>
      <c r="S122" s="7"/>
      <c r="T122" s="7"/>
      <c r="U122" s="7"/>
      <c r="V122" s="7"/>
      <c r="W122" s="7"/>
      <c r="X122" s="7"/>
      <c r="Y122" s="7"/>
      <c r="Z122" s="7"/>
    </row>
    <row r="123" spans="1:26" ht="12.75" customHeight="1" x14ac:dyDescent="0.2">
      <c r="A123" s="129" t="s">
        <v>209</v>
      </c>
      <c r="B123" s="61" t="e">
        <f>EBIT!C9-EBIT!C38</f>
        <v>#REF!</v>
      </c>
      <c r="C123" s="61" t="e">
        <f>EBIT!D9-EBIT!D38</f>
        <v>#REF!</v>
      </c>
      <c r="D123" s="61" t="e">
        <f>EBIT!E9-EBIT!E38</f>
        <v>#REF!</v>
      </c>
      <c r="E123" s="61" t="e">
        <f>EBIT!F9-EBIT!F38</f>
        <v>#REF!</v>
      </c>
      <c r="F123" s="61" t="e">
        <f>EBIT!G9-EBIT!G38</f>
        <v>#REF!</v>
      </c>
      <c r="G123" s="61" t="e">
        <f>EBIT!H9-EBIT!H38</f>
        <v>#REF!</v>
      </c>
      <c r="H123" s="61" t="e">
        <f>EBIT!I9-EBIT!I38</f>
        <v>#REF!</v>
      </c>
      <c r="I123" s="61" t="e">
        <f>EBIT!J9-EBIT!J38</f>
        <v>#REF!</v>
      </c>
      <c r="J123" s="61" t="e">
        <f>EBIT!K9-EBIT!K38</f>
        <v>#REF!</v>
      </c>
      <c r="K123" s="61" t="e">
        <f>EBIT!L9-EBIT!L38</f>
        <v>#REF!</v>
      </c>
      <c r="L123" s="61" t="e">
        <f>EBIT!M9-EBIT!M38</f>
        <v>#REF!</v>
      </c>
      <c r="M123" s="61" t="e">
        <f>EBIT!N9-EBIT!N38</f>
        <v>#REF!</v>
      </c>
      <c r="N123" s="7"/>
      <c r="O123" s="7"/>
      <c r="P123" s="7"/>
      <c r="Q123" s="7"/>
      <c r="R123" s="7"/>
      <c r="S123" s="7"/>
      <c r="T123" s="7"/>
      <c r="U123" s="7"/>
      <c r="V123" s="7"/>
      <c r="W123" s="7"/>
      <c r="X123" s="7"/>
      <c r="Y123" s="7"/>
      <c r="Z123" s="7"/>
    </row>
    <row r="124" spans="1:26" ht="12.75" customHeight="1" x14ac:dyDescent="0.2">
      <c r="A124" s="130" t="s">
        <v>186</v>
      </c>
      <c r="B124" s="61" t="e">
        <f>EBIT!C39-EBIT!C10</f>
        <v>#REF!</v>
      </c>
      <c r="C124" s="61" t="e">
        <f>EBIT!D39-EBIT!D10</f>
        <v>#REF!</v>
      </c>
      <c r="D124" s="61" t="e">
        <f>EBIT!E39-EBIT!E10</f>
        <v>#REF!</v>
      </c>
      <c r="E124" s="61" t="e">
        <f>EBIT!F39-EBIT!F10</f>
        <v>#REF!</v>
      </c>
      <c r="F124" s="61" t="e">
        <f>EBIT!G39-EBIT!G10</f>
        <v>#REF!</v>
      </c>
      <c r="G124" s="61" t="e">
        <f>EBIT!H39-EBIT!H10</f>
        <v>#REF!</v>
      </c>
      <c r="H124" s="61" t="e">
        <f>EBIT!I39-EBIT!I10</f>
        <v>#REF!</v>
      </c>
      <c r="I124" s="61" t="e">
        <f>EBIT!J39-EBIT!J10</f>
        <v>#REF!</v>
      </c>
      <c r="J124" s="61" t="e">
        <f>EBIT!K39-EBIT!K10</f>
        <v>#REF!</v>
      </c>
      <c r="K124" s="61" t="e">
        <f>EBIT!L39-EBIT!L10</f>
        <v>#REF!</v>
      </c>
      <c r="L124" s="61" t="e">
        <f>EBIT!M39-EBIT!M10</f>
        <v>#REF!</v>
      </c>
      <c r="M124" s="61" t="e">
        <f>EBIT!N39-EBIT!N10</f>
        <v>#REF!</v>
      </c>
      <c r="N124" s="7"/>
      <c r="O124" s="7"/>
      <c r="P124" s="7"/>
      <c r="Q124" s="7"/>
      <c r="R124" s="7"/>
      <c r="S124" s="7"/>
      <c r="T124" s="7"/>
      <c r="U124" s="7"/>
      <c r="V124" s="7"/>
      <c r="W124" s="7"/>
      <c r="X124" s="7"/>
      <c r="Y124" s="7"/>
      <c r="Z124" s="7"/>
    </row>
    <row r="125" spans="1:26" ht="12.75" customHeight="1" x14ac:dyDescent="0.2">
      <c r="A125" s="131" t="s">
        <v>210</v>
      </c>
      <c r="B125" s="70" t="e">
        <f>EBIT!C11-EBIT!C40</f>
        <v>#REF!</v>
      </c>
      <c r="C125" s="70" t="e">
        <f>EBIT!D11-EBIT!D40</f>
        <v>#REF!</v>
      </c>
      <c r="D125" s="70" t="e">
        <f>EBIT!E11-EBIT!E40</f>
        <v>#REF!</v>
      </c>
      <c r="E125" s="70" t="e">
        <f>EBIT!F11-EBIT!F40</f>
        <v>#REF!</v>
      </c>
      <c r="F125" s="70" t="e">
        <f>EBIT!G11-EBIT!G40</f>
        <v>#REF!</v>
      </c>
      <c r="G125" s="70" t="e">
        <f>EBIT!H11-EBIT!H40</f>
        <v>#REF!</v>
      </c>
      <c r="H125" s="70" t="e">
        <f>EBIT!I11-EBIT!I40</f>
        <v>#REF!</v>
      </c>
      <c r="I125" s="70" t="e">
        <f>EBIT!J11-EBIT!J40</f>
        <v>#REF!</v>
      </c>
      <c r="J125" s="70" t="e">
        <f>EBIT!K11-EBIT!K40</f>
        <v>#REF!</v>
      </c>
      <c r="K125" s="70" t="e">
        <f>EBIT!L11-EBIT!L40</f>
        <v>#REF!</v>
      </c>
      <c r="L125" s="70" t="e">
        <f>EBIT!M11-EBIT!M40</f>
        <v>#REF!</v>
      </c>
      <c r="M125" s="70" t="e">
        <f>EBIT!N11-EBIT!N40</f>
        <v>#REF!</v>
      </c>
      <c r="N125" s="7"/>
      <c r="O125" s="7"/>
      <c r="P125" s="7"/>
      <c r="Q125" s="7"/>
      <c r="R125" s="7"/>
      <c r="S125" s="7"/>
      <c r="T125" s="7"/>
      <c r="U125" s="7"/>
      <c r="V125" s="7"/>
      <c r="W125" s="7"/>
      <c r="X125" s="7"/>
      <c r="Y125" s="7"/>
      <c r="Z125" s="7"/>
    </row>
    <row r="126" spans="1:26" ht="12.75" customHeight="1" x14ac:dyDescent="0.2">
      <c r="A126" s="7"/>
      <c r="B126" s="61"/>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x14ac:dyDescent="0.2"/>
  <cols>
    <col min="1" max="1" width="68.83203125" customWidth="1"/>
    <col min="2" max="2" width="15.5" customWidth="1"/>
    <col min="3" max="14" width="14" customWidth="1"/>
    <col min="15" max="26" width="8.6640625" customWidth="1"/>
  </cols>
  <sheetData>
    <row r="1" spans="1:26" ht="27.75" customHeight="1" x14ac:dyDescent="0.2">
      <c r="A1" s="219" t="s">
        <v>211</v>
      </c>
      <c r="B1" s="195"/>
      <c r="C1" s="195"/>
      <c r="D1" s="195"/>
      <c r="E1" s="195"/>
      <c r="F1" s="195"/>
      <c r="G1" s="195"/>
      <c r="H1" s="195"/>
      <c r="I1" s="195"/>
      <c r="J1" s="195"/>
      <c r="K1" s="196"/>
      <c r="L1" s="132"/>
      <c r="M1" s="132"/>
      <c r="N1" s="132"/>
      <c r="O1" s="132"/>
      <c r="P1" s="132"/>
      <c r="Q1" s="132"/>
      <c r="R1" s="132"/>
      <c r="S1" s="132"/>
      <c r="T1" s="132"/>
      <c r="U1" s="132"/>
      <c r="V1" s="132"/>
      <c r="W1" s="132"/>
      <c r="X1" s="132"/>
      <c r="Y1" s="132"/>
      <c r="Z1" s="132"/>
    </row>
    <row r="2" spans="1:26" ht="36.75" customHeight="1" x14ac:dyDescent="0.2">
      <c r="A2" s="197"/>
      <c r="B2" s="198"/>
      <c r="C2" s="198"/>
      <c r="D2" s="198"/>
      <c r="E2" s="198"/>
      <c r="F2" s="198"/>
      <c r="G2" s="198"/>
      <c r="H2" s="198"/>
      <c r="I2" s="198"/>
      <c r="J2" s="198"/>
      <c r="K2" s="199"/>
      <c r="L2" s="132"/>
      <c r="M2" s="132"/>
      <c r="N2" s="132"/>
      <c r="O2" s="132"/>
      <c r="P2" s="132"/>
      <c r="Q2" s="132"/>
      <c r="R2" s="132"/>
      <c r="S2" s="132"/>
      <c r="T2" s="132"/>
      <c r="U2" s="132"/>
      <c r="V2" s="132"/>
      <c r="W2" s="132"/>
      <c r="X2" s="132"/>
      <c r="Y2" s="132"/>
      <c r="Z2" s="132"/>
    </row>
    <row r="3" spans="1:26" ht="13.5" customHeight="1" x14ac:dyDescent="0.2">
      <c r="A3" s="133" t="s">
        <v>212</v>
      </c>
      <c r="B3" s="133"/>
      <c r="C3" s="134"/>
      <c r="D3" s="134"/>
      <c r="E3" s="134"/>
      <c r="F3" s="134"/>
      <c r="G3" s="103"/>
      <c r="H3" s="103"/>
      <c r="I3" s="103"/>
      <c r="J3" s="103"/>
      <c r="K3" s="103"/>
      <c r="L3" s="103"/>
      <c r="M3" s="103"/>
      <c r="N3" s="103"/>
      <c r="O3" s="103"/>
      <c r="P3" s="103"/>
      <c r="Q3" s="103"/>
      <c r="R3" s="103"/>
      <c r="S3" s="103"/>
      <c r="T3" s="103"/>
      <c r="U3" s="103"/>
      <c r="V3" s="103"/>
      <c r="W3" s="103"/>
      <c r="X3" s="103"/>
      <c r="Y3" s="103"/>
      <c r="Z3" s="103"/>
    </row>
    <row r="4" spans="1:26" ht="13.5" customHeight="1" x14ac:dyDescent="0.2">
      <c r="A4" s="103" t="s">
        <v>213</v>
      </c>
      <c r="B4" s="103"/>
      <c r="C4" s="134"/>
      <c r="D4" s="134"/>
      <c r="E4" s="134"/>
      <c r="F4" s="134"/>
      <c r="G4" s="103"/>
      <c r="H4" s="103"/>
      <c r="I4" s="103"/>
      <c r="J4" s="103"/>
      <c r="K4" s="103"/>
      <c r="L4" s="103"/>
      <c r="M4" s="103"/>
      <c r="N4" s="103"/>
      <c r="O4" s="103"/>
      <c r="P4" s="103"/>
      <c r="Q4" s="103"/>
      <c r="R4" s="103"/>
      <c r="S4" s="103"/>
      <c r="T4" s="103"/>
      <c r="U4" s="103"/>
      <c r="V4" s="103"/>
      <c r="W4" s="103"/>
      <c r="X4" s="103"/>
      <c r="Y4" s="103"/>
      <c r="Z4" s="103"/>
    </row>
    <row r="5" spans="1:26" ht="41.25" customHeight="1" x14ac:dyDescent="0.2">
      <c r="A5" s="220" t="s">
        <v>214</v>
      </c>
      <c r="B5" s="186"/>
      <c r="C5" s="186"/>
      <c r="D5" s="186"/>
      <c r="E5" s="186"/>
      <c r="F5" s="186"/>
      <c r="G5" s="186"/>
      <c r="H5" s="186"/>
      <c r="I5" s="186"/>
      <c r="J5" s="186"/>
      <c r="K5" s="186"/>
      <c r="L5" s="187"/>
      <c r="M5" s="115"/>
      <c r="N5" s="115"/>
      <c r="O5" s="115"/>
      <c r="P5" s="115"/>
      <c r="Q5" s="115"/>
      <c r="R5" s="115"/>
      <c r="S5" s="115"/>
      <c r="T5" s="115"/>
      <c r="U5" s="115"/>
      <c r="V5" s="115"/>
      <c r="W5" s="115"/>
      <c r="X5" s="115"/>
      <c r="Y5" s="115"/>
      <c r="Z5" s="115"/>
    </row>
    <row r="6" spans="1:26" ht="13.5" customHeight="1" x14ac:dyDescent="0.2">
      <c r="A6" s="133" t="s">
        <v>215</v>
      </c>
      <c r="B6" s="133"/>
      <c r="C6" s="134"/>
      <c r="D6" s="134"/>
      <c r="E6" s="134"/>
      <c r="F6" s="134"/>
      <c r="G6" s="103"/>
      <c r="H6" s="103"/>
      <c r="I6" s="103"/>
      <c r="J6" s="103"/>
      <c r="K6" s="103"/>
      <c r="L6" s="103"/>
      <c r="M6" s="103"/>
      <c r="N6" s="103"/>
      <c r="O6" s="103"/>
      <c r="P6" s="103"/>
      <c r="Q6" s="103"/>
      <c r="R6" s="103"/>
      <c r="S6" s="103"/>
      <c r="T6" s="103"/>
      <c r="U6" s="103"/>
      <c r="V6" s="103"/>
      <c r="W6" s="103"/>
      <c r="X6" s="103"/>
      <c r="Y6" s="103"/>
      <c r="Z6" s="103"/>
    </row>
    <row r="7" spans="1:26" ht="13.5" customHeight="1" x14ac:dyDescent="0.2">
      <c r="A7" s="34" t="s">
        <v>216</v>
      </c>
      <c r="B7" s="34" t="s">
        <v>217</v>
      </c>
      <c r="C7" s="135" t="s">
        <v>173</v>
      </c>
      <c r="D7" s="135" t="s">
        <v>174</v>
      </c>
      <c r="E7" s="135" t="s">
        <v>175</v>
      </c>
      <c r="F7" s="135" t="s">
        <v>176</v>
      </c>
      <c r="G7" s="135" t="s">
        <v>177</v>
      </c>
      <c r="H7" s="135" t="s">
        <v>178</v>
      </c>
      <c r="I7" s="135" t="s">
        <v>179</v>
      </c>
      <c r="J7" s="135" t="s">
        <v>180</v>
      </c>
      <c r="K7" s="135" t="s">
        <v>181</v>
      </c>
      <c r="L7" s="135" t="s">
        <v>182</v>
      </c>
      <c r="M7" s="135" t="s">
        <v>183</v>
      </c>
      <c r="N7" s="135" t="s">
        <v>184</v>
      </c>
      <c r="O7" s="7"/>
      <c r="P7" s="7"/>
      <c r="Q7" s="7"/>
      <c r="R7" s="7"/>
      <c r="S7" s="7"/>
      <c r="T7" s="7"/>
      <c r="U7" s="7"/>
      <c r="V7" s="7"/>
      <c r="W7" s="7"/>
      <c r="X7" s="7"/>
      <c r="Y7" s="7"/>
      <c r="Z7" s="7"/>
    </row>
    <row r="8" spans="1:26" ht="13.5" customHeight="1" x14ac:dyDescent="0.2">
      <c r="A8" s="136" t="s">
        <v>207</v>
      </c>
      <c r="B8" s="136" t="s">
        <v>38</v>
      </c>
      <c r="C8" s="137" t="e">
        <f>SUMIFS('Variance Analysis'!C$30:C$45,'Variance Analysis'!$B$30:$B$45,'Variance Analysis'!$B33,'Variance Analysis'!$A$30:$A$45,'Variance Analysis'!$A$30)</f>
        <v>#REF!</v>
      </c>
      <c r="D8" s="137" t="e">
        <f>SUMIFS('Variance Analysis'!D$30:D$45,'Variance Analysis'!$B$30:$B$45,'Variance Analysis'!$B33,'Variance Analysis'!$A$30:$A$45,'Variance Analysis'!$A$30)</f>
        <v>#REF!</v>
      </c>
      <c r="E8" s="137" t="e">
        <f>SUMIFS('Variance Analysis'!E$30:E$45,'Variance Analysis'!$B$30:$B$45,'Variance Analysis'!$B33,'Variance Analysis'!$A$30:$A$45,'Variance Analysis'!$A$30)</f>
        <v>#REF!</v>
      </c>
      <c r="F8" s="137" t="e">
        <f>SUMIFS('Variance Analysis'!F$30:F$45,'Variance Analysis'!$B$30:$B$45,'Variance Analysis'!$B33,'Variance Analysis'!$A$30:$A$45,'Variance Analysis'!$A$30)</f>
        <v>#REF!</v>
      </c>
      <c r="G8" s="137" t="e">
        <f>SUMIFS('Variance Analysis'!G$30:G$45,'Variance Analysis'!$B$30:$B$45,'Variance Analysis'!$B33,'Variance Analysis'!$A$30:$A$45,'Variance Analysis'!$A$30)</f>
        <v>#REF!</v>
      </c>
      <c r="H8" s="137" t="e">
        <f>SUMIFS('Variance Analysis'!H$30:H$45,'Variance Analysis'!$B$30:$B$45,'Variance Analysis'!$B33,'Variance Analysis'!$A$30:$A$45,'Variance Analysis'!$A$30)</f>
        <v>#REF!</v>
      </c>
      <c r="I8" s="137" t="e">
        <f>SUMIFS('Variance Analysis'!I$30:I$45,'Variance Analysis'!$B$30:$B$45,'Variance Analysis'!$B33,'Variance Analysis'!$A$30:$A$45,'Variance Analysis'!$A$30)</f>
        <v>#REF!</v>
      </c>
      <c r="J8" s="137" t="e">
        <f>SUMIFS('Variance Analysis'!J$30:J$45,'Variance Analysis'!$B$30:$B$45,'Variance Analysis'!$B33,'Variance Analysis'!$A$30:$A$45,'Variance Analysis'!$A$30)</f>
        <v>#REF!</v>
      </c>
      <c r="K8" s="137" t="e">
        <f>SUMIFS('Variance Analysis'!K$30:K$45,'Variance Analysis'!$B$30:$B$45,'Variance Analysis'!$B33,'Variance Analysis'!$A$30:$A$45,'Variance Analysis'!$A$30)</f>
        <v>#REF!</v>
      </c>
      <c r="L8" s="137" t="e">
        <f>SUMIFS('Variance Analysis'!L$30:L$45,'Variance Analysis'!$B$30:$B$45,'Variance Analysis'!$B33,'Variance Analysis'!$A$30:$A$45,'Variance Analysis'!$A$30)</f>
        <v>#REF!</v>
      </c>
      <c r="M8" s="137" t="e">
        <f>SUMIFS('Variance Analysis'!M$30:M$45,'Variance Analysis'!$B$30:$B$45,'Variance Analysis'!$B33,'Variance Analysis'!$A$30:$A$45,'Variance Analysis'!$A$30)</f>
        <v>#REF!</v>
      </c>
      <c r="N8" s="137" t="e">
        <f>SUMIFS('Variance Analysis'!N$30:N$45,'Variance Analysis'!$B$30:$B$45,'Variance Analysis'!$B33,'Variance Analysis'!$A$30:$A$45,'Variance Analysis'!$A$30)</f>
        <v>#REF!</v>
      </c>
      <c r="O8" s="7"/>
      <c r="P8" s="7"/>
      <c r="Q8" s="7"/>
      <c r="R8" s="7"/>
      <c r="S8" s="7"/>
      <c r="T8" s="7"/>
      <c r="U8" s="7"/>
      <c r="V8" s="7"/>
      <c r="W8" s="7"/>
      <c r="X8" s="7"/>
      <c r="Y8" s="7"/>
      <c r="Z8" s="7"/>
    </row>
    <row r="9" spans="1:26" ht="13.5" customHeight="1" x14ac:dyDescent="0.2">
      <c r="A9" s="136" t="s">
        <v>208</v>
      </c>
      <c r="B9" s="136" t="s">
        <v>38</v>
      </c>
      <c r="C9" s="137" t="e">
        <f>SUMIFS('Variance Analysis'!C$30:C$45,'Variance Analysis'!$B$30:$B$45,'Variance Analysis'!$B$31,'Variance Analysis'!$A$30:$A$45,'Variance Analysis'!$A$30)</f>
        <v>#REF!</v>
      </c>
      <c r="D9" s="137" t="e">
        <f>SUMIFS('Variance Analysis'!D$30:D$45,'Variance Analysis'!$B$30:$B$45,'Variance Analysis'!$B$31,'Variance Analysis'!$A$30:$A$45,'Variance Analysis'!$A$30)</f>
        <v>#REF!</v>
      </c>
      <c r="E9" s="137" t="e">
        <f>SUMIFS('Variance Analysis'!E$30:E$45,'Variance Analysis'!$B$30:$B$45,'Variance Analysis'!$B$31,'Variance Analysis'!$A$30:$A$45,'Variance Analysis'!$A$30)</f>
        <v>#REF!</v>
      </c>
      <c r="F9" s="137" t="e">
        <f>SUMIFS('Variance Analysis'!F$30:F$45,'Variance Analysis'!$B$30:$B$45,'Variance Analysis'!$B$31,'Variance Analysis'!$A$30:$A$45,'Variance Analysis'!$A$30)</f>
        <v>#REF!</v>
      </c>
      <c r="G9" s="137" t="e">
        <f>SUMIFS('Variance Analysis'!G$30:G$45,'Variance Analysis'!$B$30:$B$45,'Variance Analysis'!$B$31,'Variance Analysis'!$A$30:$A$45,'Variance Analysis'!$A$30)</f>
        <v>#REF!</v>
      </c>
      <c r="H9" s="137" t="e">
        <f>SUMIFS('Variance Analysis'!H$30:H$45,'Variance Analysis'!$B$30:$B$45,'Variance Analysis'!$B$31,'Variance Analysis'!$A$30:$A$45,'Variance Analysis'!$A$30)</f>
        <v>#REF!</v>
      </c>
      <c r="I9" s="137" t="e">
        <f>SUMIFS('Variance Analysis'!I$30:I$45,'Variance Analysis'!$B$30:$B$45,'Variance Analysis'!$B$31,'Variance Analysis'!$A$30:$A$45,'Variance Analysis'!$A$30)</f>
        <v>#REF!</v>
      </c>
      <c r="J9" s="137" t="e">
        <f>SUMIFS('Variance Analysis'!J$30:J$45,'Variance Analysis'!$B$30:$B$45,'Variance Analysis'!$B$31,'Variance Analysis'!$A$30:$A$45,'Variance Analysis'!$A$30)</f>
        <v>#REF!</v>
      </c>
      <c r="K9" s="137" t="e">
        <f>SUMIFS('Variance Analysis'!K$30:K$45,'Variance Analysis'!$B$30:$B$45,'Variance Analysis'!$B$31,'Variance Analysis'!$A$30:$A$45,'Variance Analysis'!$A$30)</f>
        <v>#REF!</v>
      </c>
      <c r="L9" s="137" t="e">
        <f>SUMIFS('Variance Analysis'!L$30:L$45,'Variance Analysis'!$B$30:$B$45,'Variance Analysis'!$B$31,'Variance Analysis'!$A$30:$A$45,'Variance Analysis'!$A$30)</f>
        <v>#REF!</v>
      </c>
      <c r="M9" s="137" t="e">
        <f>SUMIFS('Variance Analysis'!M$30:M$45,'Variance Analysis'!$B$30:$B$45,'Variance Analysis'!$B$31,'Variance Analysis'!$A$30:$A$45,'Variance Analysis'!$A$30)</f>
        <v>#REF!</v>
      </c>
      <c r="N9" s="137" t="e">
        <f>SUMIFS('Variance Analysis'!N$30:N$45,'Variance Analysis'!$B$30:$B$45,'Variance Analysis'!$B$31,'Variance Analysis'!$A$30:$A$45,'Variance Analysis'!$A$30)</f>
        <v>#REF!</v>
      </c>
      <c r="O9" s="7"/>
      <c r="P9" s="7"/>
      <c r="Q9" s="7"/>
      <c r="R9" s="7"/>
      <c r="S9" s="7"/>
      <c r="T9" s="7"/>
      <c r="U9" s="7"/>
      <c r="V9" s="7"/>
      <c r="W9" s="7"/>
      <c r="X9" s="7"/>
      <c r="Y9" s="7"/>
      <c r="Z9" s="7"/>
    </row>
    <row r="10" spans="1:26" ht="13.5" customHeight="1" x14ac:dyDescent="0.2">
      <c r="A10" s="136" t="s">
        <v>209</v>
      </c>
      <c r="B10" s="136" t="s">
        <v>38</v>
      </c>
      <c r="C10" s="137" t="e">
        <f>SUMIFS('Variance Analysis'!C$30:C$45,'Variance Analysis'!$B$30:$B$45,'Variance Analysis'!$B32,'Variance Analysis'!$A$30:$A$45,'Variance Analysis'!$A$30)</f>
        <v>#REF!</v>
      </c>
      <c r="D10" s="137" t="e">
        <f>SUMIFS('Variance Analysis'!D$30:D$45,'Variance Analysis'!$B$30:$B$45,'Variance Analysis'!$B32,'Variance Analysis'!$A$30:$A$45,'Variance Analysis'!$A$30)</f>
        <v>#REF!</v>
      </c>
      <c r="E10" s="137" t="e">
        <f>SUMIFS('Variance Analysis'!E$30:E$45,'Variance Analysis'!$B$30:$B$45,'Variance Analysis'!$B32,'Variance Analysis'!$A$30:$A$45,'Variance Analysis'!$A$30)</f>
        <v>#REF!</v>
      </c>
      <c r="F10" s="137" t="e">
        <f>SUMIFS('Variance Analysis'!F$30:F$45,'Variance Analysis'!$B$30:$B$45,'Variance Analysis'!$B32,'Variance Analysis'!$A$30:$A$45,'Variance Analysis'!$A$30)</f>
        <v>#REF!</v>
      </c>
      <c r="G10" s="137" t="e">
        <f>SUMIFS('Variance Analysis'!G$30:G$45,'Variance Analysis'!$B$30:$B$45,'Variance Analysis'!$B32,'Variance Analysis'!$A$30:$A$45,'Variance Analysis'!$A$30)</f>
        <v>#REF!</v>
      </c>
      <c r="H10" s="137" t="e">
        <f>SUMIFS('Variance Analysis'!H$30:H$45,'Variance Analysis'!$B$30:$B$45,'Variance Analysis'!$B32,'Variance Analysis'!$A$30:$A$45,'Variance Analysis'!$A$30)</f>
        <v>#REF!</v>
      </c>
      <c r="I10" s="137" t="e">
        <f>SUMIFS('Variance Analysis'!I$30:I$45,'Variance Analysis'!$B$30:$B$45,'Variance Analysis'!$B32,'Variance Analysis'!$A$30:$A$45,'Variance Analysis'!$A$30)</f>
        <v>#REF!</v>
      </c>
      <c r="J10" s="137" t="e">
        <f>SUMIFS('Variance Analysis'!J$30:J$45,'Variance Analysis'!$B$30:$B$45,'Variance Analysis'!$B32,'Variance Analysis'!$A$30:$A$45,'Variance Analysis'!$A$30)</f>
        <v>#REF!</v>
      </c>
      <c r="K10" s="137" t="e">
        <f>SUMIFS('Variance Analysis'!K$30:K$45,'Variance Analysis'!$B$30:$B$45,'Variance Analysis'!$B32,'Variance Analysis'!$A$30:$A$45,'Variance Analysis'!$A$30)</f>
        <v>#REF!</v>
      </c>
      <c r="L10" s="137" t="e">
        <f>SUMIFS('Variance Analysis'!L$30:L$45,'Variance Analysis'!$B$30:$B$45,'Variance Analysis'!$B32,'Variance Analysis'!$A$30:$A$45,'Variance Analysis'!$A$30)</f>
        <v>#REF!</v>
      </c>
      <c r="M10" s="137" t="e">
        <f>SUMIFS('Variance Analysis'!M$30:M$45,'Variance Analysis'!$B$30:$B$45,'Variance Analysis'!$B32,'Variance Analysis'!$A$30:$A$45,'Variance Analysis'!$A$30)</f>
        <v>#REF!</v>
      </c>
      <c r="N10" s="137"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x14ac:dyDescent="0.2">
      <c r="A11" s="136" t="s">
        <v>185</v>
      </c>
      <c r="B11" s="136" t="s">
        <v>218</v>
      </c>
      <c r="C11" s="138" t="e">
        <f t="shared" ref="C11:N11" si="0">#REF!</f>
        <v>#REF!</v>
      </c>
      <c r="D11" s="138" t="e">
        <f t="shared" si="0"/>
        <v>#REF!</v>
      </c>
      <c r="E11" s="138" t="e">
        <f t="shared" si="0"/>
        <v>#REF!</v>
      </c>
      <c r="F11" s="138" t="e">
        <f t="shared" si="0"/>
        <v>#REF!</v>
      </c>
      <c r="G11" s="138" t="e">
        <f t="shared" si="0"/>
        <v>#REF!</v>
      </c>
      <c r="H11" s="138" t="e">
        <f t="shared" si="0"/>
        <v>#REF!</v>
      </c>
      <c r="I11" s="138" t="e">
        <f t="shared" si="0"/>
        <v>#REF!</v>
      </c>
      <c r="J11" s="138" t="e">
        <f t="shared" si="0"/>
        <v>#REF!</v>
      </c>
      <c r="K11" s="138" t="e">
        <f t="shared" si="0"/>
        <v>#REF!</v>
      </c>
      <c r="L11" s="138" t="e">
        <f t="shared" si="0"/>
        <v>#REF!</v>
      </c>
      <c r="M11" s="138" t="e">
        <f t="shared" si="0"/>
        <v>#REF!</v>
      </c>
      <c r="N11" s="138" t="e">
        <f t="shared" si="0"/>
        <v>#REF!</v>
      </c>
      <c r="O11" s="7"/>
      <c r="P11" s="7"/>
      <c r="Q11" s="7"/>
      <c r="R11" s="7"/>
      <c r="S11" s="7"/>
      <c r="T11" s="7"/>
      <c r="U11" s="7"/>
      <c r="V11" s="7"/>
      <c r="W11" s="7"/>
      <c r="X11" s="7"/>
      <c r="Y11" s="7"/>
      <c r="Z11" s="7"/>
    </row>
    <row r="12" spans="1:26" ht="13.5" customHeight="1" x14ac:dyDescent="0.2">
      <c r="A12" s="139" t="s">
        <v>219</v>
      </c>
      <c r="B12" s="140" t="s">
        <v>220</v>
      </c>
      <c r="C12" s="141" t="e">
        <f t="shared" ref="C12:N12" si="1">SUM($C$8:C10)/(SUM($C$11:C11)*1000)</f>
        <v>#REF!</v>
      </c>
      <c r="D12" s="141" t="e">
        <f t="shared" si="1"/>
        <v>#REF!</v>
      </c>
      <c r="E12" s="141" t="e">
        <f t="shared" si="1"/>
        <v>#REF!</v>
      </c>
      <c r="F12" s="141" t="e">
        <f t="shared" si="1"/>
        <v>#REF!</v>
      </c>
      <c r="G12" s="141" t="e">
        <f t="shared" si="1"/>
        <v>#REF!</v>
      </c>
      <c r="H12" s="141" t="e">
        <f t="shared" si="1"/>
        <v>#REF!</v>
      </c>
      <c r="I12" s="141" t="e">
        <f t="shared" si="1"/>
        <v>#REF!</v>
      </c>
      <c r="J12" s="141" t="e">
        <f t="shared" si="1"/>
        <v>#REF!</v>
      </c>
      <c r="K12" s="141" t="e">
        <f t="shared" si="1"/>
        <v>#REF!</v>
      </c>
      <c r="L12" s="141" t="e">
        <f t="shared" si="1"/>
        <v>#REF!</v>
      </c>
      <c r="M12" s="141" t="e">
        <f t="shared" si="1"/>
        <v>#REF!</v>
      </c>
      <c r="N12" s="141" t="e">
        <f t="shared" si="1"/>
        <v>#REF!</v>
      </c>
      <c r="O12" s="7"/>
      <c r="P12" s="7"/>
      <c r="Q12" s="7"/>
      <c r="R12" s="7"/>
      <c r="S12" s="7"/>
      <c r="T12" s="7"/>
      <c r="U12" s="7"/>
      <c r="V12" s="7"/>
      <c r="W12" s="7"/>
      <c r="X12" s="7"/>
      <c r="Y12" s="7"/>
      <c r="Z12" s="7"/>
    </row>
    <row r="13" spans="1:26" ht="13.5" customHeight="1" x14ac:dyDescent="0.2">
      <c r="A13" s="34"/>
      <c r="B13" s="7"/>
      <c r="C13" s="61"/>
      <c r="D13" s="61"/>
      <c r="E13" s="61"/>
      <c r="F13" s="61"/>
      <c r="G13" s="61"/>
      <c r="H13" s="61"/>
      <c r="I13" s="61"/>
      <c r="J13" s="61"/>
      <c r="K13" s="61"/>
      <c r="L13" s="61"/>
      <c r="M13" s="61"/>
      <c r="N13" s="61"/>
      <c r="O13" s="7"/>
      <c r="P13" s="7"/>
      <c r="Q13" s="7"/>
      <c r="R13" s="7"/>
      <c r="S13" s="7"/>
      <c r="T13" s="7"/>
      <c r="U13" s="7"/>
      <c r="V13" s="7"/>
      <c r="W13" s="7"/>
      <c r="X13" s="7"/>
      <c r="Y13" s="7"/>
      <c r="Z13" s="7"/>
    </row>
    <row r="14" spans="1:26" ht="13.5" customHeight="1" x14ac:dyDescent="0.2">
      <c r="A14" s="133" t="s">
        <v>221</v>
      </c>
      <c r="B14" s="133"/>
      <c r="C14" s="134"/>
      <c r="D14" s="134"/>
      <c r="E14" s="134"/>
      <c r="F14" s="134"/>
      <c r="G14" s="103"/>
      <c r="H14" s="103"/>
      <c r="I14" s="103"/>
      <c r="J14" s="103"/>
      <c r="K14" s="103"/>
      <c r="L14" s="103"/>
      <c r="M14" s="103"/>
      <c r="N14" s="103"/>
      <c r="O14" s="103"/>
      <c r="P14" s="103"/>
      <c r="Q14" s="103"/>
      <c r="R14" s="103"/>
      <c r="S14" s="103"/>
      <c r="T14" s="103"/>
      <c r="U14" s="103"/>
      <c r="V14" s="103"/>
      <c r="W14" s="103"/>
      <c r="X14" s="103"/>
      <c r="Y14" s="103"/>
      <c r="Z14" s="103"/>
    </row>
    <row r="15" spans="1:26" ht="13.5" customHeight="1" x14ac:dyDescent="0.2">
      <c r="A15" s="133" t="s">
        <v>216</v>
      </c>
      <c r="B15" s="133" t="s">
        <v>217</v>
      </c>
      <c r="C15" s="110" t="s">
        <v>173</v>
      </c>
      <c r="D15" s="110" t="s">
        <v>174</v>
      </c>
      <c r="E15" s="110" t="s">
        <v>175</v>
      </c>
      <c r="F15" s="110" t="s">
        <v>176</v>
      </c>
      <c r="G15" s="110" t="s">
        <v>177</v>
      </c>
      <c r="H15" s="110" t="s">
        <v>178</v>
      </c>
      <c r="I15" s="110" t="s">
        <v>179</v>
      </c>
      <c r="J15" s="110" t="s">
        <v>180</v>
      </c>
      <c r="K15" s="110" t="s">
        <v>181</v>
      </c>
      <c r="L15" s="110" t="s">
        <v>182</v>
      </c>
      <c r="M15" s="110" t="s">
        <v>183</v>
      </c>
      <c r="N15" s="110" t="s">
        <v>184</v>
      </c>
      <c r="O15" s="103"/>
      <c r="P15" s="103"/>
      <c r="Q15" s="103"/>
      <c r="R15" s="103"/>
      <c r="S15" s="103"/>
      <c r="T15" s="103"/>
      <c r="U15" s="103"/>
      <c r="V15" s="103"/>
      <c r="W15" s="103"/>
      <c r="X15" s="103"/>
      <c r="Y15" s="103"/>
      <c r="Z15" s="103"/>
    </row>
    <row r="16" spans="1:26" ht="13.5" customHeight="1" x14ac:dyDescent="0.2">
      <c r="A16" s="136" t="s">
        <v>207</v>
      </c>
      <c r="B16" s="136" t="s">
        <v>38</v>
      </c>
      <c r="C16" s="137" t="e">
        <f>SUMIFS('Variance Analysis'!C$30:C$45,'Variance Analysis'!$B$30:$B$45,'Variance Analysis'!$B37,'Variance Analysis'!$A$30:$A$45,'Variance Analysis'!$A$34)</f>
        <v>#REF!</v>
      </c>
      <c r="D16" s="137" t="e">
        <f>SUMIFS('Variance Analysis'!D$30:D$45,'Variance Analysis'!$B$30:$B$45,'Variance Analysis'!$B37,'Variance Analysis'!$A$30:$A$45,'Variance Analysis'!$A$34)</f>
        <v>#REF!</v>
      </c>
      <c r="E16" s="137" t="e">
        <f>SUMIFS('Variance Analysis'!E$30:E$45,'Variance Analysis'!$B$30:$B$45,'Variance Analysis'!$B37,'Variance Analysis'!$A$30:$A$45,'Variance Analysis'!$A$34)</f>
        <v>#REF!</v>
      </c>
      <c r="F16" s="137" t="e">
        <f>SUMIFS('Variance Analysis'!F$30:F$45,'Variance Analysis'!$B$30:$B$45,'Variance Analysis'!$B37,'Variance Analysis'!$A$30:$A$45,'Variance Analysis'!$A$34)</f>
        <v>#REF!</v>
      </c>
      <c r="G16" s="137" t="e">
        <f>SUMIFS('Variance Analysis'!G$30:G$45,'Variance Analysis'!$B$30:$B$45,'Variance Analysis'!$B37,'Variance Analysis'!$A$30:$A$45,'Variance Analysis'!$A$34)</f>
        <v>#REF!</v>
      </c>
      <c r="H16" s="137" t="e">
        <f>SUMIFS('Variance Analysis'!H$30:H$45,'Variance Analysis'!$B$30:$B$45,'Variance Analysis'!$B37,'Variance Analysis'!$A$30:$A$45,'Variance Analysis'!$A$34)</f>
        <v>#REF!</v>
      </c>
      <c r="I16" s="137" t="e">
        <f>SUMIFS('Variance Analysis'!I$30:I$45,'Variance Analysis'!$B$30:$B$45,'Variance Analysis'!$B37,'Variance Analysis'!$A$30:$A$45,'Variance Analysis'!$A$34)</f>
        <v>#REF!</v>
      </c>
      <c r="J16" s="137" t="e">
        <f>SUMIFS('Variance Analysis'!J$30:J$45,'Variance Analysis'!$B$30:$B$45,'Variance Analysis'!$B37,'Variance Analysis'!$A$30:$A$45,'Variance Analysis'!$A$34)</f>
        <v>#REF!</v>
      </c>
      <c r="K16" s="137" t="e">
        <f>SUMIFS('Variance Analysis'!K$30:K$45,'Variance Analysis'!$B$30:$B$45,'Variance Analysis'!$B37,'Variance Analysis'!$A$30:$A$45,'Variance Analysis'!$A$34)</f>
        <v>#REF!</v>
      </c>
      <c r="L16" s="137" t="e">
        <f>SUMIFS('Variance Analysis'!L$30:L$45,'Variance Analysis'!$B$30:$B$45,'Variance Analysis'!$B37,'Variance Analysis'!$A$30:$A$45,'Variance Analysis'!$A$34)</f>
        <v>#REF!</v>
      </c>
      <c r="M16" s="137" t="e">
        <f>SUMIFS('Variance Analysis'!M$30:M$45,'Variance Analysis'!$B$30:$B$45,'Variance Analysis'!$B37,'Variance Analysis'!$A$30:$A$45,'Variance Analysis'!$A$34)</f>
        <v>#REF!</v>
      </c>
      <c r="N16" s="137"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x14ac:dyDescent="0.2">
      <c r="A17" s="136" t="s">
        <v>208</v>
      </c>
      <c r="B17" s="136" t="s">
        <v>38</v>
      </c>
      <c r="C17" s="137" t="e">
        <f>SUMIFS('Variance Analysis'!C$30:C$45,'Variance Analysis'!$B$30:$B$45,'Variance Analysis'!$B$35,'Variance Analysis'!$A$30:$A$45,'Variance Analysis'!$A$34)</f>
        <v>#REF!</v>
      </c>
      <c r="D17" s="137" t="e">
        <f>SUMIFS('Variance Analysis'!D$30:D$45,'Variance Analysis'!$B$30:$B$45,'Variance Analysis'!$B$35,'Variance Analysis'!$A$30:$A$45,'Variance Analysis'!$A$34)</f>
        <v>#REF!</v>
      </c>
      <c r="E17" s="137" t="e">
        <f>SUMIFS('Variance Analysis'!E$30:E$45,'Variance Analysis'!$B$30:$B$45,'Variance Analysis'!$B$35,'Variance Analysis'!$A$30:$A$45,'Variance Analysis'!$A$34)</f>
        <v>#REF!</v>
      </c>
      <c r="F17" s="137" t="e">
        <f>SUMIFS('Variance Analysis'!F$30:F$45,'Variance Analysis'!$B$30:$B$45,'Variance Analysis'!$B$35,'Variance Analysis'!$A$30:$A$45,'Variance Analysis'!$A$34)</f>
        <v>#REF!</v>
      </c>
      <c r="G17" s="137" t="e">
        <f>SUMIFS('Variance Analysis'!G$30:G$45,'Variance Analysis'!$B$30:$B$45,'Variance Analysis'!$B$35,'Variance Analysis'!$A$30:$A$45,'Variance Analysis'!$A$34)</f>
        <v>#REF!</v>
      </c>
      <c r="H17" s="137" t="e">
        <f>SUMIFS('Variance Analysis'!H$30:H$45,'Variance Analysis'!$B$30:$B$45,'Variance Analysis'!$B$35,'Variance Analysis'!$A$30:$A$45,'Variance Analysis'!$A$34)</f>
        <v>#REF!</v>
      </c>
      <c r="I17" s="137" t="e">
        <f>SUMIFS('Variance Analysis'!I$30:I$45,'Variance Analysis'!$B$30:$B$45,'Variance Analysis'!$B$35,'Variance Analysis'!$A$30:$A$45,'Variance Analysis'!$A$34)</f>
        <v>#REF!</v>
      </c>
      <c r="J17" s="137" t="e">
        <f>SUMIFS('Variance Analysis'!J$30:J$45,'Variance Analysis'!$B$30:$B$45,'Variance Analysis'!$B$35,'Variance Analysis'!$A$30:$A$45,'Variance Analysis'!$A$34)</f>
        <v>#REF!</v>
      </c>
      <c r="K17" s="137" t="e">
        <f>SUMIFS('Variance Analysis'!K$30:K$45,'Variance Analysis'!$B$30:$B$45,'Variance Analysis'!$B$35,'Variance Analysis'!$A$30:$A$45,'Variance Analysis'!$A$34)</f>
        <v>#REF!</v>
      </c>
      <c r="L17" s="137" t="e">
        <f>SUMIFS('Variance Analysis'!L$30:L$45,'Variance Analysis'!$B$30:$B$45,'Variance Analysis'!$B$35,'Variance Analysis'!$A$30:$A$45,'Variance Analysis'!$A$34)</f>
        <v>#REF!</v>
      </c>
      <c r="M17" s="137" t="e">
        <f>SUMIFS('Variance Analysis'!M$30:M$45,'Variance Analysis'!$B$30:$B$45,'Variance Analysis'!$B$35,'Variance Analysis'!$A$30:$A$45,'Variance Analysis'!$A$34)</f>
        <v>#REF!</v>
      </c>
      <c r="N17" s="137"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x14ac:dyDescent="0.2">
      <c r="A18" s="136" t="s">
        <v>209</v>
      </c>
      <c r="B18" s="136" t="s">
        <v>38</v>
      </c>
      <c r="C18" s="137" t="e">
        <f>SUMIFS('Variance Analysis'!C$30:C$45,'Variance Analysis'!$B$30:$B$45,'Variance Analysis'!$B36,'Variance Analysis'!$A$30:$A$45,'Variance Analysis'!$A$34)</f>
        <v>#REF!</v>
      </c>
      <c r="D18" s="137" t="e">
        <f>SUMIFS('Variance Analysis'!D$30:D$45,'Variance Analysis'!$B$30:$B$45,'Variance Analysis'!$B36,'Variance Analysis'!$A$30:$A$45,'Variance Analysis'!$A$34)</f>
        <v>#REF!</v>
      </c>
      <c r="E18" s="137" t="e">
        <f>SUMIFS('Variance Analysis'!E$30:E$45,'Variance Analysis'!$B$30:$B$45,'Variance Analysis'!$B36,'Variance Analysis'!$A$30:$A$45,'Variance Analysis'!$A$34)</f>
        <v>#REF!</v>
      </c>
      <c r="F18" s="137" t="e">
        <f>SUMIFS('Variance Analysis'!F$30:F$45,'Variance Analysis'!$B$30:$B$45,'Variance Analysis'!$B36,'Variance Analysis'!$A$30:$A$45,'Variance Analysis'!$A$34)</f>
        <v>#REF!</v>
      </c>
      <c r="G18" s="137" t="e">
        <f>SUMIFS('Variance Analysis'!G$30:G$45,'Variance Analysis'!$B$30:$B$45,'Variance Analysis'!$B36,'Variance Analysis'!$A$30:$A$45,'Variance Analysis'!$A$34)</f>
        <v>#REF!</v>
      </c>
      <c r="H18" s="137" t="e">
        <f>SUMIFS('Variance Analysis'!H$30:H$45,'Variance Analysis'!$B$30:$B$45,'Variance Analysis'!$B36,'Variance Analysis'!$A$30:$A$45,'Variance Analysis'!$A$34)</f>
        <v>#REF!</v>
      </c>
      <c r="I18" s="137" t="e">
        <f>SUMIFS('Variance Analysis'!I$30:I$45,'Variance Analysis'!$B$30:$B$45,'Variance Analysis'!$B36,'Variance Analysis'!$A$30:$A$45,'Variance Analysis'!$A$34)</f>
        <v>#REF!</v>
      </c>
      <c r="J18" s="137" t="e">
        <f>SUMIFS('Variance Analysis'!J$30:J$45,'Variance Analysis'!$B$30:$B$45,'Variance Analysis'!$B36,'Variance Analysis'!$A$30:$A$45,'Variance Analysis'!$A$34)</f>
        <v>#REF!</v>
      </c>
      <c r="K18" s="137" t="e">
        <f>SUMIFS('Variance Analysis'!K$30:K$45,'Variance Analysis'!$B$30:$B$45,'Variance Analysis'!$B36,'Variance Analysis'!$A$30:$A$45,'Variance Analysis'!$A$34)</f>
        <v>#REF!</v>
      </c>
      <c r="L18" s="137" t="e">
        <f>SUMIFS('Variance Analysis'!L$30:L$45,'Variance Analysis'!$B$30:$B$45,'Variance Analysis'!$B36,'Variance Analysis'!$A$30:$A$45,'Variance Analysis'!$A$34)</f>
        <v>#REF!</v>
      </c>
      <c r="M18" s="137" t="e">
        <f>SUMIFS('Variance Analysis'!M$30:M$45,'Variance Analysis'!$B$30:$B$45,'Variance Analysis'!$B36,'Variance Analysis'!$A$30:$A$45,'Variance Analysis'!$A$34)</f>
        <v>#REF!</v>
      </c>
      <c r="N18" s="137"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x14ac:dyDescent="0.2">
      <c r="A19" s="136" t="s">
        <v>190</v>
      </c>
      <c r="B19" s="136" t="s">
        <v>218</v>
      </c>
      <c r="C19" s="138" t="e">
        <f t="shared" ref="C19:N19" si="2">#REF!</f>
        <v>#REF!</v>
      </c>
      <c r="D19" s="138" t="e">
        <f t="shared" si="2"/>
        <v>#REF!</v>
      </c>
      <c r="E19" s="138" t="e">
        <f t="shared" si="2"/>
        <v>#REF!</v>
      </c>
      <c r="F19" s="138" t="e">
        <f t="shared" si="2"/>
        <v>#REF!</v>
      </c>
      <c r="G19" s="138" t="e">
        <f t="shared" si="2"/>
        <v>#REF!</v>
      </c>
      <c r="H19" s="138" t="e">
        <f t="shared" si="2"/>
        <v>#REF!</v>
      </c>
      <c r="I19" s="138" t="e">
        <f t="shared" si="2"/>
        <v>#REF!</v>
      </c>
      <c r="J19" s="138" t="e">
        <f t="shared" si="2"/>
        <v>#REF!</v>
      </c>
      <c r="K19" s="138" t="e">
        <f t="shared" si="2"/>
        <v>#REF!</v>
      </c>
      <c r="L19" s="138" t="e">
        <f t="shared" si="2"/>
        <v>#REF!</v>
      </c>
      <c r="M19" s="138" t="e">
        <f t="shared" si="2"/>
        <v>#REF!</v>
      </c>
      <c r="N19" s="138" t="e">
        <f t="shared" si="2"/>
        <v>#REF!</v>
      </c>
      <c r="O19" s="7"/>
      <c r="P19" s="7"/>
      <c r="Q19" s="7"/>
      <c r="R19" s="7"/>
      <c r="S19" s="7"/>
      <c r="T19" s="7"/>
      <c r="U19" s="7"/>
      <c r="V19" s="7"/>
      <c r="W19" s="7"/>
      <c r="X19" s="7"/>
      <c r="Y19" s="7"/>
      <c r="Z19" s="7"/>
    </row>
    <row r="20" spans="1:26" ht="13.5" customHeight="1" x14ac:dyDescent="0.2">
      <c r="A20" s="139" t="s">
        <v>219</v>
      </c>
      <c r="B20" s="140" t="s">
        <v>220</v>
      </c>
      <c r="C20" s="141" t="e">
        <f>SUM($C$16:C18)/(SUM($C$19:C19*1000))</f>
        <v>#REF!</v>
      </c>
      <c r="D20" s="141" t="e">
        <f t="shared" ref="D20:N20" si="3">SUM($C$16:D18)/(SUM($C$19:D19)*1000)</f>
        <v>#REF!</v>
      </c>
      <c r="E20" s="141" t="e">
        <f t="shared" si="3"/>
        <v>#REF!</v>
      </c>
      <c r="F20" s="141" t="e">
        <f t="shared" si="3"/>
        <v>#REF!</v>
      </c>
      <c r="G20" s="141" t="e">
        <f t="shared" si="3"/>
        <v>#REF!</v>
      </c>
      <c r="H20" s="141" t="e">
        <f t="shared" si="3"/>
        <v>#REF!</v>
      </c>
      <c r="I20" s="141" t="e">
        <f t="shared" si="3"/>
        <v>#REF!</v>
      </c>
      <c r="J20" s="141" t="e">
        <f t="shared" si="3"/>
        <v>#REF!</v>
      </c>
      <c r="K20" s="141" t="e">
        <f t="shared" si="3"/>
        <v>#REF!</v>
      </c>
      <c r="L20" s="141" t="e">
        <f t="shared" si="3"/>
        <v>#REF!</v>
      </c>
      <c r="M20" s="141" t="e">
        <f t="shared" si="3"/>
        <v>#REF!</v>
      </c>
      <c r="N20" s="141" t="e">
        <f t="shared" si="3"/>
        <v>#REF!</v>
      </c>
      <c r="O20" s="7"/>
      <c r="P20" s="7"/>
      <c r="Q20" s="7"/>
      <c r="R20" s="7"/>
      <c r="S20" s="7"/>
      <c r="T20" s="7"/>
      <c r="U20" s="7"/>
      <c r="V20" s="7"/>
      <c r="W20" s="7"/>
      <c r="X20" s="7"/>
      <c r="Y20" s="7"/>
      <c r="Z20" s="7"/>
    </row>
    <row r="21" spans="1:26" ht="13.5" customHeight="1" x14ac:dyDescent="0.2">
      <c r="A21" s="34"/>
      <c r="B21" s="7"/>
      <c r="C21" s="61"/>
      <c r="D21" s="61"/>
      <c r="E21" s="61"/>
      <c r="F21" s="61"/>
      <c r="G21" s="61"/>
      <c r="H21" s="61"/>
      <c r="I21" s="61"/>
      <c r="J21" s="61"/>
      <c r="K21" s="61"/>
      <c r="L21" s="61"/>
      <c r="M21" s="61"/>
      <c r="N21" s="61"/>
      <c r="O21" s="7"/>
      <c r="P21" s="7"/>
      <c r="Q21" s="7"/>
      <c r="R21" s="7"/>
      <c r="S21" s="7"/>
      <c r="T21" s="7"/>
      <c r="U21" s="7"/>
      <c r="V21" s="7"/>
      <c r="W21" s="7"/>
      <c r="X21" s="7"/>
      <c r="Y21" s="7"/>
      <c r="Z21" s="7"/>
    </row>
    <row r="22" spans="1:26" ht="13.5" customHeight="1" x14ac:dyDescent="0.2">
      <c r="A22" s="133" t="s">
        <v>222</v>
      </c>
      <c r="B22" s="133"/>
      <c r="C22" s="134"/>
      <c r="D22" s="134"/>
      <c r="E22" s="134"/>
      <c r="F22" s="134"/>
      <c r="G22" s="103"/>
      <c r="H22" s="103"/>
      <c r="I22" s="103"/>
      <c r="J22" s="103"/>
      <c r="K22" s="103"/>
      <c r="L22" s="103"/>
      <c r="M22" s="103"/>
      <c r="N22" s="103"/>
      <c r="O22" s="103"/>
      <c r="P22" s="103"/>
      <c r="Q22" s="103"/>
      <c r="R22" s="103"/>
      <c r="S22" s="103"/>
      <c r="T22" s="103"/>
      <c r="U22" s="103"/>
      <c r="V22" s="103"/>
      <c r="W22" s="103"/>
      <c r="X22" s="103"/>
      <c r="Y22" s="103"/>
      <c r="Z22" s="103"/>
    </row>
    <row r="23" spans="1:26" ht="13.5" customHeight="1" x14ac:dyDescent="0.2">
      <c r="A23" s="133" t="s">
        <v>216</v>
      </c>
      <c r="B23" s="133" t="s">
        <v>217</v>
      </c>
      <c r="C23" s="110" t="s">
        <v>173</v>
      </c>
      <c r="D23" s="110" t="s">
        <v>174</v>
      </c>
      <c r="E23" s="110" t="s">
        <v>175</v>
      </c>
      <c r="F23" s="110" t="s">
        <v>176</v>
      </c>
      <c r="G23" s="110" t="s">
        <v>177</v>
      </c>
      <c r="H23" s="110" t="s">
        <v>178</v>
      </c>
      <c r="I23" s="110" t="s">
        <v>179</v>
      </c>
      <c r="J23" s="110" t="s">
        <v>180</v>
      </c>
      <c r="K23" s="110" t="s">
        <v>181</v>
      </c>
      <c r="L23" s="110" t="s">
        <v>182</v>
      </c>
      <c r="M23" s="110" t="s">
        <v>183</v>
      </c>
      <c r="N23" s="110" t="s">
        <v>184</v>
      </c>
      <c r="O23" s="103"/>
      <c r="P23" s="103"/>
      <c r="Q23" s="103"/>
      <c r="R23" s="103"/>
      <c r="S23" s="103"/>
      <c r="T23" s="103"/>
      <c r="U23" s="103"/>
      <c r="V23" s="103"/>
      <c r="W23" s="103"/>
      <c r="X23" s="103"/>
      <c r="Y23" s="103"/>
      <c r="Z23" s="103"/>
    </row>
    <row r="24" spans="1:26" ht="13.5" customHeight="1" x14ac:dyDescent="0.2">
      <c r="A24" s="136" t="s">
        <v>207</v>
      </c>
      <c r="B24" s="136" t="s">
        <v>38</v>
      </c>
      <c r="C24" s="137" t="e">
        <f>SUMIFS('Variance Analysis'!C$30:C$45,'Variance Analysis'!$B$30:$B$45,'Variance Analysis'!$B$41,'Variance Analysis'!$A$30:$A$45,'Variance Analysis'!$A$41)</f>
        <v>#REF!</v>
      </c>
      <c r="D24" s="137" t="e">
        <f>SUMIFS('Variance Analysis'!D$30:D$45,'Variance Analysis'!$B$30:$B$45,'Variance Analysis'!$B$41,'Variance Analysis'!$A$30:$A$45,'Variance Analysis'!$A$41)</f>
        <v>#REF!</v>
      </c>
      <c r="E24" s="137" t="e">
        <f>SUMIFS('Variance Analysis'!E$30:E$45,'Variance Analysis'!$B$30:$B$45,'Variance Analysis'!$B$41,'Variance Analysis'!$A$30:$A$45,'Variance Analysis'!$A$41)</f>
        <v>#REF!</v>
      </c>
      <c r="F24" s="137" t="e">
        <f>SUMIFS('Variance Analysis'!F$30:F$45,'Variance Analysis'!$B$30:$B$45,'Variance Analysis'!$B$41,'Variance Analysis'!$A$30:$A$45,'Variance Analysis'!$A$41)</f>
        <v>#REF!</v>
      </c>
      <c r="G24" s="137" t="e">
        <f>SUMIFS('Variance Analysis'!G$30:G$45,'Variance Analysis'!$B$30:$B$45,'Variance Analysis'!$B$41,'Variance Analysis'!$A$30:$A$45,'Variance Analysis'!$A$41)</f>
        <v>#REF!</v>
      </c>
      <c r="H24" s="137" t="e">
        <f>SUMIFS('Variance Analysis'!H$30:H$45,'Variance Analysis'!$B$30:$B$45,'Variance Analysis'!$B$41,'Variance Analysis'!$A$30:$A$45,'Variance Analysis'!$A$41)</f>
        <v>#REF!</v>
      </c>
      <c r="I24" s="137" t="e">
        <f>SUMIFS('Variance Analysis'!I$30:I$45,'Variance Analysis'!$B$30:$B$45,'Variance Analysis'!$B$41,'Variance Analysis'!$A$30:$A$45,'Variance Analysis'!$A$41)</f>
        <v>#REF!</v>
      </c>
      <c r="J24" s="137" t="e">
        <f>SUMIFS('Variance Analysis'!J$30:J$45,'Variance Analysis'!$B$30:$B$45,'Variance Analysis'!$B$41,'Variance Analysis'!$A$30:$A$45,'Variance Analysis'!$A$41)</f>
        <v>#REF!</v>
      </c>
      <c r="K24" s="137" t="e">
        <f>SUMIFS('Variance Analysis'!K$30:K$45,'Variance Analysis'!$B$30:$B$45,'Variance Analysis'!$B$41,'Variance Analysis'!$A$30:$A$45,'Variance Analysis'!$A$41)</f>
        <v>#REF!</v>
      </c>
      <c r="L24" s="137" t="e">
        <f>SUMIFS('Variance Analysis'!L$30:L$45,'Variance Analysis'!$B$30:$B$45,'Variance Analysis'!$B$41,'Variance Analysis'!$A$30:$A$45,'Variance Analysis'!$A$41)</f>
        <v>#REF!</v>
      </c>
      <c r="M24" s="137" t="e">
        <f>SUMIFS('Variance Analysis'!M$30:M$45,'Variance Analysis'!$B$30:$B$45,'Variance Analysis'!$B$41,'Variance Analysis'!$A$30:$A$45,'Variance Analysis'!$A$41)</f>
        <v>#REF!</v>
      </c>
      <c r="N24" s="137"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x14ac:dyDescent="0.2">
      <c r="A25" s="136" t="s">
        <v>208</v>
      </c>
      <c r="B25" s="136" t="s">
        <v>38</v>
      </c>
      <c r="C25" s="137" t="e">
        <f>SUMIFS('Variance Analysis'!C$30:C$45,'Variance Analysis'!$B$30:$B$45,'Variance Analysis'!$B$39,'Variance Analysis'!$A$30:$A$45,'Variance Analysis'!$A$41)</f>
        <v>#REF!</v>
      </c>
      <c r="D25" s="137" t="e">
        <f>SUMIFS('Variance Analysis'!D$30:D$45,'Variance Analysis'!$B$30:$B$45,'Variance Analysis'!$B$39,'Variance Analysis'!$A$30:$A$45,'Variance Analysis'!$A$41)</f>
        <v>#REF!</v>
      </c>
      <c r="E25" s="137" t="e">
        <f>SUMIFS('Variance Analysis'!E$30:E$45,'Variance Analysis'!$B$30:$B$45,'Variance Analysis'!$B$39,'Variance Analysis'!$A$30:$A$45,'Variance Analysis'!$A$41)</f>
        <v>#REF!</v>
      </c>
      <c r="F25" s="137" t="e">
        <f>SUMIFS('Variance Analysis'!F$30:F$45,'Variance Analysis'!$B$30:$B$45,'Variance Analysis'!$B$39,'Variance Analysis'!$A$30:$A$45,'Variance Analysis'!$A$41)</f>
        <v>#REF!</v>
      </c>
      <c r="G25" s="137" t="e">
        <f>SUMIFS('Variance Analysis'!G$30:G$45,'Variance Analysis'!$B$30:$B$45,'Variance Analysis'!$B$39,'Variance Analysis'!$A$30:$A$45,'Variance Analysis'!$A$41)</f>
        <v>#REF!</v>
      </c>
      <c r="H25" s="137" t="e">
        <f>SUMIFS('Variance Analysis'!H$30:H$45,'Variance Analysis'!$B$30:$B$45,'Variance Analysis'!$B$39,'Variance Analysis'!$A$30:$A$45,'Variance Analysis'!$A$41)</f>
        <v>#REF!</v>
      </c>
      <c r="I25" s="137" t="e">
        <f>SUMIFS('Variance Analysis'!I$30:I$45,'Variance Analysis'!$B$30:$B$45,'Variance Analysis'!$B$39,'Variance Analysis'!$A$30:$A$45,'Variance Analysis'!$A$41)</f>
        <v>#REF!</v>
      </c>
      <c r="J25" s="137" t="e">
        <f>SUMIFS('Variance Analysis'!J$30:J$45,'Variance Analysis'!$B$30:$B$45,'Variance Analysis'!$B$39,'Variance Analysis'!$A$30:$A$45,'Variance Analysis'!$A$41)</f>
        <v>#REF!</v>
      </c>
      <c r="K25" s="137" t="e">
        <f>SUMIFS('Variance Analysis'!K$30:K$45,'Variance Analysis'!$B$30:$B$45,'Variance Analysis'!$B$39,'Variance Analysis'!$A$30:$A$45,'Variance Analysis'!$A$41)</f>
        <v>#REF!</v>
      </c>
      <c r="L25" s="137" t="e">
        <f>SUMIFS('Variance Analysis'!L$30:L$45,'Variance Analysis'!$B$30:$B$45,'Variance Analysis'!$B$39,'Variance Analysis'!$A$30:$A$45,'Variance Analysis'!$A$41)</f>
        <v>#REF!</v>
      </c>
      <c r="M25" s="137" t="e">
        <f>SUMIFS('Variance Analysis'!M$30:M$45,'Variance Analysis'!$B$30:$B$45,'Variance Analysis'!$B$39,'Variance Analysis'!$A$30:$A$45,'Variance Analysis'!$A$41)</f>
        <v>#REF!</v>
      </c>
      <c r="N25" s="137"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x14ac:dyDescent="0.2">
      <c r="A26" s="136" t="s">
        <v>209</v>
      </c>
      <c r="B26" s="136" t="s">
        <v>38</v>
      </c>
      <c r="C26" s="137" t="e">
        <f>SUMIFS('Variance Analysis'!C$30:C$45,'Variance Analysis'!$B$30:$B$45,'Variance Analysis'!$B40,'Variance Analysis'!$A$30:$A$45,'Variance Analysis'!$A$40)</f>
        <v>#REF!</v>
      </c>
      <c r="D26" s="137" t="e">
        <f>SUMIFS('Variance Analysis'!D$30:D$45,'Variance Analysis'!$B$30:$B$45,'Variance Analysis'!$B40,'Variance Analysis'!$A$30:$A$45,'Variance Analysis'!$A$40)</f>
        <v>#REF!</v>
      </c>
      <c r="E26" s="137" t="e">
        <f>SUMIFS('Variance Analysis'!E$30:E$45,'Variance Analysis'!$B$30:$B$45,'Variance Analysis'!$B40,'Variance Analysis'!$A$30:$A$45,'Variance Analysis'!$A$40)</f>
        <v>#REF!</v>
      </c>
      <c r="F26" s="137" t="e">
        <f>SUMIFS('Variance Analysis'!F$30:F$45,'Variance Analysis'!$B$30:$B$45,'Variance Analysis'!$B40,'Variance Analysis'!$A$30:$A$45,'Variance Analysis'!$A$40)</f>
        <v>#REF!</v>
      </c>
      <c r="G26" s="137" t="e">
        <f>SUMIFS('Variance Analysis'!G$30:G$45,'Variance Analysis'!$B$30:$B$45,'Variance Analysis'!$B40,'Variance Analysis'!$A$30:$A$45,'Variance Analysis'!$A$40)</f>
        <v>#REF!</v>
      </c>
      <c r="H26" s="137" t="e">
        <f>SUMIFS('Variance Analysis'!H$30:H$45,'Variance Analysis'!$B$30:$B$45,'Variance Analysis'!$B40,'Variance Analysis'!$A$30:$A$45,'Variance Analysis'!$A$40)</f>
        <v>#REF!</v>
      </c>
      <c r="I26" s="137" t="e">
        <f>SUMIFS('Variance Analysis'!I$30:I$45,'Variance Analysis'!$B$30:$B$45,'Variance Analysis'!$B40,'Variance Analysis'!$A$30:$A$45,'Variance Analysis'!$A$40)</f>
        <v>#REF!</v>
      </c>
      <c r="J26" s="137" t="e">
        <f>SUMIFS('Variance Analysis'!J$30:J$45,'Variance Analysis'!$B$30:$B$45,'Variance Analysis'!$B40,'Variance Analysis'!$A$30:$A$45,'Variance Analysis'!$A$40)</f>
        <v>#REF!</v>
      </c>
      <c r="K26" s="137" t="e">
        <f>SUMIFS('Variance Analysis'!K$30:K$45,'Variance Analysis'!$B$30:$B$45,'Variance Analysis'!$B40,'Variance Analysis'!$A$30:$A$45,'Variance Analysis'!$A$40)</f>
        <v>#REF!</v>
      </c>
      <c r="L26" s="137" t="e">
        <f>SUMIFS('Variance Analysis'!L$30:L$45,'Variance Analysis'!$B$30:$B$45,'Variance Analysis'!$B40,'Variance Analysis'!$A$30:$A$45,'Variance Analysis'!$A$40)</f>
        <v>#REF!</v>
      </c>
      <c r="M26" s="137" t="e">
        <f>SUMIFS('Variance Analysis'!M$30:M$45,'Variance Analysis'!$B$30:$B$45,'Variance Analysis'!$B40,'Variance Analysis'!$A$30:$A$45,'Variance Analysis'!$A$40)</f>
        <v>#REF!</v>
      </c>
      <c r="N26" s="137"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x14ac:dyDescent="0.2">
      <c r="A27" s="136" t="s">
        <v>191</v>
      </c>
      <c r="B27" s="136" t="s">
        <v>218</v>
      </c>
      <c r="C27" s="138" t="e">
        <f t="shared" ref="C27:N27" si="4">#REF!</f>
        <v>#REF!</v>
      </c>
      <c r="D27" s="138" t="e">
        <f t="shared" si="4"/>
        <v>#REF!</v>
      </c>
      <c r="E27" s="138" t="e">
        <f t="shared" si="4"/>
        <v>#REF!</v>
      </c>
      <c r="F27" s="138" t="e">
        <f t="shared" si="4"/>
        <v>#REF!</v>
      </c>
      <c r="G27" s="138" t="e">
        <f t="shared" si="4"/>
        <v>#REF!</v>
      </c>
      <c r="H27" s="138" t="e">
        <f t="shared" si="4"/>
        <v>#REF!</v>
      </c>
      <c r="I27" s="138" t="e">
        <f t="shared" si="4"/>
        <v>#REF!</v>
      </c>
      <c r="J27" s="138" t="e">
        <f t="shared" si="4"/>
        <v>#REF!</v>
      </c>
      <c r="K27" s="138" t="e">
        <f t="shared" si="4"/>
        <v>#REF!</v>
      </c>
      <c r="L27" s="138" t="e">
        <f t="shared" si="4"/>
        <v>#REF!</v>
      </c>
      <c r="M27" s="138" t="e">
        <f t="shared" si="4"/>
        <v>#REF!</v>
      </c>
      <c r="N27" s="138" t="e">
        <f t="shared" si="4"/>
        <v>#REF!</v>
      </c>
      <c r="O27" s="7"/>
      <c r="P27" s="7"/>
      <c r="Q27" s="7"/>
      <c r="R27" s="7"/>
      <c r="S27" s="7"/>
      <c r="T27" s="7"/>
      <c r="U27" s="7"/>
      <c r="V27" s="7"/>
      <c r="W27" s="7"/>
      <c r="X27" s="7"/>
      <c r="Y27" s="7"/>
      <c r="Z27" s="7"/>
    </row>
    <row r="28" spans="1:26" ht="13.5" customHeight="1" x14ac:dyDescent="0.2">
      <c r="A28" s="139" t="s">
        <v>219</v>
      </c>
      <c r="B28" s="140" t="s">
        <v>220</v>
      </c>
      <c r="C28" s="141" t="e">
        <f>SUM(C24:C26)/(C27*1000)</f>
        <v>#REF!</v>
      </c>
      <c r="D28" s="141" t="e">
        <f t="shared" ref="D28:N28" si="5">SUM($C$24:D26)/(SUM($C$27:D27)*1000)</f>
        <v>#REF!</v>
      </c>
      <c r="E28" s="141" t="e">
        <f t="shared" si="5"/>
        <v>#REF!</v>
      </c>
      <c r="F28" s="141" t="e">
        <f t="shared" si="5"/>
        <v>#REF!</v>
      </c>
      <c r="G28" s="141" t="e">
        <f t="shared" si="5"/>
        <v>#REF!</v>
      </c>
      <c r="H28" s="141" t="e">
        <f t="shared" si="5"/>
        <v>#REF!</v>
      </c>
      <c r="I28" s="141" t="e">
        <f t="shared" si="5"/>
        <v>#REF!</v>
      </c>
      <c r="J28" s="141" t="e">
        <f t="shared" si="5"/>
        <v>#REF!</v>
      </c>
      <c r="K28" s="141" t="e">
        <f t="shared" si="5"/>
        <v>#REF!</v>
      </c>
      <c r="L28" s="141" t="e">
        <f t="shared" si="5"/>
        <v>#REF!</v>
      </c>
      <c r="M28" s="141" t="e">
        <f t="shared" si="5"/>
        <v>#REF!</v>
      </c>
      <c r="N28" s="141" t="e">
        <f t="shared" si="5"/>
        <v>#REF!</v>
      </c>
      <c r="O28" s="7"/>
      <c r="P28" s="7"/>
      <c r="Q28" s="7"/>
      <c r="R28" s="7"/>
      <c r="S28" s="7"/>
      <c r="T28" s="7"/>
      <c r="U28" s="7"/>
      <c r="V28" s="7"/>
      <c r="W28" s="7"/>
      <c r="X28" s="7"/>
      <c r="Y28" s="7"/>
      <c r="Z28" s="7"/>
    </row>
    <row r="29" spans="1:26" ht="13.5" customHeight="1" x14ac:dyDescent="0.2">
      <c r="A29" s="34"/>
      <c r="B29" s="7"/>
      <c r="C29" s="61"/>
      <c r="D29" s="61"/>
      <c r="E29" s="61"/>
      <c r="F29" s="61"/>
      <c r="G29" s="61"/>
      <c r="H29" s="61"/>
      <c r="I29" s="61"/>
      <c r="J29" s="61"/>
      <c r="K29" s="61"/>
      <c r="L29" s="61"/>
      <c r="M29" s="61"/>
      <c r="N29" s="61"/>
      <c r="O29" s="7"/>
      <c r="P29" s="7"/>
      <c r="Q29" s="7"/>
      <c r="R29" s="7"/>
      <c r="S29" s="7"/>
      <c r="T29" s="7"/>
      <c r="U29" s="7"/>
      <c r="V29" s="7"/>
      <c r="W29" s="7"/>
      <c r="X29" s="7"/>
      <c r="Y29" s="7"/>
      <c r="Z29" s="7"/>
    </row>
    <row r="30" spans="1:26" ht="13.5" customHeight="1" x14ac:dyDescent="0.2">
      <c r="A30" s="133" t="s">
        <v>223</v>
      </c>
      <c r="B30" s="133"/>
      <c r="C30" s="134"/>
      <c r="D30" s="134"/>
      <c r="E30" s="134"/>
      <c r="F30" s="134"/>
      <c r="G30" s="103"/>
      <c r="H30" s="103"/>
      <c r="I30" s="103"/>
      <c r="J30" s="103"/>
      <c r="K30" s="103"/>
      <c r="L30" s="103"/>
      <c r="M30" s="103"/>
      <c r="N30" s="103"/>
      <c r="O30" s="103"/>
      <c r="P30" s="103"/>
      <c r="Q30" s="103"/>
      <c r="R30" s="103"/>
      <c r="S30" s="103"/>
      <c r="T30" s="103"/>
      <c r="U30" s="103"/>
      <c r="V30" s="103"/>
      <c r="W30" s="103"/>
      <c r="X30" s="103"/>
      <c r="Y30" s="103"/>
      <c r="Z30" s="103"/>
    </row>
    <row r="31" spans="1:26" ht="13.5" customHeight="1" x14ac:dyDescent="0.2">
      <c r="A31" s="133" t="s">
        <v>216</v>
      </c>
      <c r="B31" s="133" t="s">
        <v>217</v>
      </c>
      <c r="C31" s="110" t="s">
        <v>173</v>
      </c>
      <c r="D31" s="110" t="s">
        <v>174</v>
      </c>
      <c r="E31" s="110" t="s">
        <v>175</v>
      </c>
      <c r="F31" s="110" t="s">
        <v>176</v>
      </c>
      <c r="G31" s="110" t="s">
        <v>177</v>
      </c>
      <c r="H31" s="110" t="s">
        <v>178</v>
      </c>
      <c r="I31" s="110" t="s">
        <v>179</v>
      </c>
      <c r="J31" s="110" t="s">
        <v>180</v>
      </c>
      <c r="K31" s="110" t="s">
        <v>181</v>
      </c>
      <c r="L31" s="110" t="s">
        <v>182</v>
      </c>
      <c r="M31" s="110" t="s">
        <v>183</v>
      </c>
      <c r="N31" s="110" t="s">
        <v>184</v>
      </c>
      <c r="O31" s="103"/>
      <c r="P31" s="103"/>
      <c r="Q31" s="103"/>
      <c r="R31" s="103"/>
      <c r="S31" s="103"/>
      <c r="T31" s="103"/>
      <c r="U31" s="103"/>
      <c r="V31" s="103"/>
      <c r="W31" s="103"/>
      <c r="X31" s="103"/>
      <c r="Y31" s="103"/>
      <c r="Z31" s="103"/>
    </row>
    <row r="32" spans="1:26" ht="13.5" customHeight="1" x14ac:dyDescent="0.2">
      <c r="A32" s="136" t="s">
        <v>207</v>
      </c>
      <c r="B32" s="136" t="s">
        <v>38</v>
      </c>
      <c r="C32" s="137" t="e">
        <f>SUMIFS('Variance Analysis'!C$42:C$45,'Variance Analysis'!$B$42:$B$45,'Variance Analysis'!$B$45)</f>
        <v>#REF!</v>
      </c>
      <c r="D32" s="137" t="e">
        <f>SUMIFS('Variance Analysis'!D$42:D$45,'Variance Analysis'!$B$42:$B$45,'Variance Analysis'!$B$45)</f>
        <v>#REF!</v>
      </c>
      <c r="E32" s="137" t="e">
        <f>SUMIFS('Variance Analysis'!E$42:E$45,'Variance Analysis'!$B$42:$B$45,'Variance Analysis'!$B$45)</f>
        <v>#REF!</v>
      </c>
      <c r="F32" s="137" t="e">
        <f>SUMIFS('Variance Analysis'!F$42:F$45,'Variance Analysis'!$B$42:$B$45,'Variance Analysis'!$B$45)</f>
        <v>#REF!</v>
      </c>
      <c r="G32" s="137" t="e">
        <f>SUMIFS('Variance Analysis'!G$42:G$45,'Variance Analysis'!$B$42:$B$45,'Variance Analysis'!$B$45)</f>
        <v>#REF!</v>
      </c>
      <c r="H32" s="137" t="e">
        <f>SUMIFS('Variance Analysis'!H$42:H$45,'Variance Analysis'!$B$42:$B$45,'Variance Analysis'!$B$45)</f>
        <v>#REF!</v>
      </c>
      <c r="I32" s="137" t="e">
        <f>SUMIFS('Variance Analysis'!I$42:I$45,'Variance Analysis'!$B$42:$B$45,'Variance Analysis'!$B$45)</f>
        <v>#REF!</v>
      </c>
      <c r="J32" s="137" t="e">
        <f>SUMIFS('Variance Analysis'!J$42:J$45,'Variance Analysis'!$B$42:$B$45,'Variance Analysis'!$B$45)</f>
        <v>#REF!</v>
      </c>
      <c r="K32" s="137" t="e">
        <f>SUMIFS('Variance Analysis'!K$42:K$45,'Variance Analysis'!$B$42:$B$45,'Variance Analysis'!$B$45)</f>
        <v>#REF!</v>
      </c>
      <c r="L32" s="137" t="e">
        <f>SUMIFS('Variance Analysis'!L$42:L$45,'Variance Analysis'!$B$42:$B$45,'Variance Analysis'!$B$45)</f>
        <v>#REF!</v>
      </c>
      <c r="M32" s="137" t="e">
        <f>SUMIFS('Variance Analysis'!M$42:M$45,'Variance Analysis'!$B$42:$B$45,'Variance Analysis'!$B$45)</f>
        <v>#REF!</v>
      </c>
      <c r="N32" s="137" t="e">
        <f>SUMIFS('Variance Analysis'!N$42:N$45,'Variance Analysis'!$B$42:$B$45,'Variance Analysis'!$B$45)</f>
        <v>#REF!</v>
      </c>
      <c r="O32" s="7"/>
      <c r="P32" s="7"/>
      <c r="Q32" s="7"/>
      <c r="R32" s="7"/>
      <c r="S32" s="7"/>
      <c r="T32" s="7"/>
      <c r="U32" s="7"/>
      <c r="V32" s="7"/>
      <c r="W32" s="7"/>
      <c r="X32" s="7"/>
      <c r="Y32" s="7"/>
      <c r="Z32" s="7"/>
    </row>
    <row r="33" spans="1:26" ht="13.5" customHeight="1" x14ac:dyDescent="0.2">
      <c r="A33" s="136" t="s">
        <v>208</v>
      </c>
      <c r="B33" s="136" t="s">
        <v>38</v>
      </c>
      <c r="C33" s="137" t="e">
        <f>SUMIFS('Variance Analysis'!C$42:C$45,'Variance Analysis'!$B$42:$B$45,'Variance Analysis'!$B$43)</f>
        <v>#REF!</v>
      </c>
      <c r="D33" s="137" t="e">
        <f>SUMIFS('Variance Analysis'!D$42:D$45,'Variance Analysis'!$B$42:$B$45,'Variance Analysis'!$B$43)</f>
        <v>#REF!</v>
      </c>
      <c r="E33" s="137" t="e">
        <f>SUMIFS('Variance Analysis'!E$42:E$45,'Variance Analysis'!$B$42:$B$45,'Variance Analysis'!$B$43)</f>
        <v>#REF!</v>
      </c>
      <c r="F33" s="137" t="e">
        <f>SUMIFS('Variance Analysis'!F$42:F$45,'Variance Analysis'!$B$42:$B$45,'Variance Analysis'!$B$43)</f>
        <v>#REF!</v>
      </c>
      <c r="G33" s="137" t="e">
        <f>SUMIFS('Variance Analysis'!G$42:G$45,'Variance Analysis'!$B$42:$B$45,'Variance Analysis'!$B$43)</f>
        <v>#REF!</v>
      </c>
      <c r="H33" s="137" t="e">
        <f>SUMIFS('Variance Analysis'!H$42:H$45,'Variance Analysis'!$B$42:$B$45,'Variance Analysis'!$B$43)</f>
        <v>#REF!</v>
      </c>
      <c r="I33" s="137" t="e">
        <f>SUMIFS('Variance Analysis'!I$42:I$45,'Variance Analysis'!$B$42:$B$45,'Variance Analysis'!$B$43)</f>
        <v>#REF!</v>
      </c>
      <c r="J33" s="137" t="e">
        <f>SUMIFS('Variance Analysis'!J$42:J$45,'Variance Analysis'!$B$42:$B$45,'Variance Analysis'!$B$43)</f>
        <v>#REF!</v>
      </c>
      <c r="K33" s="137" t="e">
        <f>SUMIFS('Variance Analysis'!K$42:K$45,'Variance Analysis'!$B$42:$B$45,'Variance Analysis'!$B$43)</f>
        <v>#REF!</v>
      </c>
      <c r="L33" s="137" t="e">
        <f>SUMIFS('Variance Analysis'!L$42:L$45,'Variance Analysis'!$B$42:$B$45,'Variance Analysis'!$B$43)</f>
        <v>#REF!</v>
      </c>
      <c r="M33" s="137" t="e">
        <f>SUMIFS('Variance Analysis'!M$42:M$45,'Variance Analysis'!$B$42:$B$45,'Variance Analysis'!$B$43)</f>
        <v>#REF!</v>
      </c>
      <c r="N33" s="137" t="e">
        <f>SUMIFS('Variance Analysis'!N$42:N$45,'Variance Analysis'!$B$42:$B$45,'Variance Analysis'!$B$43)</f>
        <v>#REF!</v>
      </c>
      <c r="O33" s="7"/>
      <c r="P33" s="7"/>
      <c r="Q33" s="7"/>
      <c r="R33" s="7"/>
      <c r="S33" s="7"/>
      <c r="T33" s="7"/>
      <c r="U33" s="7"/>
      <c r="V33" s="7"/>
      <c r="W33" s="7"/>
      <c r="X33" s="7"/>
      <c r="Y33" s="7"/>
      <c r="Z33" s="7"/>
    </row>
    <row r="34" spans="1:26" ht="13.5" customHeight="1" x14ac:dyDescent="0.2">
      <c r="A34" s="136" t="s">
        <v>209</v>
      </c>
      <c r="B34" s="136" t="s">
        <v>38</v>
      </c>
      <c r="C34" s="137" t="e">
        <f>SUMIFS('Variance Analysis'!C$42:C$45,'Variance Analysis'!$B$42:$B$45,'Variance Analysis'!$B$44)</f>
        <v>#REF!</v>
      </c>
      <c r="D34" s="137" t="e">
        <f>SUMIFS('Variance Analysis'!D$42:D$45,'Variance Analysis'!$B$42:$B$45,'Variance Analysis'!$B$44)</f>
        <v>#REF!</v>
      </c>
      <c r="E34" s="137" t="e">
        <f>SUMIFS('Variance Analysis'!E$42:E$45,'Variance Analysis'!$B$42:$B$45,'Variance Analysis'!$B$44)</f>
        <v>#REF!</v>
      </c>
      <c r="F34" s="137" t="e">
        <f>SUMIFS('Variance Analysis'!F$42:F$45,'Variance Analysis'!$B$42:$B$45,'Variance Analysis'!$B$44)</f>
        <v>#REF!</v>
      </c>
      <c r="G34" s="137" t="e">
        <f>SUMIFS('Variance Analysis'!G$42:G$45,'Variance Analysis'!$B$42:$B$45,'Variance Analysis'!$B$44)</f>
        <v>#REF!</v>
      </c>
      <c r="H34" s="137" t="e">
        <f>SUMIFS('Variance Analysis'!H$42:H$45,'Variance Analysis'!$B$42:$B$45,'Variance Analysis'!$B$44)</f>
        <v>#REF!</v>
      </c>
      <c r="I34" s="137" t="e">
        <f>SUMIFS('Variance Analysis'!I$42:I$45,'Variance Analysis'!$B$42:$B$45,'Variance Analysis'!$B$44)</f>
        <v>#REF!</v>
      </c>
      <c r="J34" s="137" t="e">
        <f>SUMIFS('Variance Analysis'!J$42:J$45,'Variance Analysis'!$B$42:$B$45,'Variance Analysis'!$B$44)</f>
        <v>#REF!</v>
      </c>
      <c r="K34" s="137" t="e">
        <f>SUMIFS('Variance Analysis'!K$42:K$45,'Variance Analysis'!$B$42:$B$45,'Variance Analysis'!$B$44)</f>
        <v>#REF!</v>
      </c>
      <c r="L34" s="137" t="e">
        <f>SUMIFS('Variance Analysis'!L$42:L$45,'Variance Analysis'!$B$42:$B$45,'Variance Analysis'!$B$44)</f>
        <v>#REF!</v>
      </c>
      <c r="M34" s="137" t="e">
        <f>SUMIFS('Variance Analysis'!M$42:M$45,'Variance Analysis'!$B$42:$B$45,'Variance Analysis'!$B$44)</f>
        <v>#REF!</v>
      </c>
      <c r="N34" s="137" t="e">
        <f>SUMIFS('Variance Analysis'!N$42:N$45,'Variance Analysis'!$B$42:$B$45,'Variance Analysis'!$B$44)</f>
        <v>#REF!</v>
      </c>
      <c r="O34" s="7"/>
      <c r="P34" s="7"/>
      <c r="Q34" s="7"/>
      <c r="R34" s="7"/>
      <c r="S34" s="7"/>
      <c r="T34" s="7"/>
      <c r="U34" s="7"/>
      <c r="V34" s="7"/>
      <c r="W34" s="7"/>
      <c r="X34" s="7"/>
      <c r="Y34" s="7"/>
      <c r="Z34" s="7"/>
    </row>
    <row r="35" spans="1:26" ht="13.5" customHeight="1" x14ac:dyDescent="0.2">
      <c r="A35" s="136" t="s">
        <v>185</v>
      </c>
      <c r="B35" s="136" t="s">
        <v>218</v>
      </c>
      <c r="C35" s="138" t="e">
        <f t="shared" ref="C35:N35" si="6">#REF!</f>
        <v>#REF!</v>
      </c>
      <c r="D35" s="138" t="e">
        <f t="shared" si="6"/>
        <v>#REF!</v>
      </c>
      <c r="E35" s="138" t="e">
        <f t="shared" si="6"/>
        <v>#REF!</v>
      </c>
      <c r="F35" s="138" t="e">
        <f t="shared" si="6"/>
        <v>#REF!</v>
      </c>
      <c r="G35" s="138" t="e">
        <f t="shared" si="6"/>
        <v>#REF!</v>
      </c>
      <c r="H35" s="138" t="e">
        <f t="shared" si="6"/>
        <v>#REF!</v>
      </c>
      <c r="I35" s="138" t="e">
        <f t="shared" si="6"/>
        <v>#REF!</v>
      </c>
      <c r="J35" s="138" t="e">
        <f t="shared" si="6"/>
        <v>#REF!</v>
      </c>
      <c r="K35" s="138" t="e">
        <f t="shared" si="6"/>
        <v>#REF!</v>
      </c>
      <c r="L35" s="138" t="e">
        <f t="shared" si="6"/>
        <v>#REF!</v>
      </c>
      <c r="M35" s="138" t="e">
        <f t="shared" si="6"/>
        <v>#REF!</v>
      </c>
      <c r="N35" s="138" t="e">
        <f t="shared" si="6"/>
        <v>#REF!</v>
      </c>
      <c r="O35" s="7"/>
      <c r="P35" s="7"/>
      <c r="Q35" s="7"/>
      <c r="R35" s="7"/>
      <c r="S35" s="7"/>
      <c r="T35" s="7"/>
      <c r="U35" s="7"/>
      <c r="V35" s="7"/>
      <c r="W35" s="7"/>
      <c r="X35" s="7"/>
      <c r="Y35" s="7"/>
      <c r="Z35" s="7"/>
    </row>
    <row r="36" spans="1:26" ht="13.5" customHeight="1" x14ac:dyDescent="0.2">
      <c r="A36" s="136" t="s">
        <v>190</v>
      </c>
      <c r="B36" s="136" t="s">
        <v>218</v>
      </c>
      <c r="C36" s="138" t="e">
        <f t="shared" ref="C36:N36" si="7">#REF!</f>
        <v>#REF!</v>
      </c>
      <c r="D36" s="138" t="e">
        <f t="shared" si="7"/>
        <v>#REF!</v>
      </c>
      <c r="E36" s="138" t="e">
        <f t="shared" si="7"/>
        <v>#REF!</v>
      </c>
      <c r="F36" s="138" t="e">
        <f t="shared" si="7"/>
        <v>#REF!</v>
      </c>
      <c r="G36" s="138" t="e">
        <f t="shared" si="7"/>
        <v>#REF!</v>
      </c>
      <c r="H36" s="138" t="e">
        <f t="shared" si="7"/>
        <v>#REF!</v>
      </c>
      <c r="I36" s="138" t="e">
        <f t="shared" si="7"/>
        <v>#REF!</v>
      </c>
      <c r="J36" s="138" t="e">
        <f t="shared" si="7"/>
        <v>#REF!</v>
      </c>
      <c r="K36" s="138" t="e">
        <f t="shared" si="7"/>
        <v>#REF!</v>
      </c>
      <c r="L36" s="138" t="e">
        <f t="shared" si="7"/>
        <v>#REF!</v>
      </c>
      <c r="M36" s="138" t="e">
        <f t="shared" si="7"/>
        <v>#REF!</v>
      </c>
      <c r="N36" s="138" t="e">
        <f t="shared" si="7"/>
        <v>#REF!</v>
      </c>
      <c r="O36" s="7"/>
      <c r="P36" s="7"/>
      <c r="Q36" s="7"/>
      <c r="R36" s="7"/>
      <c r="S36" s="7"/>
      <c r="T36" s="7"/>
      <c r="U36" s="7"/>
      <c r="V36" s="7"/>
      <c r="W36" s="7"/>
      <c r="X36" s="7"/>
      <c r="Y36" s="7"/>
      <c r="Z36" s="7"/>
    </row>
    <row r="37" spans="1:26" ht="13.5" customHeight="1" x14ac:dyDescent="0.2">
      <c r="A37" s="136" t="s">
        <v>191</v>
      </c>
      <c r="B37" s="136" t="s">
        <v>218</v>
      </c>
      <c r="C37" s="138" t="e">
        <f t="shared" ref="C37:N37" si="8">#REF!</f>
        <v>#REF!</v>
      </c>
      <c r="D37" s="138" t="e">
        <f t="shared" si="8"/>
        <v>#REF!</v>
      </c>
      <c r="E37" s="138" t="e">
        <f t="shared" si="8"/>
        <v>#REF!</v>
      </c>
      <c r="F37" s="138" t="e">
        <f t="shared" si="8"/>
        <v>#REF!</v>
      </c>
      <c r="G37" s="138" t="e">
        <f t="shared" si="8"/>
        <v>#REF!</v>
      </c>
      <c r="H37" s="138" t="e">
        <f t="shared" si="8"/>
        <v>#REF!</v>
      </c>
      <c r="I37" s="138" t="e">
        <f t="shared" si="8"/>
        <v>#REF!</v>
      </c>
      <c r="J37" s="138" t="e">
        <f t="shared" si="8"/>
        <v>#REF!</v>
      </c>
      <c r="K37" s="138" t="e">
        <f t="shared" si="8"/>
        <v>#REF!</v>
      </c>
      <c r="L37" s="138" t="e">
        <f t="shared" si="8"/>
        <v>#REF!</v>
      </c>
      <c r="M37" s="138" t="e">
        <f t="shared" si="8"/>
        <v>#REF!</v>
      </c>
      <c r="N37" s="138" t="e">
        <f t="shared" si="8"/>
        <v>#REF!</v>
      </c>
      <c r="O37" s="7"/>
      <c r="P37" s="7"/>
      <c r="Q37" s="7"/>
      <c r="R37" s="7"/>
      <c r="S37" s="7"/>
      <c r="T37" s="7"/>
      <c r="U37" s="7"/>
      <c r="V37" s="7"/>
      <c r="W37" s="7"/>
      <c r="X37" s="7"/>
      <c r="Y37" s="7"/>
      <c r="Z37" s="7"/>
    </row>
    <row r="38" spans="1:26" ht="13.5" customHeight="1" x14ac:dyDescent="0.2">
      <c r="A38" s="139" t="s">
        <v>219</v>
      </c>
      <c r="B38" s="140" t="s">
        <v>220</v>
      </c>
      <c r="C38" s="141" t="e">
        <f t="shared" ref="C38:N38" si="9">SUM($C$32:C34)/(SUM($C$35:C37)*1000)</f>
        <v>#REF!</v>
      </c>
      <c r="D38" s="141" t="e">
        <f t="shared" si="9"/>
        <v>#REF!</v>
      </c>
      <c r="E38" s="141" t="e">
        <f t="shared" si="9"/>
        <v>#REF!</v>
      </c>
      <c r="F38" s="141" t="e">
        <f t="shared" si="9"/>
        <v>#REF!</v>
      </c>
      <c r="G38" s="141" t="e">
        <f t="shared" si="9"/>
        <v>#REF!</v>
      </c>
      <c r="H38" s="141" t="e">
        <f t="shared" si="9"/>
        <v>#REF!</v>
      </c>
      <c r="I38" s="141" t="e">
        <f t="shared" si="9"/>
        <v>#REF!</v>
      </c>
      <c r="J38" s="141" t="e">
        <f t="shared" si="9"/>
        <v>#REF!</v>
      </c>
      <c r="K38" s="141" t="e">
        <f t="shared" si="9"/>
        <v>#REF!</v>
      </c>
      <c r="L38" s="141" t="e">
        <f t="shared" si="9"/>
        <v>#REF!</v>
      </c>
      <c r="M38" s="141" t="e">
        <f t="shared" si="9"/>
        <v>#REF!</v>
      </c>
      <c r="N38" s="141" t="e">
        <f t="shared" si="9"/>
        <v>#REF!</v>
      </c>
      <c r="O38" s="7"/>
      <c r="P38" s="7"/>
      <c r="Q38" s="7"/>
      <c r="R38" s="7"/>
      <c r="S38" s="7"/>
      <c r="T38" s="7"/>
      <c r="U38" s="7"/>
      <c r="V38" s="7"/>
      <c r="W38" s="7"/>
      <c r="X38" s="7"/>
      <c r="Y38" s="7"/>
      <c r="Z38" s="7"/>
    </row>
    <row r="39" spans="1:26" ht="13.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
      <c r="A40" s="133" t="s">
        <v>224</v>
      </c>
      <c r="B40" s="13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spans="1:26" ht="13.5" customHeight="1" x14ac:dyDescent="0.2">
      <c r="A41" s="133" t="s">
        <v>216</v>
      </c>
      <c r="B41" s="133"/>
      <c r="C41" s="110" t="s">
        <v>173</v>
      </c>
      <c r="D41" s="110" t="s">
        <v>174</v>
      </c>
      <c r="E41" s="110" t="s">
        <v>175</v>
      </c>
      <c r="F41" s="110" t="s">
        <v>176</v>
      </c>
      <c r="G41" s="110" t="s">
        <v>177</v>
      </c>
      <c r="H41" s="110" t="s">
        <v>178</v>
      </c>
      <c r="I41" s="110" t="s">
        <v>179</v>
      </c>
      <c r="J41" s="110" t="s">
        <v>180</v>
      </c>
      <c r="K41" s="110" t="s">
        <v>181</v>
      </c>
      <c r="L41" s="110" t="s">
        <v>182</v>
      </c>
      <c r="M41" s="110" t="s">
        <v>183</v>
      </c>
      <c r="N41" s="110" t="s">
        <v>184</v>
      </c>
      <c r="O41" s="103"/>
      <c r="P41" s="103"/>
      <c r="Q41" s="103"/>
      <c r="R41" s="103"/>
      <c r="S41" s="103"/>
      <c r="T41" s="103"/>
      <c r="U41" s="103"/>
      <c r="V41" s="103"/>
      <c r="W41" s="103"/>
      <c r="X41" s="103"/>
      <c r="Y41" s="103"/>
      <c r="Z41" s="103"/>
    </row>
    <row r="42" spans="1:26" ht="13.5" customHeight="1" x14ac:dyDescent="0.2">
      <c r="A42" s="136" t="s">
        <v>207</v>
      </c>
      <c r="B42" s="136" t="s">
        <v>38</v>
      </c>
      <c r="C42" s="137" t="e">
        <f>SUMIFS('Variance Analysis'!C$9:C$24,'Variance Analysis'!$B$9:$B$24,'Variance Analysis'!$B$12,'Variance Analysis'!$A$9:$A$24,'Variance Analysis'!$A$12)</f>
        <v>#REF!</v>
      </c>
      <c r="D42" s="137" t="e">
        <f>SUMIFS('Variance Analysis'!D$9:D$24,'Variance Analysis'!$B$9:$B$24,'Variance Analysis'!$B$12,'Variance Analysis'!$A$9:$A$24,'Variance Analysis'!$A$12)</f>
        <v>#REF!</v>
      </c>
      <c r="E42" s="137" t="e">
        <f>SUMIFS('Variance Analysis'!E$9:E$24,'Variance Analysis'!$B$9:$B$24,'Variance Analysis'!$B$12,'Variance Analysis'!$A$9:$A$24,'Variance Analysis'!$A$12)</f>
        <v>#REF!</v>
      </c>
      <c r="F42" s="137" t="e">
        <f>SUMIFS('Variance Analysis'!F$9:F$24,'Variance Analysis'!$B$9:$B$24,'Variance Analysis'!$B$12,'Variance Analysis'!$A$9:$A$24,'Variance Analysis'!$A$12)</f>
        <v>#REF!</v>
      </c>
      <c r="G42" s="137" t="e">
        <f>SUMIFS('Variance Analysis'!G$9:G$24,'Variance Analysis'!$B$9:$B$24,'Variance Analysis'!$B$12,'Variance Analysis'!$A$9:$A$24,'Variance Analysis'!$A$12)</f>
        <v>#REF!</v>
      </c>
      <c r="H42" s="137" t="e">
        <f>SUMIFS('Variance Analysis'!H$9:H$24,'Variance Analysis'!$B$9:$B$24,'Variance Analysis'!$B$12,'Variance Analysis'!$A$9:$A$24,'Variance Analysis'!$A$12)</f>
        <v>#REF!</v>
      </c>
      <c r="I42" s="137" t="e">
        <f>SUMIFS('Variance Analysis'!I$9:I$24,'Variance Analysis'!$B$9:$B$24,'Variance Analysis'!$B$12,'Variance Analysis'!$A$9:$A$24,'Variance Analysis'!$A$12)</f>
        <v>#REF!</v>
      </c>
      <c r="J42" s="137" t="e">
        <f>SUMIFS('Variance Analysis'!J$9:J$24,'Variance Analysis'!$B$9:$B$24,'Variance Analysis'!$B$12,'Variance Analysis'!$A$9:$A$24,'Variance Analysis'!$A$12)</f>
        <v>#REF!</v>
      </c>
      <c r="K42" s="137" t="e">
        <f>SUMIFS('Variance Analysis'!K$9:K$24,'Variance Analysis'!$B$9:$B$24,'Variance Analysis'!$B$12,'Variance Analysis'!$A$9:$A$24,'Variance Analysis'!$A$12)</f>
        <v>#REF!</v>
      </c>
      <c r="L42" s="137" t="e">
        <f>SUMIFS('Variance Analysis'!L$9:L$24,'Variance Analysis'!$B$9:$B$24,'Variance Analysis'!$B$12,'Variance Analysis'!$A$9:$A$24,'Variance Analysis'!$A$12)</f>
        <v>#REF!</v>
      </c>
      <c r="M42" s="137" t="e">
        <f>SUMIFS('Variance Analysis'!M$9:M$24,'Variance Analysis'!$B$9:$B$24,'Variance Analysis'!$B$12,'Variance Analysis'!$A$9:$A$24,'Variance Analysis'!$A$12)</f>
        <v>#REF!</v>
      </c>
      <c r="N42" s="137"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x14ac:dyDescent="0.2">
      <c r="A43" s="136" t="s">
        <v>208</v>
      </c>
      <c r="B43" s="136" t="s">
        <v>38</v>
      </c>
      <c r="C43" s="137" t="e">
        <f>SUMIFS('Variance Analysis'!C$9:C$24,'Variance Analysis'!$B$9:$B$24,'Variance Analysis'!$B$10,'Variance Analysis'!$A$9:$A$24,'Variance Analysis'!$A$10)</f>
        <v>#REF!</v>
      </c>
      <c r="D43" s="137" t="e">
        <f>SUMIFS('Variance Analysis'!D$9:D$24,'Variance Analysis'!$B$9:$B$24,'Variance Analysis'!$B$10,'Variance Analysis'!$A$9:$A$24,'Variance Analysis'!$A$10)</f>
        <v>#REF!</v>
      </c>
      <c r="E43" s="137" t="e">
        <f>SUMIFS('Variance Analysis'!E$9:E$24,'Variance Analysis'!$B$9:$B$24,'Variance Analysis'!$B$10,'Variance Analysis'!$A$9:$A$24,'Variance Analysis'!$A$10)</f>
        <v>#REF!</v>
      </c>
      <c r="F43" s="137" t="e">
        <f>SUMIFS('Variance Analysis'!F$9:F$24,'Variance Analysis'!$B$9:$B$24,'Variance Analysis'!$B$10,'Variance Analysis'!$A$9:$A$24,'Variance Analysis'!$A$10)</f>
        <v>#REF!</v>
      </c>
      <c r="G43" s="137" t="e">
        <f>SUMIFS('Variance Analysis'!G$9:G$24,'Variance Analysis'!$B$9:$B$24,'Variance Analysis'!$B$10,'Variance Analysis'!$A$9:$A$24,'Variance Analysis'!$A$10)</f>
        <v>#REF!</v>
      </c>
      <c r="H43" s="137" t="e">
        <f>SUMIFS('Variance Analysis'!H$9:H$24,'Variance Analysis'!$B$9:$B$24,'Variance Analysis'!$B$10,'Variance Analysis'!$A$9:$A$24,'Variance Analysis'!$A$10)</f>
        <v>#REF!</v>
      </c>
      <c r="I43" s="137" t="e">
        <f>SUMIFS('Variance Analysis'!I$9:I$24,'Variance Analysis'!$B$9:$B$24,'Variance Analysis'!$B$10,'Variance Analysis'!$A$9:$A$24,'Variance Analysis'!$A$10)</f>
        <v>#REF!</v>
      </c>
      <c r="J43" s="137" t="e">
        <f>SUMIFS('Variance Analysis'!J$9:J$24,'Variance Analysis'!$B$9:$B$24,'Variance Analysis'!$B$10,'Variance Analysis'!$A$9:$A$24,'Variance Analysis'!$A$10)</f>
        <v>#REF!</v>
      </c>
      <c r="K43" s="137" t="e">
        <f>SUMIFS('Variance Analysis'!K$9:K$24,'Variance Analysis'!$B$9:$B$24,'Variance Analysis'!$B$10,'Variance Analysis'!$A$9:$A$24,'Variance Analysis'!$A$10)</f>
        <v>#REF!</v>
      </c>
      <c r="L43" s="137" t="e">
        <f>SUMIFS('Variance Analysis'!L$9:L$24,'Variance Analysis'!$B$9:$B$24,'Variance Analysis'!$B$10,'Variance Analysis'!$A$9:$A$24,'Variance Analysis'!$A$10)</f>
        <v>#REF!</v>
      </c>
      <c r="M43" s="137" t="e">
        <f>SUMIFS('Variance Analysis'!M$9:M$24,'Variance Analysis'!$B$9:$B$24,'Variance Analysis'!$B$10,'Variance Analysis'!$A$9:$A$24,'Variance Analysis'!$A$10)</f>
        <v>#REF!</v>
      </c>
      <c r="N43" s="137"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x14ac:dyDescent="0.2">
      <c r="A44" s="136" t="s">
        <v>209</v>
      </c>
      <c r="B44" s="136" t="s">
        <v>38</v>
      </c>
      <c r="C44" s="137" t="e">
        <f>SUMIFS('Variance Analysis'!C$9:C$24,'Variance Analysis'!$B$9:$B$24,'Variance Analysis'!$B$11,'Variance Analysis'!$A$9:$A$24,'Variance Analysis'!$A$11)</f>
        <v>#REF!</v>
      </c>
      <c r="D44" s="137" t="e">
        <f>SUMIFS('Variance Analysis'!D$9:D$24,'Variance Analysis'!$B$9:$B$24,'Variance Analysis'!$B$11,'Variance Analysis'!$A$9:$A$24,'Variance Analysis'!$A$11)</f>
        <v>#REF!</v>
      </c>
      <c r="E44" s="137" t="e">
        <f>SUMIFS('Variance Analysis'!E$9:E$24,'Variance Analysis'!$B$9:$B$24,'Variance Analysis'!$B$11,'Variance Analysis'!$A$9:$A$24,'Variance Analysis'!$A$11)</f>
        <v>#REF!</v>
      </c>
      <c r="F44" s="137" t="e">
        <f>SUMIFS('Variance Analysis'!F$9:F$24,'Variance Analysis'!$B$9:$B$24,'Variance Analysis'!$B$11,'Variance Analysis'!$A$9:$A$24,'Variance Analysis'!$A$11)</f>
        <v>#REF!</v>
      </c>
      <c r="G44" s="137" t="e">
        <f>SUMIFS('Variance Analysis'!G$9:G$24,'Variance Analysis'!$B$9:$B$24,'Variance Analysis'!$B$11,'Variance Analysis'!$A$9:$A$24,'Variance Analysis'!$A$11)</f>
        <v>#REF!</v>
      </c>
      <c r="H44" s="137" t="e">
        <f>SUMIFS('Variance Analysis'!H$9:H$24,'Variance Analysis'!$B$9:$B$24,'Variance Analysis'!$B$11,'Variance Analysis'!$A$9:$A$24,'Variance Analysis'!$A$11)</f>
        <v>#REF!</v>
      </c>
      <c r="I44" s="137" t="e">
        <f>SUMIFS('Variance Analysis'!I$9:I$24,'Variance Analysis'!$B$9:$B$24,'Variance Analysis'!$B$11,'Variance Analysis'!$A$9:$A$24,'Variance Analysis'!$A$11)</f>
        <v>#REF!</v>
      </c>
      <c r="J44" s="137" t="e">
        <f>SUMIFS('Variance Analysis'!J$9:J$24,'Variance Analysis'!$B$9:$B$24,'Variance Analysis'!$B$11,'Variance Analysis'!$A$9:$A$24,'Variance Analysis'!$A$11)</f>
        <v>#REF!</v>
      </c>
      <c r="K44" s="137" t="e">
        <f>SUMIFS('Variance Analysis'!K$9:K$24,'Variance Analysis'!$B$9:$B$24,'Variance Analysis'!$B$11,'Variance Analysis'!$A$9:$A$24,'Variance Analysis'!$A$11)</f>
        <v>#REF!</v>
      </c>
      <c r="L44" s="137" t="e">
        <f>SUMIFS('Variance Analysis'!L$9:L$24,'Variance Analysis'!$B$9:$B$24,'Variance Analysis'!$B$11,'Variance Analysis'!$A$9:$A$24,'Variance Analysis'!$A$11)</f>
        <v>#REF!</v>
      </c>
      <c r="M44" s="137" t="e">
        <f>SUMIFS('Variance Analysis'!M$9:M$24,'Variance Analysis'!$B$9:$B$24,'Variance Analysis'!$B$11,'Variance Analysis'!$A$9:$A$24,'Variance Analysis'!$A$11)</f>
        <v>#REF!</v>
      </c>
      <c r="N44" s="137"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x14ac:dyDescent="0.2">
      <c r="A45" s="136" t="s">
        <v>185</v>
      </c>
      <c r="B45" s="136" t="s">
        <v>218</v>
      </c>
      <c r="C45" s="138" t="e">
        <f t="shared" ref="C45:N45" si="10">#REF!</f>
        <v>#REF!</v>
      </c>
      <c r="D45" s="138" t="e">
        <f t="shared" si="10"/>
        <v>#REF!</v>
      </c>
      <c r="E45" s="138" t="e">
        <f t="shared" si="10"/>
        <v>#REF!</v>
      </c>
      <c r="F45" s="138" t="e">
        <f t="shared" si="10"/>
        <v>#REF!</v>
      </c>
      <c r="G45" s="138" t="e">
        <f t="shared" si="10"/>
        <v>#REF!</v>
      </c>
      <c r="H45" s="138" t="e">
        <f t="shared" si="10"/>
        <v>#REF!</v>
      </c>
      <c r="I45" s="138" t="e">
        <f t="shared" si="10"/>
        <v>#REF!</v>
      </c>
      <c r="J45" s="138" t="e">
        <f t="shared" si="10"/>
        <v>#REF!</v>
      </c>
      <c r="K45" s="138" t="e">
        <f t="shared" si="10"/>
        <v>#REF!</v>
      </c>
      <c r="L45" s="138" t="e">
        <f t="shared" si="10"/>
        <v>#REF!</v>
      </c>
      <c r="M45" s="138" t="e">
        <f t="shared" si="10"/>
        <v>#REF!</v>
      </c>
      <c r="N45" s="138" t="e">
        <f t="shared" si="10"/>
        <v>#REF!</v>
      </c>
      <c r="O45" s="7"/>
      <c r="P45" s="7"/>
      <c r="Q45" s="7"/>
      <c r="R45" s="7"/>
      <c r="S45" s="7"/>
      <c r="T45" s="7"/>
      <c r="U45" s="7"/>
      <c r="V45" s="7"/>
      <c r="W45" s="7"/>
      <c r="X45" s="7"/>
      <c r="Y45" s="7"/>
      <c r="Z45" s="7"/>
    </row>
    <row r="46" spans="1:26" ht="13.5" customHeight="1" x14ac:dyDescent="0.2">
      <c r="A46" s="139" t="s">
        <v>225</v>
      </c>
      <c r="B46" s="140" t="s">
        <v>220</v>
      </c>
      <c r="C46" s="141" t="e">
        <f t="shared" ref="C46:N46" si="11">SUM($C$42:C44)/(SUM($C$45:C45)*1000)</f>
        <v>#REF!</v>
      </c>
      <c r="D46" s="141" t="e">
        <f t="shared" si="11"/>
        <v>#REF!</v>
      </c>
      <c r="E46" s="141" t="e">
        <f t="shared" si="11"/>
        <v>#REF!</v>
      </c>
      <c r="F46" s="141" t="e">
        <f t="shared" si="11"/>
        <v>#REF!</v>
      </c>
      <c r="G46" s="141" t="e">
        <f t="shared" si="11"/>
        <v>#REF!</v>
      </c>
      <c r="H46" s="141" t="e">
        <f t="shared" si="11"/>
        <v>#REF!</v>
      </c>
      <c r="I46" s="141" t="e">
        <f t="shared" si="11"/>
        <v>#REF!</v>
      </c>
      <c r="J46" s="141" t="e">
        <f t="shared" si="11"/>
        <v>#REF!</v>
      </c>
      <c r="K46" s="141" t="e">
        <f t="shared" si="11"/>
        <v>#REF!</v>
      </c>
      <c r="L46" s="141" t="e">
        <f t="shared" si="11"/>
        <v>#REF!</v>
      </c>
      <c r="M46" s="141" t="e">
        <f t="shared" si="11"/>
        <v>#REF!</v>
      </c>
      <c r="N46" s="141" t="e">
        <f t="shared" si="11"/>
        <v>#REF!</v>
      </c>
      <c r="O46" s="7"/>
      <c r="P46" s="7"/>
      <c r="Q46" s="7"/>
      <c r="R46" s="7"/>
      <c r="S46" s="7"/>
      <c r="T46" s="7"/>
      <c r="U46" s="7"/>
      <c r="V46" s="7"/>
      <c r="W46" s="7"/>
      <c r="X46" s="7"/>
      <c r="Y46" s="7"/>
      <c r="Z46" s="7"/>
    </row>
    <row r="47" spans="1:26" ht="13.5" customHeight="1" x14ac:dyDescent="0.2">
      <c r="A47" s="34"/>
      <c r="B47" s="7"/>
      <c r="C47" s="61"/>
      <c r="D47" s="61"/>
      <c r="E47" s="61"/>
      <c r="F47" s="61"/>
      <c r="G47" s="61"/>
      <c r="H47" s="61"/>
      <c r="I47" s="61"/>
      <c r="J47" s="61"/>
      <c r="K47" s="61"/>
      <c r="L47" s="61"/>
      <c r="M47" s="61"/>
      <c r="N47" s="61"/>
      <c r="O47" s="7"/>
      <c r="P47" s="7"/>
      <c r="Q47" s="7"/>
      <c r="R47" s="7"/>
      <c r="S47" s="7"/>
      <c r="T47" s="7"/>
      <c r="U47" s="7"/>
      <c r="V47" s="7"/>
      <c r="W47" s="7"/>
      <c r="X47" s="7"/>
      <c r="Y47" s="7"/>
      <c r="Z47" s="7"/>
    </row>
    <row r="48" spans="1:26" ht="13.5" customHeight="1" x14ac:dyDescent="0.2">
      <c r="A48" s="133" t="s">
        <v>226</v>
      </c>
      <c r="B48" s="13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spans="1:26" ht="13.5" customHeight="1" x14ac:dyDescent="0.2">
      <c r="A49" s="133" t="s">
        <v>216</v>
      </c>
      <c r="B49" s="133"/>
      <c r="C49" s="110" t="s">
        <v>173</v>
      </c>
      <c r="D49" s="110" t="s">
        <v>174</v>
      </c>
      <c r="E49" s="110" t="s">
        <v>175</v>
      </c>
      <c r="F49" s="110" t="s">
        <v>176</v>
      </c>
      <c r="G49" s="110" t="s">
        <v>177</v>
      </c>
      <c r="H49" s="110" t="s">
        <v>178</v>
      </c>
      <c r="I49" s="110" t="s">
        <v>179</v>
      </c>
      <c r="J49" s="110" t="s">
        <v>180</v>
      </c>
      <c r="K49" s="110" t="s">
        <v>181</v>
      </c>
      <c r="L49" s="110" t="s">
        <v>182</v>
      </c>
      <c r="M49" s="110" t="s">
        <v>183</v>
      </c>
      <c r="N49" s="110" t="s">
        <v>184</v>
      </c>
      <c r="O49" s="103"/>
      <c r="P49" s="103"/>
      <c r="Q49" s="103"/>
      <c r="R49" s="103"/>
      <c r="S49" s="103"/>
      <c r="T49" s="103"/>
      <c r="U49" s="103"/>
      <c r="V49" s="103"/>
      <c r="W49" s="103"/>
      <c r="X49" s="103"/>
      <c r="Y49" s="103"/>
      <c r="Z49" s="103"/>
    </row>
    <row r="50" spans="1:26" ht="13.5" customHeight="1" x14ac:dyDescent="0.2">
      <c r="A50" s="136" t="s">
        <v>207</v>
      </c>
      <c r="B50" s="136" t="s">
        <v>38</v>
      </c>
      <c r="C50" s="137" t="e">
        <f>SUMIFS('Variance Analysis'!C$9:C$24,'Variance Analysis'!$B$9:$B$24,'Variance Analysis'!$B$12,'Variance Analysis'!$A$9:$A$24,'Variance Analysis'!$A$13)</f>
        <v>#REF!</v>
      </c>
      <c r="D50" s="137" t="e">
        <f>SUMIFS('Variance Analysis'!D$9:D$24,'Variance Analysis'!$B$9:$B$24,'Variance Analysis'!$B$12,'Variance Analysis'!$A$9:$A$24,'Variance Analysis'!$A$13)</f>
        <v>#REF!</v>
      </c>
      <c r="E50" s="137" t="e">
        <f>SUMIFS('Variance Analysis'!E$9:E$24,'Variance Analysis'!$B$9:$B$24,'Variance Analysis'!$B$12,'Variance Analysis'!$A$9:$A$24,'Variance Analysis'!$A$13)</f>
        <v>#REF!</v>
      </c>
      <c r="F50" s="137" t="e">
        <f>SUMIFS('Variance Analysis'!F$9:F$24,'Variance Analysis'!$B$9:$B$24,'Variance Analysis'!$B$12,'Variance Analysis'!$A$9:$A$24,'Variance Analysis'!$A$13)</f>
        <v>#REF!</v>
      </c>
      <c r="G50" s="137" t="e">
        <f>SUMIFS('Variance Analysis'!G$9:G$24,'Variance Analysis'!$B$9:$B$24,'Variance Analysis'!$B$12,'Variance Analysis'!$A$9:$A$24,'Variance Analysis'!$A$13)</f>
        <v>#REF!</v>
      </c>
      <c r="H50" s="137" t="e">
        <f>SUMIFS('Variance Analysis'!H$9:H$24,'Variance Analysis'!$B$9:$B$24,'Variance Analysis'!$B$12,'Variance Analysis'!$A$9:$A$24,'Variance Analysis'!$A$13)</f>
        <v>#REF!</v>
      </c>
      <c r="I50" s="137" t="e">
        <f>SUMIFS('Variance Analysis'!I$9:I$24,'Variance Analysis'!$B$9:$B$24,'Variance Analysis'!$B$12,'Variance Analysis'!$A$9:$A$24,'Variance Analysis'!$A$13)</f>
        <v>#REF!</v>
      </c>
      <c r="J50" s="137" t="e">
        <f>SUMIFS('Variance Analysis'!J$9:J$24,'Variance Analysis'!$B$9:$B$24,'Variance Analysis'!$B$12,'Variance Analysis'!$A$9:$A$24,'Variance Analysis'!$A$13)</f>
        <v>#REF!</v>
      </c>
      <c r="K50" s="137" t="e">
        <f>SUMIFS('Variance Analysis'!K$9:K$24,'Variance Analysis'!$B$9:$B$24,'Variance Analysis'!$B$12,'Variance Analysis'!$A$9:$A$24,'Variance Analysis'!$A$13)</f>
        <v>#REF!</v>
      </c>
      <c r="L50" s="137" t="e">
        <f>SUMIFS('Variance Analysis'!L$9:L$24,'Variance Analysis'!$B$9:$B$24,'Variance Analysis'!$B$12,'Variance Analysis'!$A$9:$A$24,'Variance Analysis'!$A$13)</f>
        <v>#REF!</v>
      </c>
      <c r="M50" s="137" t="e">
        <f>SUMIFS('Variance Analysis'!M$9:M$24,'Variance Analysis'!$B$9:$B$24,'Variance Analysis'!$B$12,'Variance Analysis'!$A$9:$A$24,'Variance Analysis'!$A$13)</f>
        <v>#REF!</v>
      </c>
      <c r="N50" s="137"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x14ac:dyDescent="0.2">
      <c r="A51" s="136" t="s">
        <v>208</v>
      </c>
      <c r="B51" s="136" t="s">
        <v>38</v>
      </c>
      <c r="C51" s="137" t="e">
        <f>SUMIFS('Variance Analysis'!C$9:C$24,'Variance Analysis'!$B$9:$B$24,'Variance Analysis'!$B$10,'Variance Analysis'!$A$9:$A$24,'Variance Analysis'!$A$13)</f>
        <v>#REF!</v>
      </c>
      <c r="D51" s="137" t="e">
        <f>SUMIFS('Variance Analysis'!D$9:D$24,'Variance Analysis'!$B$9:$B$24,'Variance Analysis'!$B$10,'Variance Analysis'!$A$9:$A$24,'Variance Analysis'!$A$13)</f>
        <v>#REF!</v>
      </c>
      <c r="E51" s="137" t="e">
        <f>SUMIFS('Variance Analysis'!E$9:E$24,'Variance Analysis'!$B$9:$B$24,'Variance Analysis'!$B$10,'Variance Analysis'!$A$9:$A$24,'Variance Analysis'!$A$13)</f>
        <v>#REF!</v>
      </c>
      <c r="F51" s="137" t="e">
        <f>SUMIFS('Variance Analysis'!F$9:F$24,'Variance Analysis'!$B$9:$B$24,'Variance Analysis'!$B$10,'Variance Analysis'!$A$9:$A$24,'Variance Analysis'!$A$13)</f>
        <v>#REF!</v>
      </c>
      <c r="G51" s="137" t="e">
        <f>SUMIFS('Variance Analysis'!G$9:G$24,'Variance Analysis'!$B$9:$B$24,'Variance Analysis'!$B$10,'Variance Analysis'!$A$9:$A$24,'Variance Analysis'!$A$13)</f>
        <v>#REF!</v>
      </c>
      <c r="H51" s="137" t="e">
        <f>SUMIFS('Variance Analysis'!H$9:H$24,'Variance Analysis'!$B$9:$B$24,'Variance Analysis'!$B$10,'Variance Analysis'!$A$9:$A$24,'Variance Analysis'!$A$13)</f>
        <v>#REF!</v>
      </c>
      <c r="I51" s="137" t="e">
        <f>SUMIFS('Variance Analysis'!I$9:I$24,'Variance Analysis'!$B$9:$B$24,'Variance Analysis'!$B$10,'Variance Analysis'!$A$9:$A$24,'Variance Analysis'!$A$13)</f>
        <v>#REF!</v>
      </c>
      <c r="J51" s="137" t="e">
        <f>SUMIFS('Variance Analysis'!J$9:J$24,'Variance Analysis'!$B$9:$B$24,'Variance Analysis'!$B$10,'Variance Analysis'!$A$9:$A$24,'Variance Analysis'!$A$13)</f>
        <v>#REF!</v>
      </c>
      <c r="K51" s="137" t="e">
        <f>SUMIFS('Variance Analysis'!K$9:K$24,'Variance Analysis'!$B$9:$B$24,'Variance Analysis'!$B$10,'Variance Analysis'!$A$9:$A$24,'Variance Analysis'!$A$13)</f>
        <v>#REF!</v>
      </c>
      <c r="L51" s="137" t="e">
        <f>SUMIFS('Variance Analysis'!L$9:L$24,'Variance Analysis'!$B$9:$B$24,'Variance Analysis'!$B$10,'Variance Analysis'!$A$9:$A$24,'Variance Analysis'!$A$13)</f>
        <v>#REF!</v>
      </c>
      <c r="M51" s="137" t="e">
        <f>SUMIFS('Variance Analysis'!M$9:M$24,'Variance Analysis'!$B$9:$B$24,'Variance Analysis'!$B$10,'Variance Analysis'!$A$9:$A$24,'Variance Analysis'!$A$13)</f>
        <v>#REF!</v>
      </c>
      <c r="N51" s="137"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x14ac:dyDescent="0.2">
      <c r="A52" s="136" t="s">
        <v>209</v>
      </c>
      <c r="B52" s="136" t="s">
        <v>38</v>
      </c>
      <c r="C52" s="137" t="e">
        <f>SUMIFS('Variance Analysis'!C$9:C$24,'Variance Analysis'!$B$9:$B$24,'Variance Analysis'!$B$11,'Variance Analysis'!$A$9:$A$24,'Variance Analysis'!$A$13)</f>
        <v>#REF!</v>
      </c>
      <c r="D52" s="137" t="e">
        <f>SUMIFS('Variance Analysis'!D$9:D$24,'Variance Analysis'!$B$9:$B$24,'Variance Analysis'!$B$11,'Variance Analysis'!$A$9:$A$24,'Variance Analysis'!$A$13)</f>
        <v>#REF!</v>
      </c>
      <c r="E52" s="137" t="e">
        <f>SUMIFS('Variance Analysis'!E$9:E$24,'Variance Analysis'!$B$9:$B$24,'Variance Analysis'!$B$11,'Variance Analysis'!$A$9:$A$24,'Variance Analysis'!$A$13)</f>
        <v>#REF!</v>
      </c>
      <c r="F52" s="137" t="e">
        <f>SUMIFS('Variance Analysis'!F$9:F$24,'Variance Analysis'!$B$9:$B$24,'Variance Analysis'!$B$11,'Variance Analysis'!$A$9:$A$24,'Variance Analysis'!$A$13)</f>
        <v>#REF!</v>
      </c>
      <c r="G52" s="137" t="e">
        <f>SUMIFS('Variance Analysis'!G$9:G$24,'Variance Analysis'!$B$9:$B$24,'Variance Analysis'!$B$11,'Variance Analysis'!$A$9:$A$24,'Variance Analysis'!$A$13)</f>
        <v>#REF!</v>
      </c>
      <c r="H52" s="137" t="e">
        <f>SUMIFS('Variance Analysis'!H$9:H$24,'Variance Analysis'!$B$9:$B$24,'Variance Analysis'!$B$11,'Variance Analysis'!$A$9:$A$24,'Variance Analysis'!$A$13)</f>
        <v>#REF!</v>
      </c>
      <c r="I52" s="137" t="e">
        <f>SUMIFS('Variance Analysis'!I$9:I$24,'Variance Analysis'!$B$9:$B$24,'Variance Analysis'!$B$11,'Variance Analysis'!$A$9:$A$24,'Variance Analysis'!$A$13)</f>
        <v>#REF!</v>
      </c>
      <c r="J52" s="137" t="e">
        <f>SUMIFS('Variance Analysis'!J$9:J$24,'Variance Analysis'!$B$9:$B$24,'Variance Analysis'!$B$11,'Variance Analysis'!$A$9:$A$24,'Variance Analysis'!$A$13)</f>
        <v>#REF!</v>
      </c>
      <c r="K52" s="137" t="e">
        <f>SUMIFS('Variance Analysis'!K$9:K$24,'Variance Analysis'!$B$9:$B$24,'Variance Analysis'!$B$11,'Variance Analysis'!$A$9:$A$24,'Variance Analysis'!$A$13)</f>
        <v>#REF!</v>
      </c>
      <c r="L52" s="137" t="e">
        <f>SUMIFS('Variance Analysis'!L$9:L$24,'Variance Analysis'!$B$9:$B$24,'Variance Analysis'!$B$11,'Variance Analysis'!$A$9:$A$24,'Variance Analysis'!$A$13)</f>
        <v>#REF!</v>
      </c>
      <c r="M52" s="137" t="e">
        <f>SUMIFS('Variance Analysis'!M$9:M$24,'Variance Analysis'!$B$9:$B$24,'Variance Analysis'!$B$11,'Variance Analysis'!$A$9:$A$24,'Variance Analysis'!$A$13)</f>
        <v>#REF!</v>
      </c>
      <c r="N52" s="137"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x14ac:dyDescent="0.2">
      <c r="A53" s="136" t="s">
        <v>190</v>
      </c>
      <c r="B53" s="136" t="s">
        <v>218</v>
      </c>
      <c r="C53" s="138" t="e">
        <f t="shared" ref="C53:N53" si="12">#REF!</f>
        <v>#REF!</v>
      </c>
      <c r="D53" s="138" t="e">
        <f t="shared" si="12"/>
        <v>#REF!</v>
      </c>
      <c r="E53" s="138" t="e">
        <f t="shared" si="12"/>
        <v>#REF!</v>
      </c>
      <c r="F53" s="138" t="e">
        <f t="shared" si="12"/>
        <v>#REF!</v>
      </c>
      <c r="G53" s="138" t="e">
        <f t="shared" si="12"/>
        <v>#REF!</v>
      </c>
      <c r="H53" s="138" t="e">
        <f t="shared" si="12"/>
        <v>#REF!</v>
      </c>
      <c r="I53" s="138" t="e">
        <f t="shared" si="12"/>
        <v>#REF!</v>
      </c>
      <c r="J53" s="138" t="e">
        <f t="shared" si="12"/>
        <v>#REF!</v>
      </c>
      <c r="K53" s="138" t="e">
        <f t="shared" si="12"/>
        <v>#REF!</v>
      </c>
      <c r="L53" s="138" t="e">
        <f t="shared" si="12"/>
        <v>#REF!</v>
      </c>
      <c r="M53" s="138" t="e">
        <f t="shared" si="12"/>
        <v>#REF!</v>
      </c>
      <c r="N53" s="138" t="e">
        <f t="shared" si="12"/>
        <v>#REF!</v>
      </c>
      <c r="O53" s="7"/>
      <c r="P53" s="7"/>
      <c r="Q53" s="7"/>
      <c r="R53" s="7"/>
      <c r="S53" s="7"/>
      <c r="T53" s="7"/>
      <c r="U53" s="7"/>
      <c r="V53" s="7"/>
      <c r="W53" s="7"/>
      <c r="X53" s="7"/>
      <c r="Y53" s="7"/>
      <c r="Z53" s="7"/>
    </row>
    <row r="54" spans="1:26" ht="13.5" customHeight="1" x14ac:dyDescent="0.2">
      <c r="A54" s="139" t="s">
        <v>225</v>
      </c>
      <c r="B54" s="140" t="s">
        <v>220</v>
      </c>
      <c r="C54" s="141" t="e">
        <f t="shared" ref="C54:N54" si="13">SUM($C$50:C52)/(SUM($C$53:C53)*1000)</f>
        <v>#REF!</v>
      </c>
      <c r="D54" s="141" t="e">
        <f t="shared" si="13"/>
        <v>#REF!</v>
      </c>
      <c r="E54" s="141" t="e">
        <f t="shared" si="13"/>
        <v>#REF!</v>
      </c>
      <c r="F54" s="141" t="e">
        <f t="shared" si="13"/>
        <v>#REF!</v>
      </c>
      <c r="G54" s="141" t="e">
        <f t="shared" si="13"/>
        <v>#REF!</v>
      </c>
      <c r="H54" s="141" t="e">
        <f t="shared" si="13"/>
        <v>#REF!</v>
      </c>
      <c r="I54" s="141" t="e">
        <f t="shared" si="13"/>
        <v>#REF!</v>
      </c>
      <c r="J54" s="141" t="e">
        <f t="shared" si="13"/>
        <v>#REF!</v>
      </c>
      <c r="K54" s="141" t="e">
        <f t="shared" si="13"/>
        <v>#REF!</v>
      </c>
      <c r="L54" s="141" t="e">
        <f t="shared" si="13"/>
        <v>#REF!</v>
      </c>
      <c r="M54" s="141" t="e">
        <f t="shared" si="13"/>
        <v>#REF!</v>
      </c>
      <c r="N54" s="141" t="e">
        <f t="shared" si="13"/>
        <v>#REF!</v>
      </c>
      <c r="O54" s="7"/>
      <c r="P54" s="7"/>
      <c r="Q54" s="7"/>
      <c r="R54" s="7"/>
      <c r="S54" s="7"/>
      <c r="T54" s="7"/>
      <c r="U54" s="7"/>
      <c r="V54" s="7"/>
      <c r="W54" s="7"/>
      <c r="X54" s="7"/>
      <c r="Y54" s="7"/>
      <c r="Z54" s="7"/>
    </row>
    <row r="55" spans="1:26" ht="13.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
      <c r="A56" s="133" t="s">
        <v>227</v>
      </c>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spans="1:26" ht="13.5" customHeight="1" x14ac:dyDescent="0.2">
      <c r="A57" s="133" t="s">
        <v>216</v>
      </c>
      <c r="B57" s="133"/>
      <c r="C57" s="110" t="s">
        <v>173</v>
      </c>
      <c r="D57" s="110" t="s">
        <v>174</v>
      </c>
      <c r="E57" s="110" t="s">
        <v>175</v>
      </c>
      <c r="F57" s="110" t="s">
        <v>176</v>
      </c>
      <c r="G57" s="110" t="s">
        <v>177</v>
      </c>
      <c r="H57" s="110" t="s">
        <v>178</v>
      </c>
      <c r="I57" s="110" t="s">
        <v>179</v>
      </c>
      <c r="J57" s="110" t="s">
        <v>180</v>
      </c>
      <c r="K57" s="110" t="s">
        <v>181</v>
      </c>
      <c r="L57" s="110" t="s">
        <v>182</v>
      </c>
      <c r="M57" s="110" t="s">
        <v>183</v>
      </c>
      <c r="N57" s="110" t="s">
        <v>184</v>
      </c>
      <c r="O57" s="133"/>
      <c r="P57" s="133"/>
      <c r="Q57" s="133"/>
      <c r="R57" s="133"/>
      <c r="S57" s="133"/>
      <c r="T57" s="133"/>
      <c r="U57" s="133"/>
      <c r="V57" s="133"/>
      <c r="W57" s="133"/>
      <c r="X57" s="133"/>
      <c r="Y57" s="133"/>
      <c r="Z57" s="133"/>
    </row>
    <row r="58" spans="1:26" ht="13.5" customHeight="1" x14ac:dyDescent="0.2">
      <c r="A58" s="136" t="s">
        <v>207</v>
      </c>
      <c r="B58" s="136" t="s">
        <v>38</v>
      </c>
      <c r="C58" s="137" t="e">
        <f>SUMIFS('Variance Analysis'!C$9:C$24,'Variance Analysis'!$B$9:$B$24,'Variance Analysis'!$B$12,'Variance Analysis'!$A$9:$A$24,'Variance Analysis'!$A$17)</f>
        <v>#REF!</v>
      </c>
      <c r="D58" s="137" t="e">
        <f>SUMIFS('Variance Analysis'!D$9:D$24,'Variance Analysis'!$B$9:$B$24,'Variance Analysis'!$B$12,'Variance Analysis'!$A$9:$A$24,'Variance Analysis'!$A$17)</f>
        <v>#REF!</v>
      </c>
      <c r="E58" s="137" t="e">
        <f>SUMIFS('Variance Analysis'!E$9:E$24,'Variance Analysis'!$B$9:$B$24,'Variance Analysis'!$B$12,'Variance Analysis'!$A$9:$A$24,'Variance Analysis'!$A$17)</f>
        <v>#REF!</v>
      </c>
      <c r="F58" s="137" t="e">
        <f>SUMIFS('Variance Analysis'!F$9:F$24,'Variance Analysis'!$B$9:$B$24,'Variance Analysis'!$B$12,'Variance Analysis'!$A$9:$A$24,'Variance Analysis'!$A$17)</f>
        <v>#REF!</v>
      </c>
      <c r="G58" s="137" t="e">
        <f>SUMIFS('Variance Analysis'!G$9:G$24,'Variance Analysis'!$B$9:$B$24,'Variance Analysis'!$B$12,'Variance Analysis'!$A$9:$A$24,'Variance Analysis'!$A$17)</f>
        <v>#REF!</v>
      </c>
      <c r="H58" s="137" t="e">
        <f>SUMIFS('Variance Analysis'!H$9:H$24,'Variance Analysis'!$B$9:$B$24,'Variance Analysis'!$B$12,'Variance Analysis'!$A$9:$A$24,'Variance Analysis'!$A$17)</f>
        <v>#REF!</v>
      </c>
      <c r="I58" s="137" t="e">
        <f>SUMIFS('Variance Analysis'!I$9:I$24,'Variance Analysis'!$B$9:$B$24,'Variance Analysis'!$B$12,'Variance Analysis'!$A$9:$A$24,'Variance Analysis'!$A$17)</f>
        <v>#REF!</v>
      </c>
      <c r="J58" s="137" t="e">
        <f>SUMIFS('Variance Analysis'!J$9:J$24,'Variance Analysis'!$B$9:$B$24,'Variance Analysis'!$B$12,'Variance Analysis'!$A$9:$A$24,'Variance Analysis'!$A$17)</f>
        <v>#REF!</v>
      </c>
      <c r="K58" s="137" t="e">
        <f>SUMIFS('Variance Analysis'!K$9:K$24,'Variance Analysis'!$B$9:$B$24,'Variance Analysis'!$B$12,'Variance Analysis'!$A$9:$A$24,'Variance Analysis'!$A$17)</f>
        <v>#REF!</v>
      </c>
      <c r="L58" s="137" t="e">
        <f>SUMIFS('Variance Analysis'!L$9:L$24,'Variance Analysis'!$B$9:$B$24,'Variance Analysis'!$B$12,'Variance Analysis'!$A$9:$A$24,'Variance Analysis'!$A$17)</f>
        <v>#REF!</v>
      </c>
      <c r="M58" s="137" t="e">
        <f>SUMIFS('Variance Analysis'!M$9:M$24,'Variance Analysis'!$B$9:$B$24,'Variance Analysis'!$B$12,'Variance Analysis'!$A$9:$A$24,'Variance Analysis'!$A$17)</f>
        <v>#REF!</v>
      </c>
      <c r="N58" s="137"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x14ac:dyDescent="0.2">
      <c r="A59" s="136" t="s">
        <v>208</v>
      </c>
      <c r="B59" s="136" t="s">
        <v>38</v>
      </c>
      <c r="C59" s="137" t="e">
        <f>SUMIFS('Variance Analysis'!C$9:C$24,'Variance Analysis'!$B$9:$B$24,'Variance Analysis'!$B$10,'Variance Analysis'!$A$9:$A$24,'Variance Analysis'!$A$17)</f>
        <v>#REF!</v>
      </c>
      <c r="D59" s="137" t="e">
        <f>SUMIFS('Variance Analysis'!D$9:D$24,'Variance Analysis'!$B$9:$B$24,'Variance Analysis'!$B$10,'Variance Analysis'!$A$9:$A$24,'Variance Analysis'!$A$17)</f>
        <v>#REF!</v>
      </c>
      <c r="E59" s="137" t="e">
        <f>SUMIFS('Variance Analysis'!E$9:E$24,'Variance Analysis'!$B$9:$B$24,'Variance Analysis'!$B$10,'Variance Analysis'!$A$9:$A$24,'Variance Analysis'!$A$17)</f>
        <v>#REF!</v>
      </c>
      <c r="F59" s="137" t="e">
        <f>SUMIFS('Variance Analysis'!F$9:F$24,'Variance Analysis'!$B$9:$B$24,'Variance Analysis'!$B$10,'Variance Analysis'!$A$9:$A$24,'Variance Analysis'!$A$17)</f>
        <v>#REF!</v>
      </c>
      <c r="G59" s="137" t="e">
        <f>SUMIFS('Variance Analysis'!G$9:G$24,'Variance Analysis'!$B$9:$B$24,'Variance Analysis'!$B$10,'Variance Analysis'!$A$9:$A$24,'Variance Analysis'!$A$17)</f>
        <v>#REF!</v>
      </c>
      <c r="H59" s="137" t="e">
        <f>SUMIFS('Variance Analysis'!H$9:H$24,'Variance Analysis'!$B$9:$B$24,'Variance Analysis'!$B$10,'Variance Analysis'!$A$9:$A$24,'Variance Analysis'!$A$17)</f>
        <v>#REF!</v>
      </c>
      <c r="I59" s="137" t="e">
        <f>SUMIFS('Variance Analysis'!I$9:I$24,'Variance Analysis'!$B$9:$B$24,'Variance Analysis'!$B$10,'Variance Analysis'!$A$9:$A$24,'Variance Analysis'!$A$17)</f>
        <v>#REF!</v>
      </c>
      <c r="J59" s="137" t="e">
        <f>SUMIFS('Variance Analysis'!J$9:J$24,'Variance Analysis'!$B$9:$B$24,'Variance Analysis'!$B$10,'Variance Analysis'!$A$9:$A$24,'Variance Analysis'!$A$17)</f>
        <v>#REF!</v>
      </c>
      <c r="K59" s="137" t="e">
        <f>SUMIFS('Variance Analysis'!K$9:K$24,'Variance Analysis'!$B$9:$B$24,'Variance Analysis'!$B$10,'Variance Analysis'!$A$9:$A$24,'Variance Analysis'!$A$17)</f>
        <v>#REF!</v>
      </c>
      <c r="L59" s="137" t="e">
        <f>SUMIFS('Variance Analysis'!L$9:L$24,'Variance Analysis'!$B$9:$B$24,'Variance Analysis'!$B$10,'Variance Analysis'!$A$9:$A$24,'Variance Analysis'!$A$17)</f>
        <v>#REF!</v>
      </c>
      <c r="M59" s="137" t="e">
        <f>SUMIFS('Variance Analysis'!M$9:M$24,'Variance Analysis'!$B$9:$B$24,'Variance Analysis'!$B$10,'Variance Analysis'!$A$9:$A$24,'Variance Analysis'!$A$17)</f>
        <v>#REF!</v>
      </c>
      <c r="N59" s="137"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x14ac:dyDescent="0.2">
      <c r="A60" s="136" t="s">
        <v>209</v>
      </c>
      <c r="B60" s="136" t="s">
        <v>38</v>
      </c>
      <c r="C60" s="137" t="e">
        <f>SUMIFS('Variance Analysis'!C$9:C$24,'Variance Analysis'!$B$9:$B$24,'Variance Analysis'!$B$11,'Variance Analysis'!$A$9:$A$24,'Variance Analysis'!$A$17)</f>
        <v>#REF!</v>
      </c>
      <c r="D60" s="137" t="e">
        <f>SUMIFS('Variance Analysis'!D$9:D$24,'Variance Analysis'!$B$9:$B$24,'Variance Analysis'!$B$11,'Variance Analysis'!$A$9:$A$24,'Variance Analysis'!$A$17)</f>
        <v>#REF!</v>
      </c>
      <c r="E60" s="137" t="e">
        <f>SUMIFS('Variance Analysis'!E$9:E$24,'Variance Analysis'!$B$9:$B$24,'Variance Analysis'!$B$11,'Variance Analysis'!$A$9:$A$24,'Variance Analysis'!$A$17)</f>
        <v>#REF!</v>
      </c>
      <c r="F60" s="137" t="e">
        <f>SUMIFS('Variance Analysis'!F$9:F$24,'Variance Analysis'!$B$9:$B$24,'Variance Analysis'!$B$11,'Variance Analysis'!$A$9:$A$24,'Variance Analysis'!$A$17)</f>
        <v>#REF!</v>
      </c>
      <c r="G60" s="137" t="e">
        <f>SUMIFS('Variance Analysis'!G$9:G$24,'Variance Analysis'!$B$9:$B$24,'Variance Analysis'!$B$11,'Variance Analysis'!$A$9:$A$24,'Variance Analysis'!$A$17)</f>
        <v>#REF!</v>
      </c>
      <c r="H60" s="137" t="e">
        <f>SUMIFS('Variance Analysis'!H$9:H$24,'Variance Analysis'!$B$9:$B$24,'Variance Analysis'!$B$11,'Variance Analysis'!$A$9:$A$24,'Variance Analysis'!$A$17)</f>
        <v>#REF!</v>
      </c>
      <c r="I60" s="137" t="e">
        <f>SUMIFS('Variance Analysis'!I$9:I$24,'Variance Analysis'!$B$9:$B$24,'Variance Analysis'!$B$11,'Variance Analysis'!$A$9:$A$24,'Variance Analysis'!$A$17)</f>
        <v>#REF!</v>
      </c>
      <c r="J60" s="137" t="e">
        <f>SUMIFS('Variance Analysis'!J$9:J$24,'Variance Analysis'!$B$9:$B$24,'Variance Analysis'!$B$11,'Variance Analysis'!$A$9:$A$24,'Variance Analysis'!$A$17)</f>
        <v>#REF!</v>
      </c>
      <c r="K60" s="137" t="e">
        <f>SUMIFS('Variance Analysis'!K$9:K$24,'Variance Analysis'!$B$9:$B$24,'Variance Analysis'!$B$11,'Variance Analysis'!$A$9:$A$24,'Variance Analysis'!$A$17)</f>
        <v>#REF!</v>
      </c>
      <c r="L60" s="137" t="e">
        <f>SUMIFS('Variance Analysis'!L$9:L$24,'Variance Analysis'!$B$9:$B$24,'Variance Analysis'!$B$11,'Variance Analysis'!$A$9:$A$24,'Variance Analysis'!$A$17)</f>
        <v>#REF!</v>
      </c>
      <c r="M60" s="137" t="e">
        <f>SUMIFS('Variance Analysis'!M$9:M$24,'Variance Analysis'!$B$9:$B$24,'Variance Analysis'!$B$11,'Variance Analysis'!$A$9:$A$24,'Variance Analysis'!$A$17)</f>
        <v>#REF!</v>
      </c>
      <c r="N60" s="137"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x14ac:dyDescent="0.2">
      <c r="A61" s="136" t="s">
        <v>191</v>
      </c>
      <c r="B61" s="136" t="s">
        <v>218</v>
      </c>
      <c r="C61" s="138" t="e">
        <f t="shared" ref="C61:N61" si="14">#REF!</f>
        <v>#REF!</v>
      </c>
      <c r="D61" s="138" t="e">
        <f t="shared" si="14"/>
        <v>#REF!</v>
      </c>
      <c r="E61" s="138" t="e">
        <f t="shared" si="14"/>
        <v>#REF!</v>
      </c>
      <c r="F61" s="138" t="e">
        <f t="shared" si="14"/>
        <v>#REF!</v>
      </c>
      <c r="G61" s="138" t="e">
        <f t="shared" si="14"/>
        <v>#REF!</v>
      </c>
      <c r="H61" s="138" t="e">
        <f t="shared" si="14"/>
        <v>#REF!</v>
      </c>
      <c r="I61" s="138" t="e">
        <f t="shared" si="14"/>
        <v>#REF!</v>
      </c>
      <c r="J61" s="138" t="e">
        <f t="shared" si="14"/>
        <v>#REF!</v>
      </c>
      <c r="K61" s="138" t="e">
        <f t="shared" si="14"/>
        <v>#REF!</v>
      </c>
      <c r="L61" s="138" t="e">
        <f t="shared" si="14"/>
        <v>#REF!</v>
      </c>
      <c r="M61" s="138" t="e">
        <f t="shared" si="14"/>
        <v>#REF!</v>
      </c>
      <c r="N61" s="138" t="e">
        <f t="shared" si="14"/>
        <v>#REF!</v>
      </c>
      <c r="O61" s="7"/>
      <c r="P61" s="7"/>
      <c r="Q61" s="7"/>
      <c r="R61" s="7"/>
      <c r="S61" s="7"/>
      <c r="T61" s="7"/>
      <c r="U61" s="7"/>
      <c r="V61" s="7"/>
      <c r="W61" s="7"/>
      <c r="X61" s="7"/>
      <c r="Y61" s="7"/>
      <c r="Z61" s="7"/>
    </row>
    <row r="62" spans="1:26" ht="13.5" customHeight="1" x14ac:dyDescent="0.2">
      <c r="A62" s="139" t="s">
        <v>225</v>
      </c>
      <c r="B62" s="140" t="s">
        <v>220</v>
      </c>
      <c r="C62" s="141" t="e">
        <f t="shared" ref="C62:N62" si="15">SUM($C$58:C60)/(SUM($C$61:C61)*1000)</f>
        <v>#REF!</v>
      </c>
      <c r="D62" s="141" t="e">
        <f t="shared" si="15"/>
        <v>#REF!</v>
      </c>
      <c r="E62" s="141" t="e">
        <f t="shared" si="15"/>
        <v>#REF!</v>
      </c>
      <c r="F62" s="141" t="e">
        <f t="shared" si="15"/>
        <v>#REF!</v>
      </c>
      <c r="G62" s="141" t="e">
        <f t="shared" si="15"/>
        <v>#REF!</v>
      </c>
      <c r="H62" s="141" t="e">
        <f t="shared" si="15"/>
        <v>#REF!</v>
      </c>
      <c r="I62" s="141" t="e">
        <f t="shared" si="15"/>
        <v>#REF!</v>
      </c>
      <c r="J62" s="141" t="e">
        <f t="shared" si="15"/>
        <v>#REF!</v>
      </c>
      <c r="K62" s="141" t="e">
        <f t="shared" si="15"/>
        <v>#REF!</v>
      </c>
      <c r="L62" s="141" t="e">
        <f t="shared" si="15"/>
        <v>#REF!</v>
      </c>
      <c r="M62" s="141" t="e">
        <f t="shared" si="15"/>
        <v>#REF!</v>
      </c>
      <c r="N62" s="141" t="e">
        <f t="shared" si="15"/>
        <v>#REF!</v>
      </c>
      <c r="O62" s="7"/>
      <c r="P62" s="7"/>
      <c r="Q62" s="7"/>
      <c r="R62" s="7"/>
      <c r="S62" s="7"/>
      <c r="T62" s="7"/>
      <c r="U62" s="7"/>
      <c r="V62" s="7"/>
      <c r="W62" s="7"/>
      <c r="X62" s="7"/>
      <c r="Y62" s="7"/>
      <c r="Z62" s="7"/>
    </row>
    <row r="63" spans="1:26" ht="13.5" customHeight="1" x14ac:dyDescent="0.2">
      <c r="A63" s="34"/>
      <c r="B63" s="7"/>
      <c r="C63" s="142"/>
      <c r="D63" s="142"/>
      <c r="E63" s="142"/>
      <c r="F63" s="142"/>
      <c r="G63" s="142"/>
      <c r="H63" s="142"/>
      <c r="I63" s="142"/>
      <c r="J63" s="142"/>
      <c r="K63" s="142"/>
      <c r="L63" s="142"/>
      <c r="M63" s="142"/>
      <c r="N63" s="142"/>
      <c r="O63" s="7"/>
      <c r="P63" s="7"/>
      <c r="Q63" s="7"/>
      <c r="R63" s="7"/>
      <c r="S63" s="7"/>
      <c r="T63" s="7"/>
      <c r="U63" s="7"/>
      <c r="V63" s="7"/>
      <c r="W63" s="7"/>
      <c r="X63" s="7"/>
      <c r="Y63" s="7"/>
      <c r="Z63" s="7"/>
    </row>
    <row r="64" spans="1:26" ht="13.5" customHeight="1" x14ac:dyDescent="0.2">
      <c r="A64" s="133" t="s">
        <v>228</v>
      </c>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spans="1:26" ht="13.5" customHeight="1" x14ac:dyDescent="0.2">
      <c r="A65" s="133" t="s">
        <v>216</v>
      </c>
      <c r="B65" s="133"/>
      <c r="C65" s="110" t="s">
        <v>173</v>
      </c>
      <c r="D65" s="110" t="s">
        <v>174</v>
      </c>
      <c r="E65" s="110" t="s">
        <v>175</v>
      </c>
      <c r="F65" s="110" t="s">
        <v>176</v>
      </c>
      <c r="G65" s="110" t="s">
        <v>177</v>
      </c>
      <c r="H65" s="110" t="s">
        <v>178</v>
      </c>
      <c r="I65" s="110" t="s">
        <v>179</v>
      </c>
      <c r="J65" s="110" t="s">
        <v>180</v>
      </c>
      <c r="K65" s="110" t="s">
        <v>181</v>
      </c>
      <c r="L65" s="110" t="s">
        <v>182</v>
      </c>
      <c r="M65" s="110" t="s">
        <v>183</v>
      </c>
      <c r="N65" s="110" t="s">
        <v>184</v>
      </c>
      <c r="O65" s="103"/>
      <c r="P65" s="103"/>
      <c r="Q65" s="103"/>
      <c r="R65" s="103"/>
      <c r="S65" s="103"/>
      <c r="T65" s="103"/>
      <c r="U65" s="103"/>
      <c r="V65" s="103"/>
      <c r="W65" s="103"/>
      <c r="X65" s="103"/>
      <c r="Y65" s="103"/>
      <c r="Z65" s="103"/>
    </row>
    <row r="66" spans="1:26" ht="13.5" customHeight="1" x14ac:dyDescent="0.2">
      <c r="A66" s="136" t="s">
        <v>207</v>
      </c>
      <c r="B66" s="136" t="s">
        <v>38</v>
      </c>
      <c r="C66" s="137" t="e">
        <f>SUMIFS('Variance Analysis'!C$9:C$24,'Variance Analysis'!$B$9:$B$24,'Variance Analysis'!$B$12,'Variance Analysis'!$A$9:$A$24,'Variance Analysis'!$A$21)</f>
        <v>#REF!</v>
      </c>
      <c r="D66" s="137" t="e">
        <f>SUMIFS('Variance Analysis'!D$9:D$24,'Variance Analysis'!$B$9:$B$24,'Variance Analysis'!$B$12,'Variance Analysis'!$A$9:$A$24,'Variance Analysis'!$A$21)</f>
        <v>#REF!</v>
      </c>
      <c r="E66" s="137" t="e">
        <f>SUMIFS('Variance Analysis'!E$9:E$24,'Variance Analysis'!$B$9:$B$24,'Variance Analysis'!$B$12,'Variance Analysis'!$A$9:$A$24,'Variance Analysis'!$A$21)</f>
        <v>#REF!</v>
      </c>
      <c r="F66" s="137" t="e">
        <f>SUMIFS('Variance Analysis'!F$9:F$24,'Variance Analysis'!$B$9:$B$24,'Variance Analysis'!$B$12,'Variance Analysis'!$A$9:$A$24,'Variance Analysis'!$A$21)</f>
        <v>#REF!</v>
      </c>
      <c r="G66" s="137" t="e">
        <f>SUMIFS('Variance Analysis'!G$9:G$24,'Variance Analysis'!$B$9:$B$24,'Variance Analysis'!$B$12,'Variance Analysis'!$A$9:$A$24,'Variance Analysis'!$A$21)</f>
        <v>#REF!</v>
      </c>
      <c r="H66" s="137" t="e">
        <f>SUMIFS('Variance Analysis'!H$9:H$24,'Variance Analysis'!$B$9:$B$24,'Variance Analysis'!$B$12,'Variance Analysis'!$A$9:$A$24,'Variance Analysis'!$A$21)</f>
        <v>#REF!</v>
      </c>
      <c r="I66" s="137" t="e">
        <f>SUMIFS('Variance Analysis'!I$9:I$24,'Variance Analysis'!$B$9:$B$24,'Variance Analysis'!$B$12,'Variance Analysis'!$A$9:$A$24,'Variance Analysis'!$A$21)</f>
        <v>#REF!</v>
      </c>
      <c r="J66" s="137" t="e">
        <f>SUMIFS('Variance Analysis'!J$9:J$24,'Variance Analysis'!$B$9:$B$24,'Variance Analysis'!$B$12,'Variance Analysis'!$A$9:$A$24,'Variance Analysis'!$A$21)</f>
        <v>#REF!</v>
      </c>
      <c r="K66" s="137" t="e">
        <f>SUMIFS('Variance Analysis'!K$9:K$24,'Variance Analysis'!$B$9:$B$24,'Variance Analysis'!$B$12,'Variance Analysis'!$A$9:$A$24,'Variance Analysis'!$A$21)</f>
        <v>#REF!</v>
      </c>
      <c r="L66" s="137" t="e">
        <f>SUMIFS('Variance Analysis'!L$9:L$24,'Variance Analysis'!$B$9:$B$24,'Variance Analysis'!$B$12,'Variance Analysis'!$A$9:$A$24,'Variance Analysis'!$A$21)</f>
        <v>#REF!</v>
      </c>
      <c r="M66" s="137" t="e">
        <f>SUMIFS('Variance Analysis'!M$9:M$24,'Variance Analysis'!$B$9:$B$24,'Variance Analysis'!$B$12,'Variance Analysis'!$A$9:$A$24,'Variance Analysis'!$A$21)</f>
        <v>#REF!</v>
      </c>
      <c r="N66" s="137"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x14ac:dyDescent="0.2">
      <c r="A67" s="136" t="s">
        <v>208</v>
      </c>
      <c r="B67" s="136" t="s">
        <v>38</v>
      </c>
      <c r="C67" s="137" t="e">
        <f>SUMIFS('Variance Analysis'!C$9:C$24,'Variance Analysis'!$B$9:$B$24,'Variance Analysis'!$B$10,'Variance Analysis'!$A$9:$A$24,'Variance Analysis'!$A$21)</f>
        <v>#REF!</v>
      </c>
      <c r="D67" s="137" t="e">
        <f>SUMIFS('Variance Analysis'!D$9:D$24,'Variance Analysis'!$B$9:$B$24,'Variance Analysis'!$B$10,'Variance Analysis'!$A$9:$A$24,'Variance Analysis'!$A$21)</f>
        <v>#REF!</v>
      </c>
      <c r="E67" s="137" t="e">
        <f>SUMIFS('Variance Analysis'!E$9:E$24,'Variance Analysis'!$B$9:$B$24,'Variance Analysis'!$B$10,'Variance Analysis'!$A$9:$A$24,'Variance Analysis'!$A$21)</f>
        <v>#REF!</v>
      </c>
      <c r="F67" s="137" t="e">
        <f>SUMIFS('Variance Analysis'!F$9:F$24,'Variance Analysis'!$B$9:$B$24,'Variance Analysis'!$B$10,'Variance Analysis'!$A$9:$A$24,'Variance Analysis'!$A$21)</f>
        <v>#REF!</v>
      </c>
      <c r="G67" s="137" t="e">
        <f>SUMIFS('Variance Analysis'!G$9:G$24,'Variance Analysis'!$B$9:$B$24,'Variance Analysis'!$B$10,'Variance Analysis'!$A$9:$A$24,'Variance Analysis'!$A$21)</f>
        <v>#REF!</v>
      </c>
      <c r="H67" s="137" t="e">
        <f>SUMIFS('Variance Analysis'!H$9:H$24,'Variance Analysis'!$B$9:$B$24,'Variance Analysis'!$B$10,'Variance Analysis'!$A$9:$A$24,'Variance Analysis'!$A$21)</f>
        <v>#REF!</v>
      </c>
      <c r="I67" s="137" t="e">
        <f>SUMIFS('Variance Analysis'!I$9:I$24,'Variance Analysis'!$B$9:$B$24,'Variance Analysis'!$B$10,'Variance Analysis'!$A$9:$A$24,'Variance Analysis'!$A$21)</f>
        <v>#REF!</v>
      </c>
      <c r="J67" s="137" t="e">
        <f>SUMIFS('Variance Analysis'!J$9:J$24,'Variance Analysis'!$B$9:$B$24,'Variance Analysis'!$B$10,'Variance Analysis'!$A$9:$A$24,'Variance Analysis'!$A$21)</f>
        <v>#REF!</v>
      </c>
      <c r="K67" s="137" t="e">
        <f>SUMIFS('Variance Analysis'!K$9:K$24,'Variance Analysis'!$B$9:$B$24,'Variance Analysis'!$B$10,'Variance Analysis'!$A$9:$A$24,'Variance Analysis'!$A$21)</f>
        <v>#REF!</v>
      </c>
      <c r="L67" s="137" t="e">
        <f>SUMIFS('Variance Analysis'!L$9:L$24,'Variance Analysis'!$B$9:$B$24,'Variance Analysis'!$B$10,'Variance Analysis'!$A$9:$A$24,'Variance Analysis'!$A$21)</f>
        <v>#REF!</v>
      </c>
      <c r="M67" s="137" t="e">
        <f>SUMIFS('Variance Analysis'!M$9:M$24,'Variance Analysis'!$B$9:$B$24,'Variance Analysis'!$B$10,'Variance Analysis'!$A$9:$A$24,'Variance Analysis'!$A$21)</f>
        <v>#REF!</v>
      </c>
      <c r="N67" s="137"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x14ac:dyDescent="0.2">
      <c r="A68" s="136" t="s">
        <v>209</v>
      </c>
      <c r="B68" s="136" t="s">
        <v>38</v>
      </c>
      <c r="C68" s="137" t="e">
        <f>SUMIFS('Variance Analysis'!C$9:C$24,'Variance Analysis'!$B$9:$B$24,'Variance Analysis'!$B$11,'Variance Analysis'!$A$9:$A$24,'Variance Analysis'!$A$21)</f>
        <v>#REF!</v>
      </c>
      <c r="D68" s="137" t="e">
        <f>SUMIFS('Variance Analysis'!D$9:D$24,'Variance Analysis'!$B$9:$B$24,'Variance Analysis'!$B$11,'Variance Analysis'!$A$9:$A$24,'Variance Analysis'!$A$21)</f>
        <v>#REF!</v>
      </c>
      <c r="E68" s="137" t="e">
        <f>SUMIFS('Variance Analysis'!E$9:E$24,'Variance Analysis'!$B$9:$B$24,'Variance Analysis'!$B$11,'Variance Analysis'!$A$9:$A$24,'Variance Analysis'!$A$21)</f>
        <v>#REF!</v>
      </c>
      <c r="F68" s="137" t="e">
        <f>SUMIFS('Variance Analysis'!F$9:F$24,'Variance Analysis'!$B$9:$B$24,'Variance Analysis'!$B$11,'Variance Analysis'!$A$9:$A$24,'Variance Analysis'!$A$21)</f>
        <v>#REF!</v>
      </c>
      <c r="G68" s="137" t="e">
        <f>SUMIFS('Variance Analysis'!G$9:G$24,'Variance Analysis'!$B$9:$B$24,'Variance Analysis'!$B$11,'Variance Analysis'!$A$9:$A$24,'Variance Analysis'!$A$21)</f>
        <v>#REF!</v>
      </c>
      <c r="H68" s="137" t="e">
        <f>SUMIFS('Variance Analysis'!H$9:H$24,'Variance Analysis'!$B$9:$B$24,'Variance Analysis'!$B$11,'Variance Analysis'!$A$9:$A$24,'Variance Analysis'!$A$21)</f>
        <v>#REF!</v>
      </c>
      <c r="I68" s="137" t="e">
        <f>SUMIFS('Variance Analysis'!I$9:I$24,'Variance Analysis'!$B$9:$B$24,'Variance Analysis'!$B$11,'Variance Analysis'!$A$9:$A$24,'Variance Analysis'!$A$21)</f>
        <v>#REF!</v>
      </c>
      <c r="J68" s="137" t="e">
        <f>SUMIFS('Variance Analysis'!J$9:J$24,'Variance Analysis'!$B$9:$B$24,'Variance Analysis'!$B$11,'Variance Analysis'!$A$9:$A$24,'Variance Analysis'!$A$21)</f>
        <v>#REF!</v>
      </c>
      <c r="K68" s="137" t="e">
        <f>SUMIFS('Variance Analysis'!K$9:K$24,'Variance Analysis'!$B$9:$B$24,'Variance Analysis'!$B$11,'Variance Analysis'!$A$9:$A$24,'Variance Analysis'!$A$21)</f>
        <v>#REF!</v>
      </c>
      <c r="L68" s="137" t="e">
        <f>SUMIFS('Variance Analysis'!L$9:L$24,'Variance Analysis'!$B$9:$B$24,'Variance Analysis'!$B$11,'Variance Analysis'!$A$9:$A$24,'Variance Analysis'!$A$21)</f>
        <v>#REF!</v>
      </c>
      <c r="M68" s="137" t="e">
        <f>SUMIFS('Variance Analysis'!M$9:M$24,'Variance Analysis'!$B$9:$B$24,'Variance Analysis'!$B$11,'Variance Analysis'!$A$9:$A$24,'Variance Analysis'!$A$21)</f>
        <v>#REF!</v>
      </c>
      <c r="N68" s="137"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x14ac:dyDescent="0.2">
      <c r="A69" s="136" t="s">
        <v>185</v>
      </c>
      <c r="B69" s="136" t="s">
        <v>218</v>
      </c>
      <c r="C69" s="138" t="e">
        <f t="shared" ref="C69:N69" si="16">#REF!</f>
        <v>#REF!</v>
      </c>
      <c r="D69" s="138" t="e">
        <f t="shared" si="16"/>
        <v>#REF!</v>
      </c>
      <c r="E69" s="138" t="e">
        <f t="shared" si="16"/>
        <v>#REF!</v>
      </c>
      <c r="F69" s="138" t="e">
        <f t="shared" si="16"/>
        <v>#REF!</v>
      </c>
      <c r="G69" s="138" t="e">
        <f t="shared" si="16"/>
        <v>#REF!</v>
      </c>
      <c r="H69" s="138" t="e">
        <f t="shared" si="16"/>
        <v>#REF!</v>
      </c>
      <c r="I69" s="138" t="e">
        <f t="shared" si="16"/>
        <v>#REF!</v>
      </c>
      <c r="J69" s="138" t="e">
        <f t="shared" si="16"/>
        <v>#REF!</v>
      </c>
      <c r="K69" s="138" t="e">
        <f t="shared" si="16"/>
        <v>#REF!</v>
      </c>
      <c r="L69" s="138" t="e">
        <f t="shared" si="16"/>
        <v>#REF!</v>
      </c>
      <c r="M69" s="138" t="e">
        <f t="shared" si="16"/>
        <v>#REF!</v>
      </c>
      <c r="N69" s="138" t="e">
        <f t="shared" si="16"/>
        <v>#REF!</v>
      </c>
      <c r="O69" s="7"/>
      <c r="P69" s="7"/>
      <c r="Q69" s="7"/>
      <c r="R69" s="7"/>
      <c r="S69" s="7"/>
      <c r="T69" s="7"/>
      <c r="U69" s="7"/>
      <c r="V69" s="7"/>
      <c r="W69" s="7"/>
      <c r="X69" s="7"/>
      <c r="Y69" s="7"/>
      <c r="Z69" s="7"/>
    </row>
    <row r="70" spans="1:26" ht="13.5" customHeight="1" x14ac:dyDescent="0.2">
      <c r="A70" s="136" t="s">
        <v>190</v>
      </c>
      <c r="B70" s="136" t="s">
        <v>218</v>
      </c>
      <c r="C70" s="138" t="e">
        <f t="shared" ref="C70:N70" si="17">#REF!</f>
        <v>#REF!</v>
      </c>
      <c r="D70" s="138" t="e">
        <f t="shared" si="17"/>
        <v>#REF!</v>
      </c>
      <c r="E70" s="138" t="e">
        <f t="shared" si="17"/>
        <v>#REF!</v>
      </c>
      <c r="F70" s="138" t="e">
        <f t="shared" si="17"/>
        <v>#REF!</v>
      </c>
      <c r="G70" s="138" t="e">
        <f t="shared" si="17"/>
        <v>#REF!</v>
      </c>
      <c r="H70" s="138" t="e">
        <f t="shared" si="17"/>
        <v>#REF!</v>
      </c>
      <c r="I70" s="138" t="e">
        <f t="shared" si="17"/>
        <v>#REF!</v>
      </c>
      <c r="J70" s="138" t="e">
        <f t="shared" si="17"/>
        <v>#REF!</v>
      </c>
      <c r="K70" s="138" t="e">
        <f t="shared" si="17"/>
        <v>#REF!</v>
      </c>
      <c r="L70" s="138" t="e">
        <f t="shared" si="17"/>
        <v>#REF!</v>
      </c>
      <c r="M70" s="138" t="e">
        <f t="shared" si="17"/>
        <v>#REF!</v>
      </c>
      <c r="N70" s="138" t="e">
        <f t="shared" si="17"/>
        <v>#REF!</v>
      </c>
      <c r="O70" s="7"/>
      <c r="P70" s="7"/>
      <c r="Q70" s="7"/>
      <c r="R70" s="7"/>
      <c r="S70" s="7"/>
      <c r="T70" s="7"/>
      <c r="U70" s="7"/>
      <c r="V70" s="7"/>
      <c r="W70" s="7"/>
      <c r="X70" s="7"/>
      <c r="Y70" s="7"/>
      <c r="Z70" s="7"/>
    </row>
    <row r="71" spans="1:26" ht="13.5" customHeight="1" x14ac:dyDescent="0.2">
      <c r="A71" s="136" t="s">
        <v>191</v>
      </c>
      <c r="B71" s="136" t="s">
        <v>218</v>
      </c>
      <c r="C71" s="138" t="e">
        <f t="shared" ref="C71:N71" si="18">#REF!</f>
        <v>#REF!</v>
      </c>
      <c r="D71" s="138" t="e">
        <f t="shared" si="18"/>
        <v>#REF!</v>
      </c>
      <c r="E71" s="138" t="e">
        <f t="shared" si="18"/>
        <v>#REF!</v>
      </c>
      <c r="F71" s="138" t="e">
        <f t="shared" si="18"/>
        <v>#REF!</v>
      </c>
      <c r="G71" s="138" t="e">
        <f t="shared" si="18"/>
        <v>#REF!</v>
      </c>
      <c r="H71" s="138" t="e">
        <f t="shared" si="18"/>
        <v>#REF!</v>
      </c>
      <c r="I71" s="138" t="e">
        <f t="shared" si="18"/>
        <v>#REF!</v>
      </c>
      <c r="J71" s="138" t="e">
        <f t="shared" si="18"/>
        <v>#REF!</v>
      </c>
      <c r="K71" s="138" t="e">
        <f t="shared" si="18"/>
        <v>#REF!</v>
      </c>
      <c r="L71" s="138" t="e">
        <f t="shared" si="18"/>
        <v>#REF!</v>
      </c>
      <c r="M71" s="138" t="e">
        <f t="shared" si="18"/>
        <v>#REF!</v>
      </c>
      <c r="N71" s="138" t="e">
        <f t="shared" si="18"/>
        <v>#REF!</v>
      </c>
      <c r="O71" s="7"/>
      <c r="P71" s="7"/>
      <c r="Q71" s="7"/>
      <c r="R71" s="7"/>
      <c r="S71" s="7"/>
      <c r="T71" s="7"/>
      <c r="U71" s="7"/>
      <c r="V71" s="7"/>
      <c r="W71" s="7"/>
      <c r="X71" s="7"/>
      <c r="Y71" s="7"/>
      <c r="Z71" s="7"/>
    </row>
    <row r="72" spans="1:26" ht="13.5" customHeight="1" x14ac:dyDescent="0.2">
      <c r="A72" s="139" t="s">
        <v>225</v>
      </c>
      <c r="B72" s="140" t="s">
        <v>220</v>
      </c>
      <c r="C72" s="141" t="e">
        <f t="shared" ref="C72:N72" si="19">SUM($C$66:C68)/(SUM($C$69:C71)*1000)</f>
        <v>#REF!</v>
      </c>
      <c r="D72" s="141" t="e">
        <f t="shared" si="19"/>
        <v>#REF!</v>
      </c>
      <c r="E72" s="141" t="e">
        <f t="shared" si="19"/>
        <v>#REF!</v>
      </c>
      <c r="F72" s="141" t="e">
        <f t="shared" si="19"/>
        <v>#REF!</v>
      </c>
      <c r="G72" s="141" t="e">
        <f t="shared" si="19"/>
        <v>#REF!</v>
      </c>
      <c r="H72" s="141" t="e">
        <f t="shared" si="19"/>
        <v>#REF!</v>
      </c>
      <c r="I72" s="141" t="e">
        <f t="shared" si="19"/>
        <v>#REF!</v>
      </c>
      <c r="J72" s="141" t="e">
        <f t="shared" si="19"/>
        <v>#REF!</v>
      </c>
      <c r="K72" s="141" t="e">
        <f t="shared" si="19"/>
        <v>#REF!</v>
      </c>
      <c r="L72" s="141" t="e">
        <f t="shared" si="19"/>
        <v>#REF!</v>
      </c>
      <c r="M72" s="141" t="e">
        <f t="shared" si="19"/>
        <v>#REF!</v>
      </c>
      <c r="N72" s="141" t="e">
        <f t="shared" si="19"/>
        <v>#REF!</v>
      </c>
      <c r="O72" s="7"/>
      <c r="P72" s="7"/>
      <c r="Q72" s="7"/>
      <c r="R72" s="7"/>
      <c r="S72" s="7"/>
      <c r="T72" s="7"/>
      <c r="U72" s="7"/>
      <c r="V72" s="7"/>
      <c r="W72" s="7"/>
      <c r="X72" s="7"/>
      <c r="Y72" s="7"/>
      <c r="Z72" s="7"/>
    </row>
    <row r="73" spans="1:26" ht="13.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x14ac:dyDescent="0.25">
      <c r="A74" s="143" t="s">
        <v>229</v>
      </c>
      <c r="B74" s="144"/>
      <c r="C74" s="145"/>
      <c r="D74" s="145"/>
      <c r="E74" s="145"/>
      <c r="F74" s="145"/>
      <c r="G74" s="145"/>
      <c r="H74" s="145"/>
      <c r="I74" s="145"/>
      <c r="J74" s="145"/>
      <c r="K74" s="145"/>
      <c r="L74" s="145"/>
      <c r="M74" s="145"/>
      <c r="N74" s="145"/>
      <c r="O74" s="146"/>
      <c r="P74" s="146"/>
      <c r="Q74" s="146"/>
      <c r="R74" s="146"/>
      <c r="S74" s="146"/>
      <c r="T74" s="146"/>
      <c r="U74" s="146"/>
      <c r="V74" s="146"/>
      <c r="W74" s="146"/>
      <c r="X74" s="146"/>
      <c r="Y74" s="146"/>
      <c r="Z74" s="146"/>
    </row>
    <row r="75" spans="1:26" ht="13.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spans="1:26" ht="15.75" customHeight="1" x14ac:dyDescent="0.2">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spans="1:26" ht="15.75" customHeight="1" x14ac:dyDescent="0.2">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spans="1:26" ht="15.75" customHeight="1" x14ac:dyDescent="0.2">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spans="1:26" ht="15.75" customHeight="1" x14ac:dyDescent="0.2">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spans="1:26" ht="15.75" customHeight="1" x14ac:dyDescent="0.2">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spans="1:26" ht="15.75" customHeight="1" x14ac:dyDescent="0.2">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spans="1:26" ht="15.75" customHeight="1" x14ac:dyDescent="0.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spans="1:26" ht="15.75" customHeight="1" x14ac:dyDescent="0.2">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spans="1:26" ht="15.75" customHeight="1" x14ac:dyDescent="0.2">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spans="1:26" ht="15.75" customHeight="1" x14ac:dyDescent="0.2">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spans="1:26" ht="15.75" customHeight="1" x14ac:dyDescent="0.2">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spans="1:26" ht="15.75" customHeight="1" x14ac:dyDescent="0.2">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spans="1:26" ht="15.75" customHeight="1" x14ac:dyDescent="0.2">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spans="1:26" ht="15.75" customHeight="1" x14ac:dyDescent="0.2">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spans="1:26" ht="15.75" customHeight="1" x14ac:dyDescent="0.2">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spans="1:26" ht="15.75" customHeight="1" x14ac:dyDescent="0.2">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spans="1:26" ht="15.75" customHeight="1" x14ac:dyDescent="0.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spans="1:26" ht="15.75" customHeight="1" x14ac:dyDescent="0.2">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spans="1:26" ht="15.75" customHeight="1" x14ac:dyDescent="0.2">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spans="1:26" ht="15.75" customHeight="1" x14ac:dyDescent="0.2">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spans="1:26" ht="15.75" customHeight="1" x14ac:dyDescent="0.2">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spans="1:26" ht="15.75" customHeight="1" x14ac:dyDescent="0.2">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spans="1:26" ht="15.75" customHeight="1" x14ac:dyDescent="0.2">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spans="1:26" ht="15.75" customHeight="1" x14ac:dyDescent="0.2">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spans="1:26" ht="15.75" customHeight="1" x14ac:dyDescent="0.2">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spans="1:26" ht="15.75" customHeight="1" x14ac:dyDescent="0.2">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spans="1:26" ht="15.75" customHeight="1" x14ac:dyDescent="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spans="1:26" ht="15.75" customHeight="1" x14ac:dyDescent="0.2">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spans="1:26" ht="15.75" customHeight="1" x14ac:dyDescent="0.2">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spans="1:26" ht="15.75" customHeight="1" x14ac:dyDescent="0.2">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spans="1:26" ht="15.75" customHeight="1" x14ac:dyDescent="0.2">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spans="1:26" ht="15.75" customHeight="1" x14ac:dyDescent="0.2">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spans="1:26" ht="15.75" customHeight="1" x14ac:dyDescent="0.2">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spans="1:26" ht="15.75" customHeight="1" x14ac:dyDescent="0.2">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spans="1:26" ht="15.75" customHeight="1" x14ac:dyDescent="0.2">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spans="1:26" ht="15.75" customHeight="1" x14ac:dyDescent="0.2">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spans="1:26" ht="15.75" customHeight="1" x14ac:dyDescent="0.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spans="1:26" ht="15.75" customHeight="1" x14ac:dyDescent="0.2">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spans="1:26" ht="15.75" customHeight="1" x14ac:dyDescent="0.2">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spans="1:26" ht="15.75" customHeight="1" x14ac:dyDescent="0.2">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spans="1:26" ht="15.75" customHeight="1" x14ac:dyDescent="0.2">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spans="1:26" ht="15.75" customHeight="1" x14ac:dyDescent="0.2">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spans="1:26" ht="15.75" customHeight="1" x14ac:dyDescent="0.2">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spans="1:26" ht="15.75" customHeight="1" x14ac:dyDescent="0.2">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spans="1:26" ht="15.75" customHeight="1" x14ac:dyDescent="0.2">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spans="1:26" ht="15.75" customHeight="1" x14ac:dyDescent="0.2">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spans="1:26" ht="15.75" customHeight="1" x14ac:dyDescent="0.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spans="1:26" ht="15.75" customHeight="1" x14ac:dyDescent="0.2">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spans="1:26" ht="15.75" customHeight="1" x14ac:dyDescent="0.2">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spans="1:26" ht="15.75" customHeight="1" x14ac:dyDescent="0.2">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spans="1:26" ht="15.75" customHeight="1" x14ac:dyDescent="0.2">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spans="1:26" ht="15.75" customHeight="1" x14ac:dyDescent="0.2">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spans="1:26" ht="15.75" customHeight="1" x14ac:dyDescent="0.2">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spans="1:26" ht="15.75" customHeight="1" x14ac:dyDescent="0.2">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spans="1:26" ht="15.75" customHeight="1" x14ac:dyDescent="0.2">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spans="1:26" ht="15.75" customHeight="1" x14ac:dyDescent="0.2">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spans="1:26" ht="15.75" customHeight="1" x14ac:dyDescent="0.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spans="1:26" ht="15.75" customHeight="1" x14ac:dyDescent="0.2">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spans="1:26" ht="15.75" customHeight="1" x14ac:dyDescent="0.2">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spans="1:26" ht="15.75" customHeight="1" x14ac:dyDescent="0.2">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spans="1:26" ht="15.75" customHeight="1" x14ac:dyDescent="0.2">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spans="1:26" ht="15.75" customHeight="1" x14ac:dyDescent="0.2">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spans="1:26" ht="15.75" customHeight="1" x14ac:dyDescent="0.2">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spans="1:26" ht="15.75" customHeight="1" x14ac:dyDescent="0.2">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spans="1:26" ht="15.75" customHeight="1" x14ac:dyDescent="0.2">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spans="1:26" ht="15.75" customHeight="1" x14ac:dyDescent="0.2">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spans="1:26" ht="15.75" customHeight="1" x14ac:dyDescent="0.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spans="1:26" ht="15.75" customHeight="1" x14ac:dyDescent="0.2">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spans="1:26" ht="15.75" customHeight="1" x14ac:dyDescent="0.2">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spans="1:26" ht="15.75" customHeight="1" x14ac:dyDescent="0.2">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spans="1:26" ht="15.75" customHeight="1" x14ac:dyDescent="0.2">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spans="1:26" ht="15.75" customHeight="1" x14ac:dyDescent="0.2">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spans="1:26" ht="15.75" customHeight="1" x14ac:dyDescent="0.2">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spans="1:26" ht="15.75" customHeight="1" x14ac:dyDescent="0.2">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spans="1:26" ht="15.75" customHeight="1" x14ac:dyDescent="0.2">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spans="1:26" ht="15.75" customHeight="1" x14ac:dyDescent="0.2">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spans="1:26" ht="15.75" customHeight="1" x14ac:dyDescent="0.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spans="1:26" ht="15.75" customHeight="1" x14ac:dyDescent="0.2">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spans="1:26" ht="15.75" customHeight="1" x14ac:dyDescent="0.2">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spans="1:26" ht="15.75" customHeight="1" x14ac:dyDescent="0.2">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spans="1:26" ht="15.75" customHeight="1" x14ac:dyDescent="0.2">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spans="1:26" ht="15.75" customHeight="1" x14ac:dyDescent="0.2">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spans="1:26" ht="15.75" customHeight="1" x14ac:dyDescent="0.2">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spans="1:26" ht="15.75" customHeight="1" x14ac:dyDescent="0.2">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spans="1:26" ht="15.75" customHeight="1" x14ac:dyDescent="0.2">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spans="1:26" ht="15.75" customHeight="1" x14ac:dyDescent="0.2">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spans="1:26" ht="15.75" customHeight="1" x14ac:dyDescent="0.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spans="1:26" ht="15.75" customHeight="1" x14ac:dyDescent="0.2">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spans="1:26" ht="15.75" customHeight="1" x14ac:dyDescent="0.2">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spans="1:26" ht="15.75" customHeight="1" x14ac:dyDescent="0.2">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spans="1:26" ht="15.75" customHeight="1" x14ac:dyDescent="0.2">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spans="1:26" ht="15.75" customHeight="1" x14ac:dyDescent="0.2">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spans="1:26" ht="15.75" customHeight="1" x14ac:dyDescent="0.2">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spans="1:26" ht="15.75" customHeight="1" x14ac:dyDescent="0.2">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spans="1:26" ht="15.75" customHeight="1" x14ac:dyDescent="0.2">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spans="1:26" ht="15.75" customHeight="1" x14ac:dyDescent="0.2">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spans="1:26" ht="15.75" customHeight="1" x14ac:dyDescent="0.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spans="1:26" ht="15.75" customHeight="1" x14ac:dyDescent="0.2">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spans="1:26" ht="15.75" customHeight="1" x14ac:dyDescent="0.2">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spans="1:26" ht="15.75" customHeight="1" x14ac:dyDescent="0.2">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spans="1:26" ht="15.75" customHeight="1" x14ac:dyDescent="0.2">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spans="1:26" ht="15.75" customHeight="1" x14ac:dyDescent="0.2">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spans="1:26" ht="15.75" customHeight="1" x14ac:dyDescent="0.2">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spans="1:26" ht="15.75" customHeight="1" x14ac:dyDescent="0.2">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spans="1:26" ht="15.75" customHeight="1" x14ac:dyDescent="0.2">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spans="1:26" ht="15.75" customHeight="1" x14ac:dyDescent="0.2">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spans="1:26" ht="15.75" customHeight="1" x14ac:dyDescent="0.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spans="1:26" ht="15.75" customHeight="1" x14ac:dyDescent="0.2">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spans="1:26" ht="15.75" customHeight="1" x14ac:dyDescent="0.2">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spans="1:26" ht="15.75" customHeight="1" x14ac:dyDescent="0.2">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spans="1:26" ht="15.75" customHeight="1" x14ac:dyDescent="0.2">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spans="1:26" ht="15.75" customHeight="1" x14ac:dyDescent="0.2">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spans="1:26" ht="15.75" customHeight="1" x14ac:dyDescent="0.2">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spans="1:26" ht="15.75" customHeight="1" x14ac:dyDescent="0.2">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spans="1:26" ht="15.75" customHeight="1" x14ac:dyDescent="0.2">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spans="1:26" ht="15.75" customHeight="1" x14ac:dyDescent="0.2">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spans="1:26" ht="15.75" customHeight="1" x14ac:dyDescent="0.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spans="1:26" ht="15.75" customHeight="1" x14ac:dyDescent="0.2">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spans="1:26" ht="15.75" customHeight="1" x14ac:dyDescent="0.2">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spans="1:26" ht="15.75" customHeight="1" x14ac:dyDescent="0.2">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spans="1:26" ht="15.75" customHeight="1" x14ac:dyDescent="0.2">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spans="1:26" ht="15.75" customHeight="1" x14ac:dyDescent="0.2">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spans="1:26" ht="15.75" customHeight="1" x14ac:dyDescent="0.2">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spans="1:26" ht="15.75" customHeight="1" x14ac:dyDescent="0.2">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spans="1:26" ht="15.75" customHeight="1" x14ac:dyDescent="0.2">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spans="1:26" ht="15.75" customHeight="1" x14ac:dyDescent="0.2">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spans="1:26" ht="15.75" customHeight="1" x14ac:dyDescent="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spans="1:26" ht="15.75" customHeight="1" x14ac:dyDescent="0.2">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spans="1:26" ht="15.75" customHeight="1" x14ac:dyDescent="0.2">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spans="1:26" ht="15.75" customHeight="1" x14ac:dyDescent="0.2">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spans="1:26" ht="15.75" customHeight="1" x14ac:dyDescent="0.2">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spans="1:26" ht="15.75" customHeight="1" x14ac:dyDescent="0.2">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spans="1:26" ht="15.75" customHeight="1" x14ac:dyDescent="0.2">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spans="1:26" ht="15.75" customHeight="1" x14ac:dyDescent="0.2">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spans="1:26" ht="15.75" customHeight="1" x14ac:dyDescent="0.2">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spans="1:26" ht="15.75" customHeight="1" x14ac:dyDescent="0.2">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spans="1:26" ht="15.75" customHeight="1" x14ac:dyDescent="0.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spans="1:26" ht="15.75" customHeight="1" x14ac:dyDescent="0.2">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spans="1:26" ht="15.75" customHeight="1" x14ac:dyDescent="0.2">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spans="1:26" ht="15.75" customHeight="1" x14ac:dyDescent="0.2">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spans="1:26" ht="15.75" customHeight="1" x14ac:dyDescent="0.2">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spans="1:26" ht="15.75" customHeight="1" x14ac:dyDescent="0.2">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spans="1:26" ht="15.75" customHeight="1" x14ac:dyDescent="0.2">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spans="1:26" ht="15.75" customHeight="1" x14ac:dyDescent="0.2">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spans="1:26" ht="15.75" customHeight="1" x14ac:dyDescent="0.2">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spans="1:26" ht="15.75" customHeight="1" x14ac:dyDescent="0.2">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spans="1:26" ht="15.75" customHeight="1" x14ac:dyDescent="0.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spans="1:26" ht="15.75" customHeight="1" x14ac:dyDescent="0.2">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spans="1:26" ht="15.75" customHeight="1" x14ac:dyDescent="0.2">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spans="1:26" ht="15.75" customHeight="1" x14ac:dyDescent="0.2">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spans="1:26" ht="15.75" customHeight="1" x14ac:dyDescent="0.2">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spans="1:26" ht="15.75" customHeight="1" x14ac:dyDescent="0.2">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spans="1:26" ht="15.75" customHeight="1" x14ac:dyDescent="0.2">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spans="1:26" ht="15.75" customHeight="1" x14ac:dyDescent="0.2">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spans="1:26" ht="15.75" customHeight="1" x14ac:dyDescent="0.2">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spans="1:26" ht="15.75" customHeight="1" x14ac:dyDescent="0.2">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spans="1:26" ht="15.75" customHeight="1" x14ac:dyDescent="0.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spans="1:26" ht="15.75" customHeight="1" x14ac:dyDescent="0.2">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spans="1:26" ht="15.75" customHeight="1" x14ac:dyDescent="0.2">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spans="1:26" ht="15.75" customHeight="1" x14ac:dyDescent="0.2">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spans="1:26" ht="15.75" customHeight="1" x14ac:dyDescent="0.2">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spans="1:26" ht="15.75" customHeight="1" x14ac:dyDescent="0.2">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spans="1:26" ht="15.75" customHeight="1" x14ac:dyDescent="0.2">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spans="1:26" ht="15.75" customHeight="1" x14ac:dyDescent="0.2">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spans="1:26" ht="15.75" customHeight="1" x14ac:dyDescent="0.2">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spans="1:26" ht="15.75" customHeight="1" x14ac:dyDescent="0.2">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spans="1:26" ht="15.75" customHeight="1" x14ac:dyDescent="0.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spans="1:26" ht="15.75" customHeight="1" x14ac:dyDescent="0.2">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spans="1:26" ht="15.75" customHeight="1" x14ac:dyDescent="0.2">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spans="1:26" ht="15.75" customHeight="1" x14ac:dyDescent="0.2">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spans="1:26" ht="15.75" customHeight="1" x14ac:dyDescent="0.2">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spans="1:26" ht="15.75" customHeight="1" x14ac:dyDescent="0.2">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spans="1:26" ht="15.75" customHeight="1" x14ac:dyDescent="0.2">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spans="1:26" ht="15.75" customHeight="1" x14ac:dyDescent="0.2">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spans="1:26" ht="15.75" customHeight="1" x14ac:dyDescent="0.2">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spans="1:26" ht="15.75" customHeight="1" x14ac:dyDescent="0.2">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spans="1:26" ht="15.75" customHeight="1" x14ac:dyDescent="0.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spans="1:26" ht="15.75" customHeight="1" x14ac:dyDescent="0.2">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spans="1:26" ht="15.75" customHeight="1" x14ac:dyDescent="0.2">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spans="1:26" ht="15.75" customHeight="1" x14ac:dyDescent="0.2">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spans="1:26" ht="15.75" customHeight="1" x14ac:dyDescent="0.2">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spans="1:26" ht="15.75" customHeight="1" x14ac:dyDescent="0.2">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spans="1:26" ht="15.75" customHeight="1" x14ac:dyDescent="0.2">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spans="1:26" ht="15.75" customHeight="1" x14ac:dyDescent="0.2">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spans="1:26" ht="15.75" customHeight="1" x14ac:dyDescent="0.2">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spans="1:26" ht="15.75" customHeight="1" x14ac:dyDescent="0.2">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spans="1:26" ht="15.75" customHeight="1" x14ac:dyDescent="0.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spans="1:26" ht="15.75" customHeight="1" x14ac:dyDescent="0.2">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spans="1:26" ht="15.75" customHeight="1" x14ac:dyDescent="0.2">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spans="1:26" ht="15.75" customHeight="1" x14ac:dyDescent="0.2">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spans="1:26" ht="15.75" customHeight="1" x14ac:dyDescent="0.2">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spans="1:26" ht="15.75" customHeight="1" x14ac:dyDescent="0.2">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spans="1:26" ht="15.75" customHeight="1" x14ac:dyDescent="0.2">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spans="1:26" ht="15.75" customHeight="1" x14ac:dyDescent="0.2">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spans="1:26" ht="15.75" customHeight="1" x14ac:dyDescent="0.2">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spans="1:26" ht="15.75" customHeight="1" x14ac:dyDescent="0.2">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spans="1:26" ht="15.75" customHeight="1" x14ac:dyDescent="0.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spans="1:26" ht="15.75" customHeight="1" x14ac:dyDescent="0.2">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spans="1:26" ht="15.75" customHeight="1" x14ac:dyDescent="0.2">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spans="1:26" ht="15.75" customHeight="1" x14ac:dyDescent="0.2">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spans="1:26" ht="15.75" customHeight="1" x14ac:dyDescent="0.2">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spans="1:26" ht="15.75" customHeight="1" x14ac:dyDescent="0.2">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spans="1:26" ht="15.75" customHeight="1" x14ac:dyDescent="0.2">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spans="1:26" ht="15.75" customHeight="1" x14ac:dyDescent="0.2">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spans="1:26" ht="15.75" customHeight="1" x14ac:dyDescent="0.2">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spans="1:26" ht="15.75" customHeight="1" x14ac:dyDescent="0.2">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spans="1:26" ht="15.75" customHeight="1" x14ac:dyDescent="0.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spans="1:26" ht="15.75" customHeight="1" x14ac:dyDescent="0.2">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spans="1:26" ht="15.75" customHeight="1" x14ac:dyDescent="0.2">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spans="1:26" ht="15.75" customHeight="1" x14ac:dyDescent="0.2">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spans="1:26" ht="15.75" customHeight="1" x14ac:dyDescent="0.2">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spans="1:26" ht="15.75" customHeight="1" x14ac:dyDescent="0.2">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spans="1:26" ht="15.75" customHeight="1" x14ac:dyDescent="0.2">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spans="1:26" ht="15.75" customHeight="1" x14ac:dyDescent="0.2">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spans="1:26" ht="15.75" customHeight="1" x14ac:dyDescent="0.2">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spans="1:26" ht="15.75" customHeight="1" x14ac:dyDescent="0.2">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spans="1:26" ht="15.75" customHeight="1" x14ac:dyDescent="0.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spans="1:26" ht="15.75" customHeight="1" x14ac:dyDescent="0.2">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spans="1:26" ht="15.75" customHeight="1" x14ac:dyDescent="0.2">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spans="1:26" ht="15.75" customHeight="1" x14ac:dyDescent="0.2">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spans="1:26" ht="15.75" customHeight="1" x14ac:dyDescent="0.2">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spans="1:26" ht="15.75" customHeight="1" x14ac:dyDescent="0.2">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spans="1:26" ht="15.75" customHeight="1" x14ac:dyDescent="0.2">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spans="1:26" ht="15.75" customHeight="1" x14ac:dyDescent="0.2">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spans="1:26" ht="15.75" customHeight="1" x14ac:dyDescent="0.2">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spans="1:26" ht="15.75" customHeight="1" x14ac:dyDescent="0.2">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spans="1:26" ht="15.75" customHeight="1" x14ac:dyDescent="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spans="1:26" ht="15.75" customHeight="1" x14ac:dyDescent="0.2">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spans="1:26" ht="15.75" customHeight="1" x14ac:dyDescent="0.2">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spans="1:26" ht="15.75" customHeight="1" x14ac:dyDescent="0.2">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spans="1:26" ht="15.75" customHeight="1" x14ac:dyDescent="0.2">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spans="1:26" ht="15.75" customHeight="1" x14ac:dyDescent="0.2">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spans="1:26" ht="15.75" customHeight="1" x14ac:dyDescent="0.2">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spans="1:26" ht="15.75" customHeight="1" x14ac:dyDescent="0.2">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spans="1:26" ht="15.75" customHeight="1" x14ac:dyDescent="0.2">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spans="1:26" ht="15.75" customHeight="1" x14ac:dyDescent="0.2">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spans="1:26" ht="15.75" customHeight="1" x14ac:dyDescent="0.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spans="1:26" ht="15.75" customHeight="1" x14ac:dyDescent="0.2">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spans="1:26" ht="15.75" customHeight="1" x14ac:dyDescent="0.2">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spans="1:26" ht="15.75" customHeight="1" x14ac:dyDescent="0.2">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spans="1:26" ht="15.75" customHeight="1" x14ac:dyDescent="0.2">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spans="1:26" ht="15.75" customHeight="1" x14ac:dyDescent="0.2">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spans="1:26" ht="15.75" customHeight="1" x14ac:dyDescent="0.2">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spans="1:26" ht="15.75" customHeight="1" x14ac:dyDescent="0.2">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spans="1:26" ht="15.75" customHeight="1" x14ac:dyDescent="0.2">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spans="1:26" ht="15.75" customHeight="1" x14ac:dyDescent="0.2">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spans="1:26" ht="15.75" customHeight="1" x14ac:dyDescent="0.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spans="1:26" ht="15.75" customHeight="1" x14ac:dyDescent="0.2">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spans="1:26" ht="15.75" customHeight="1" x14ac:dyDescent="0.2">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spans="1:26" ht="15.75" customHeight="1" x14ac:dyDescent="0.2">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spans="1:26" ht="15.75" customHeight="1" x14ac:dyDescent="0.2">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spans="1:26" ht="15.75" customHeight="1" x14ac:dyDescent="0.2">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spans="1:26" ht="15.75" customHeight="1" x14ac:dyDescent="0.2">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spans="1:26" ht="15.75" customHeight="1" x14ac:dyDescent="0.2">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spans="1:26" ht="15.75" customHeight="1" x14ac:dyDescent="0.2">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spans="1:26" ht="15.75" customHeight="1" x14ac:dyDescent="0.2">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spans="1:26" ht="15.75" customHeight="1" x14ac:dyDescent="0.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spans="1:26" ht="15.75" customHeight="1" x14ac:dyDescent="0.2">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spans="1:26" ht="15.75" customHeight="1" x14ac:dyDescent="0.2">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spans="1:26" ht="15.75" customHeight="1" x14ac:dyDescent="0.2">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spans="1:26" ht="15.75" customHeight="1" x14ac:dyDescent="0.2">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spans="1:26" ht="15.75" customHeight="1" x14ac:dyDescent="0.2">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spans="1:26" ht="15.75" customHeight="1" x14ac:dyDescent="0.2">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spans="1:26" ht="15.75" customHeight="1" x14ac:dyDescent="0.2">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spans="1:26" ht="15.75" customHeight="1" x14ac:dyDescent="0.2">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spans="1:26" ht="15.75" customHeight="1" x14ac:dyDescent="0.2">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spans="1:26" ht="15.75" customHeight="1" x14ac:dyDescent="0.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spans="1:26" ht="15.75" customHeight="1" x14ac:dyDescent="0.2">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spans="1:26" ht="15.75" customHeight="1" x14ac:dyDescent="0.2">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spans="1:26" ht="15.75" customHeight="1" x14ac:dyDescent="0.2">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spans="1:26" ht="15.75" customHeight="1" x14ac:dyDescent="0.2">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spans="1:26" ht="15.75" customHeight="1" x14ac:dyDescent="0.2">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spans="1:26" ht="15.75" customHeight="1" x14ac:dyDescent="0.2">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spans="1:26" ht="15.75" customHeight="1" x14ac:dyDescent="0.2">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spans="1:26" ht="15.75" customHeight="1" x14ac:dyDescent="0.2">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spans="1:26" ht="15.75" customHeight="1" x14ac:dyDescent="0.2">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spans="1:26" ht="15.75" customHeight="1" x14ac:dyDescent="0.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spans="1:26" ht="15.75" customHeight="1" x14ac:dyDescent="0.2">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spans="1:26" ht="15.75" customHeight="1" x14ac:dyDescent="0.2">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spans="1:26" ht="15.75" customHeight="1" x14ac:dyDescent="0.2">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spans="1:26" ht="15.75" customHeight="1" x14ac:dyDescent="0.2">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spans="1:26" ht="15.75" customHeight="1" x14ac:dyDescent="0.2">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spans="1:26" ht="15.75" customHeight="1" x14ac:dyDescent="0.2">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spans="1:26" ht="15.75" customHeight="1" x14ac:dyDescent="0.2">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spans="1:26" ht="15.75" customHeight="1" x14ac:dyDescent="0.2">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spans="1:26" ht="15.75" customHeight="1" x14ac:dyDescent="0.2">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spans="1:26" ht="15.75" customHeight="1" x14ac:dyDescent="0.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spans="1:26" ht="15.75" customHeight="1" x14ac:dyDescent="0.2">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spans="1:26" ht="15.75" customHeight="1" x14ac:dyDescent="0.2">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spans="1:26" ht="15.75" customHeight="1" x14ac:dyDescent="0.2">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spans="1:26" ht="15.75" customHeight="1" x14ac:dyDescent="0.2">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spans="1:26" ht="15.75" customHeight="1" x14ac:dyDescent="0.2">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spans="1:26" ht="15.75" customHeight="1" x14ac:dyDescent="0.2">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spans="1:26" ht="15.75" customHeight="1" x14ac:dyDescent="0.2">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spans="1:26" ht="15.75" customHeight="1" x14ac:dyDescent="0.2">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spans="1:26" ht="15.75" customHeight="1" x14ac:dyDescent="0.2">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spans="1:26" ht="15.75" customHeight="1" x14ac:dyDescent="0.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spans="1:26" ht="15.75" customHeight="1" x14ac:dyDescent="0.2">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spans="1:26" ht="15.75" customHeight="1" x14ac:dyDescent="0.2">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spans="1:26" ht="15.75" customHeight="1" x14ac:dyDescent="0.2">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spans="1:26" ht="15.75" customHeight="1" x14ac:dyDescent="0.2">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spans="1:26" ht="15.75" customHeight="1" x14ac:dyDescent="0.2">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spans="1:26" ht="15.75" customHeight="1" x14ac:dyDescent="0.2">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spans="1:26" ht="15.75" customHeight="1" x14ac:dyDescent="0.2">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spans="1:26" ht="15.75" customHeight="1" x14ac:dyDescent="0.2">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spans="1:26" ht="15.75" customHeight="1" x14ac:dyDescent="0.2">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spans="1:26" ht="15.75" customHeight="1" x14ac:dyDescent="0.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spans="1:26" ht="15.75" customHeight="1" x14ac:dyDescent="0.2">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spans="1:26" ht="15.75" customHeight="1" x14ac:dyDescent="0.2">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spans="1:26" ht="15.75" customHeight="1" x14ac:dyDescent="0.2">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spans="1:26" ht="15.75" customHeight="1" x14ac:dyDescent="0.2">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spans="1:26" ht="15.75" customHeight="1" x14ac:dyDescent="0.2">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spans="1:26" ht="15.75" customHeight="1" x14ac:dyDescent="0.2">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spans="1:26" ht="15.75" customHeight="1" x14ac:dyDescent="0.2">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spans="1:26" ht="15.75" customHeight="1" x14ac:dyDescent="0.2">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spans="1:26" ht="15.75" customHeight="1" x14ac:dyDescent="0.2">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spans="1:26" ht="15.75" customHeight="1" x14ac:dyDescent="0.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spans="1:26" ht="15.75" customHeight="1" x14ac:dyDescent="0.2">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spans="1:26" ht="15.75" customHeight="1" x14ac:dyDescent="0.2">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spans="1:26" ht="15.75" customHeight="1" x14ac:dyDescent="0.2">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spans="1:26" ht="15.75" customHeight="1" x14ac:dyDescent="0.2">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spans="1:26" ht="15.75" customHeight="1" x14ac:dyDescent="0.2">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spans="1:26" ht="15.75" customHeight="1" x14ac:dyDescent="0.2">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spans="1:26" ht="15.75" customHeight="1" x14ac:dyDescent="0.2">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spans="1:26" ht="15.75" customHeight="1" x14ac:dyDescent="0.2">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spans="1:26" ht="15.75" customHeight="1" x14ac:dyDescent="0.2">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spans="1:26" ht="15.75" customHeight="1" x14ac:dyDescent="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spans="1:26" ht="15.75" customHeight="1" x14ac:dyDescent="0.2">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spans="1:26" ht="15.75" customHeight="1" x14ac:dyDescent="0.2">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spans="1:26" ht="15.75" customHeight="1" x14ac:dyDescent="0.2">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spans="1:26" ht="15.75" customHeight="1" x14ac:dyDescent="0.2">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spans="1:26" ht="15.75" customHeight="1" x14ac:dyDescent="0.2">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spans="1:26" ht="15.75" customHeight="1" x14ac:dyDescent="0.2">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spans="1:26" ht="15.75" customHeight="1" x14ac:dyDescent="0.2">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spans="1:26" ht="15.75" customHeight="1" x14ac:dyDescent="0.2">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spans="1:26" ht="15.75" customHeight="1" x14ac:dyDescent="0.2">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spans="1:26" ht="15.75" customHeight="1" x14ac:dyDescent="0.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spans="1:26" ht="15.75" customHeight="1" x14ac:dyDescent="0.2">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spans="1:26" ht="15.75" customHeight="1" x14ac:dyDescent="0.2">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spans="1:26" ht="15.75" customHeight="1" x14ac:dyDescent="0.2">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spans="1:26" ht="15.75" customHeight="1" x14ac:dyDescent="0.2">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spans="1:26" ht="15.75" customHeight="1" x14ac:dyDescent="0.2">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spans="1:26" ht="15.75" customHeight="1" x14ac:dyDescent="0.2">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spans="1:26" ht="15.75" customHeight="1" x14ac:dyDescent="0.2">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spans="1:26" ht="15.75" customHeight="1" x14ac:dyDescent="0.2">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spans="1:26" ht="15.75" customHeight="1" x14ac:dyDescent="0.2">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spans="1:26" ht="15.75" customHeight="1" x14ac:dyDescent="0.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spans="1:26" ht="15.75" customHeight="1" x14ac:dyDescent="0.2">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spans="1:26" ht="15.75" customHeight="1" x14ac:dyDescent="0.2">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spans="1:26" ht="15.75" customHeight="1" x14ac:dyDescent="0.2">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spans="1:26" ht="15.75" customHeight="1" x14ac:dyDescent="0.2">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spans="1:26" ht="15.75" customHeight="1" x14ac:dyDescent="0.2">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spans="1:26" ht="15.75" customHeight="1" x14ac:dyDescent="0.2">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spans="1:26" ht="15.75" customHeight="1" x14ac:dyDescent="0.2">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spans="1:26" ht="15.75" customHeight="1" x14ac:dyDescent="0.2">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spans="1:26" ht="15.75" customHeight="1" x14ac:dyDescent="0.2">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spans="1:26" ht="15.75" customHeight="1" x14ac:dyDescent="0.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spans="1:26" ht="15.75" customHeight="1" x14ac:dyDescent="0.2">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spans="1:26" ht="15.75" customHeight="1" x14ac:dyDescent="0.2">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spans="1:26" ht="15.75" customHeight="1" x14ac:dyDescent="0.2">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spans="1:26" ht="15.75" customHeight="1" x14ac:dyDescent="0.2">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spans="1:26" ht="15.75" customHeight="1" x14ac:dyDescent="0.2">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spans="1:26" ht="15.75" customHeight="1" x14ac:dyDescent="0.2">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spans="1:26" ht="15.75" customHeight="1" x14ac:dyDescent="0.2">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spans="1:26" ht="15.75" customHeight="1" x14ac:dyDescent="0.2">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spans="1:26" ht="15.75" customHeight="1" x14ac:dyDescent="0.2">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spans="1:26" ht="15.75" customHeight="1" x14ac:dyDescent="0.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spans="1:26" ht="15.75" customHeight="1" x14ac:dyDescent="0.2">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spans="1:26" ht="15.75" customHeight="1" x14ac:dyDescent="0.2">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spans="1:26" ht="15.75" customHeight="1" x14ac:dyDescent="0.2">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spans="1:26" ht="15.75" customHeight="1" x14ac:dyDescent="0.2">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spans="1:26" ht="15.75" customHeight="1" x14ac:dyDescent="0.2">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spans="1:26" ht="15.75" customHeight="1" x14ac:dyDescent="0.2">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spans="1:26" ht="15.75" customHeight="1" x14ac:dyDescent="0.2">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spans="1:26" ht="15.75" customHeight="1" x14ac:dyDescent="0.2">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spans="1:26" ht="15.75" customHeight="1" x14ac:dyDescent="0.2">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spans="1:26" ht="15.75" customHeight="1" x14ac:dyDescent="0.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spans="1:26" ht="15.75" customHeight="1" x14ac:dyDescent="0.2">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spans="1:26" ht="15.75" customHeight="1" x14ac:dyDescent="0.2">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spans="1:26" ht="15.75" customHeight="1" x14ac:dyDescent="0.2">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spans="1:26" ht="15.75" customHeight="1" x14ac:dyDescent="0.2">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spans="1:26" ht="15.75" customHeight="1" x14ac:dyDescent="0.2">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spans="1:26" ht="15.75" customHeight="1" x14ac:dyDescent="0.2">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spans="1:26" ht="15.75" customHeight="1" x14ac:dyDescent="0.2">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spans="1:26" ht="15.75" customHeight="1" x14ac:dyDescent="0.2">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spans="1:26" ht="15.75" customHeight="1" x14ac:dyDescent="0.2">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spans="1:26" ht="15.75" customHeight="1" x14ac:dyDescent="0.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spans="1:26" ht="15.75" customHeight="1" x14ac:dyDescent="0.2">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spans="1:26" ht="15.75" customHeight="1" x14ac:dyDescent="0.2">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spans="1:26" ht="15.75" customHeight="1" x14ac:dyDescent="0.2">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spans="1:26" ht="15.75" customHeight="1" x14ac:dyDescent="0.2">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spans="1:26" ht="15.75" customHeight="1" x14ac:dyDescent="0.2">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spans="1:26" ht="15.75" customHeight="1" x14ac:dyDescent="0.2">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spans="1:26" ht="15.75" customHeight="1" x14ac:dyDescent="0.2">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spans="1:26" ht="15.75" customHeight="1" x14ac:dyDescent="0.2">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spans="1:26" ht="15.75" customHeight="1" x14ac:dyDescent="0.2">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spans="1:26" ht="15.75" customHeight="1" x14ac:dyDescent="0.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spans="1:26" ht="15.75" customHeight="1" x14ac:dyDescent="0.2">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spans="1:26" ht="15.75" customHeight="1" x14ac:dyDescent="0.2">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spans="1:26" ht="15.75" customHeight="1" x14ac:dyDescent="0.2">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spans="1:26" ht="15.75" customHeight="1" x14ac:dyDescent="0.2">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spans="1:26" ht="15.75" customHeight="1" x14ac:dyDescent="0.2">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spans="1:26" ht="15.75" customHeight="1" x14ac:dyDescent="0.2">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spans="1:26" ht="15.75" customHeight="1" x14ac:dyDescent="0.2">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spans="1:26" ht="15.75" customHeight="1" x14ac:dyDescent="0.2">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spans="1:26" ht="15.75" customHeight="1" x14ac:dyDescent="0.2">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spans="1:26" ht="15.75" customHeight="1" x14ac:dyDescent="0.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spans="1:26" ht="15.75" customHeight="1" x14ac:dyDescent="0.2">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spans="1:26" ht="15.75" customHeight="1" x14ac:dyDescent="0.2">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spans="1:26" ht="15.75" customHeight="1" x14ac:dyDescent="0.2">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spans="1:26" ht="15.75" customHeight="1" x14ac:dyDescent="0.2">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spans="1:26" ht="15.75" customHeight="1" x14ac:dyDescent="0.2">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spans="1:26" ht="15.75" customHeight="1" x14ac:dyDescent="0.2">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spans="1:26" ht="15.75" customHeight="1" x14ac:dyDescent="0.2">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spans="1:26" ht="15.75" customHeight="1" x14ac:dyDescent="0.2">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spans="1:26" ht="15.75" customHeight="1" x14ac:dyDescent="0.2">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spans="1:26" ht="15.75" customHeight="1" x14ac:dyDescent="0.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spans="1:26" ht="15.75" customHeight="1" x14ac:dyDescent="0.2">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spans="1:26" ht="15.75" customHeight="1" x14ac:dyDescent="0.2">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spans="1:26" ht="15.75" customHeight="1" x14ac:dyDescent="0.2">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spans="1:26" ht="15.75" customHeight="1" x14ac:dyDescent="0.2">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spans="1:26" ht="15.75" customHeight="1" x14ac:dyDescent="0.2">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spans="1:26" ht="15.75" customHeight="1" x14ac:dyDescent="0.2">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spans="1:26" ht="15.75" customHeight="1" x14ac:dyDescent="0.2">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spans="1:26" ht="15.75" customHeight="1" x14ac:dyDescent="0.2">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spans="1:26" ht="15.75" customHeight="1" x14ac:dyDescent="0.2">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spans="1:26" ht="15.75" customHeight="1" x14ac:dyDescent="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spans="1:26" ht="15.75" customHeight="1" x14ac:dyDescent="0.2">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spans="1:26" ht="15.75" customHeight="1" x14ac:dyDescent="0.2">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spans="1:26" ht="15.75" customHeight="1" x14ac:dyDescent="0.2">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spans="1:26" ht="15.75" customHeight="1" x14ac:dyDescent="0.2">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spans="1:26" ht="15.75" customHeight="1" x14ac:dyDescent="0.2">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spans="1:26" ht="15.75" customHeight="1" x14ac:dyDescent="0.2">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spans="1:26" ht="15.75" customHeight="1" x14ac:dyDescent="0.2">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spans="1:26" ht="15.75" customHeight="1" x14ac:dyDescent="0.2">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spans="1:26" ht="15.75" customHeight="1" x14ac:dyDescent="0.2">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spans="1:26" ht="15.75" customHeight="1" x14ac:dyDescent="0.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spans="1:26" ht="15.75" customHeight="1" x14ac:dyDescent="0.2">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spans="1:26" ht="15.75" customHeight="1" x14ac:dyDescent="0.2">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spans="1:26" ht="15.75" customHeight="1" x14ac:dyDescent="0.2">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spans="1:26" ht="15.75" customHeight="1" x14ac:dyDescent="0.2">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spans="1:26" ht="15.75" customHeight="1" x14ac:dyDescent="0.2">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spans="1:26" ht="15.75" customHeight="1" x14ac:dyDescent="0.2">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spans="1:26" ht="15.75" customHeight="1" x14ac:dyDescent="0.2">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spans="1:26" ht="15.75" customHeight="1" x14ac:dyDescent="0.2">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spans="1:26" ht="15.75" customHeight="1" x14ac:dyDescent="0.2">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spans="1:26" ht="15.75" customHeight="1" x14ac:dyDescent="0.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spans="1:26" ht="15.75" customHeight="1" x14ac:dyDescent="0.2">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spans="1:26" ht="15.75" customHeight="1" x14ac:dyDescent="0.2">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spans="1:26" ht="15.75" customHeight="1" x14ac:dyDescent="0.2">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spans="1:26" ht="15.75" customHeight="1" x14ac:dyDescent="0.2">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spans="1:26" ht="15.75" customHeight="1" x14ac:dyDescent="0.2">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spans="1:26" ht="15.75" customHeight="1" x14ac:dyDescent="0.2">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spans="1:26" ht="15.75" customHeight="1" x14ac:dyDescent="0.2">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spans="1:26" ht="15.75" customHeight="1" x14ac:dyDescent="0.2">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spans="1:26" ht="15.75" customHeight="1" x14ac:dyDescent="0.2">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spans="1:26" ht="15.75" customHeight="1" x14ac:dyDescent="0.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spans="1:26" ht="15.75" customHeight="1" x14ac:dyDescent="0.2">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spans="1:26" ht="15.75" customHeight="1" x14ac:dyDescent="0.2">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spans="1:26" ht="15.75" customHeight="1" x14ac:dyDescent="0.2">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spans="1:26" ht="15.75" customHeight="1" x14ac:dyDescent="0.2">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spans="1:26" ht="15.75" customHeight="1" x14ac:dyDescent="0.2">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spans="1:26" ht="15.75" customHeight="1" x14ac:dyDescent="0.2">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spans="1:26" ht="15.75" customHeight="1" x14ac:dyDescent="0.2">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spans="1:26" ht="15.75" customHeight="1" x14ac:dyDescent="0.2">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spans="1:26" ht="15.75" customHeight="1" x14ac:dyDescent="0.2">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spans="1:26" ht="15.75" customHeight="1" x14ac:dyDescent="0.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spans="1:26" ht="15.75" customHeight="1" x14ac:dyDescent="0.2">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spans="1:26" ht="15.75" customHeight="1" x14ac:dyDescent="0.2">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spans="1:26" ht="15.75" customHeight="1" x14ac:dyDescent="0.2">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spans="1:26" ht="15.75" customHeight="1" x14ac:dyDescent="0.2">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spans="1:26" ht="15.75" customHeight="1" x14ac:dyDescent="0.2">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spans="1:26" ht="15.75" customHeight="1" x14ac:dyDescent="0.2">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spans="1:26" ht="15.75" customHeight="1" x14ac:dyDescent="0.2">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spans="1:26" ht="15.75" customHeight="1" x14ac:dyDescent="0.2">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spans="1:26" ht="15.75" customHeight="1" x14ac:dyDescent="0.2">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spans="1:26" ht="15.75" customHeight="1" x14ac:dyDescent="0.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spans="1:26" ht="15.75" customHeight="1" x14ac:dyDescent="0.2">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spans="1:26" ht="15.75" customHeight="1" x14ac:dyDescent="0.2">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spans="1:26" ht="15.75" customHeight="1" x14ac:dyDescent="0.2">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spans="1:26" ht="15.75" customHeight="1" x14ac:dyDescent="0.2">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spans="1:26" ht="15.75" customHeight="1" x14ac:dyDescent="0.2">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spans="1:26" ht="15.75" customHeight="1" x14ac:dyDescent="0.2">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spans="1:26" ht="15.75" customHeight="1" x14ac:dyDescent="0.2">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spans="1:26" ht="15.75" customHeight="1" x14ac:dyDescent="0.2">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spans="1:26" ht="15.75" customHeight="1" x14ac:dyDescent="0.2">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spans="1:26" ht="15.75" customHeight="1" x14ac:dyDescent="0.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spans="1:26" ht="15.75" customHeight="1" x14ac:dyDescent="0.2">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spans="1:26" ht="15.75" customHeight="1" x14ac:dyDescent="0.2">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spans="1:26" ht="15.75" customHeight="1" x14ac:dyDescent="0.2">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spans="1:26" ht="15.75" customHeight="1" x14ac:dyDescent="0.2">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spans="1:26" ht="15.75" customHeight="1" x14ac:dyDescent="0.2">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spans="1:26" ht="15.75" customHeight="1" x14ac:dyDescent="0.2">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spans="1:26" ht="15.75" customHeight="1" x14ac:dyDescent="0.2">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spans="1:26" ht="15.75" customHeight="1" x14ac:dyDescent="0.2">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spans="1:26" ht="15.75" customHeight="1" x14ac:dyDescent="0.2">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spans="1:26" ht="15.75" customHeight="1" x14ac:dyDescent="0.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spans="1:26" ht="15.75" customHeight="1" x14ac:dyDescent="0.2">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spans="1:26" ht="15.75" customHeight="1" x14ac:dyDescent="0.2">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spans="1:26" ht="15.75" customHeight="1" x14ac:dyDescent="0.2">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spans="1:26" ht="15.75" customHeight="1" x14ac:dyDescent="0.2">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spans="1:26" ht="15.75" customHeight="1" x14ac:dyDescent="0.2">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spans="1:26" ht="15.75" customHeight="1" x14ac:dyDescent="0.2">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spans="1:26" ht="15.75" customHeight="1" x14ac:dyDescent="0.2">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spans="1:26" ht="15.75" customHeight="1" x14ac:dyDescent="0.2">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spans="1:26" ht="15.75" customHeight="1" x14ac:dyDescent="0.2">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spans="1:26" ht="15.75" customHeight="1" x14ac:dyDescent="0.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spans="1:26" ht="15.75" customHeight="1" x14ac:dyDescent="0.2">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spans="1:26" ht="15.75" customHeight="1" x14ac:dyDescent="0.2">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spans="1:26" ht="15.75" customHeight="1" x14ac:dyDescent="0.2">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spans="1:26" ht="15.75" customHeight="1" x14ac:dyDescent="0.2">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spans="1:26" ht="15.75" customHeight="1" x14ac:dyDescent="0.2">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spans="1:26" ht="15.75" customHeight="1" x14ac:dyDescent="0.2">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spans="1:26" ht="15.75" customHeight="1" x14ac:dyDescent="0.2">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spans="1:26" ht="15.75" customHeight="1" x14ac:dyDescent="0.2">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spans="1:26" ht="15.75" customHeight="1" x14ac:dyDescent="0.2">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spans="1:26" ht="15.75" customHeight="1" x14ac:dyDescent="0.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spans="1:26" ht="15.75" customHeight="1" x14ac:dyDescent="0.2">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spans="1:26" ht="15.75" customHeight="1" x14ac:dyDescent="0.2">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spans="1:26" ht="15.75" customHeight="1" x14ac:dyDescent="0.2">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spans="1:26" ht="15.75" customHeight="1" x14ac:dyDescent="0.2">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spans="1:26" ht="15.75" customHeight="1" x14ac:dyDescent="0.2">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spans="1:26" ht="15.75" customHeight="1" x14ac:dyDescent="0.2">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spans="1:26" ht="15.75" customHeight="1" x14ac:dyDescent="0.2">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spans="1:26" ht="15.75" customHeight="1" x14ac:dyDescent="0.2">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spans="1:26" ht="15.75" customHeight="1" x14ac:dyDescent="0.2">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spans="1:26" ht="15.75" customHeight="1" x14ac:dyDescent="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spans="1:26" ht="15.75" customHeight="1" x14ac:dyDescent="0.2">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spans="1:26" ht="15.75" customHeight="1" x14ac:dyDescent="0.2">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spans="1:26" ht="15.75" customHeight="1" x14ac:dyDescent="0.2">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spans="1:26" ht="15.75" customHeight="1" x14ac:dyDescent="0.2">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spans="1:26" ht="15.75" customHeight="1" x14ac:dyDescent="0.2">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spans="1:26" ht="15.75" customHeight="1" x14ac:dyDescent="0.2">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spans="1:26" ht="15.75" customHeight="1" x14ac:dyDescent="0.2">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spans="1:26" ht="15.75" customHeight="1" x14ac:dyDescent="0.2">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spans="1:26" ht="15.75" customHeight="1" x14ac:dyDescent="0.2">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spans="1:26" ht="15.75" customHeight="1" x14ac:dyDescent="0.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spans="1:26" ht="15.75" customHeight="1" x14ac:dyDescent="0.2">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spans="1:26" ht="15.75" customHeight="1" x14ac:dyDescent="0.2">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spans="1:26" ht="15.75" customHeight="1" x14ac:dyDescent="0.2">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spans="1:26" ht="15.75" customHeight="1" x14ac:dyDescent="0.2">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spans="1:26" ht="15.75" customHeight="1" x14ac:dyDescent="0.2">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spans="1:26" ht="15.75" customHeight="1" x14ac:dyDescent="0.2">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spans="1:26" ht="15.75" customHeight="1" x14ac:dyDescent="0.2">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spans="1:26" ht="15.75" customHeight="1" x14ac:dyDescent="0.2">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spans="1:26" ht="15.75" customHeight="1" x14ac:dyDescent="0.2">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spans="1:26" ht="15.75" customHeight="1" x14ac:dyDescent="0.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spans="1:26" ht="15.75" customHeight="1" x14ac:dyDescent="0.2">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spans="1:26" ht="15.75" customHeight="1" x14ac:dyDescent="0.2">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spans="1:26" ht="15.75" customHeight="1" x14ac:dyDescent="0.2">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spans="1:26" ht="15.75" customHeight="1" x14ac:dyDescent="0.2">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spans="1:26" ht="15.75" customHeight="1" x14ac:dyDescent="0.2">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spans="1:26" ht="15.75" customHeight="1" x14ac:dyDescent="0.2">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spans="1:26" ht="15.75" customHeight="1" x14ac:dyDescent="0.2">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spans="1:26" ht="15.75" customHeight="1" x14ac:dyDescent="0.2">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spans="1:26" ht="15.75" customHeight="1" x14ac:dyDescent="0.2">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spans="1:26" ht="15.75" customHeight="1" x14ac:dyDescent="0.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spans="1:26" ht="15.75" customHeight="1" x14ac:dyDescent="0.2">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spans="1:26" ht="15.75" customHeight="1" x14ac:dyDescent="0.2">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spans="1:26" ht="15.75" customHeight="1" x14ac:dyDescent="0.2">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spans="1:26" ht="15.75" customHeight="1" x14ac:dyDescent="0.2">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spans="1:26" ht="15.75" customHeight="1" x14ac:dyDescent="0.2">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spans="1:26" ht="15.75" customHeight="1" x14ac:dyDescent="0.2">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spans="1:26" ht="15.75" customHeight="1" x14ac:dyDescent="0.2">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spans="1:26" ht="15.75" customHeight="1" x14ac:dyDescent="0.2">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spans="1:26" ht="15.75" customHeight="1" x14ac:dyDescent="0.2">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spans="1:26" ht="15.75" customHeight="1" x14ac:dyDescent="0.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spans="1:26" ht="15.75" customHeight="1" x14ac:dyDescent="0.2">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spans="1:26" ht="15.75" customHeight="1" x14ac:dyDescent="0.2">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spans="1:26" ht="15.75" customHeight="1" x14ac:dyDescent="0.2">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spans="1:26" ht="15.75" customHeight="1" x14ac:dyDescent="0.2">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spans="1:26" ht="15.75" customHeight="1" x14ac:dyDescent="0.2">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spans="1:26" ht="15.75" customHeight="1" x14ac:dyDescent="0.2">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spans="1:26" ht="15.75" customHeight="1" x14ac:dyDescent="0.2">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spans="1:26" ht="15.75" customHeight="1" x14ac:dyDescent="0.2">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spans="1:26" ht="15.75" customHeight="1" x14ac:dyDescent="0.2">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spans="1:26" ht="15.75" customHeight="1" x14ac:dyDescent="0.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spans="1:26" ht="15.75" customHeight="1" x14ac:dyDescent="0.2">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spans="1:26" ht="15.75" customHeight="1" x14ac:dyDescent="0.2">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spans="1:26" ht="15.75" customHeight="1" x14ac:dyDescent="0.2">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spans="1:26" ht="15.75" customHeight="1" x14ac:dyDescent="0.2">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spans="1:26" ht="15.75" customHeight="1" x14ac:dyDescent="0.2">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spans="1:26" ht="15.75" customHeight="1" x14ac:dyDescent="0.2">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spans="1:26" ht="15.75" customHeight="1" x14ac:dyDescent="0.2">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spans="1:26" ht="15.75" customHeight="1" x14ac:dyDescent="0.2">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spans="1:26" ht="15.75" customHeight="1" x14ac:dyDescent="0.2">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spans="1:26" ht="15.75" customHeight="1" x14ac:dyDescent="0.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spans="1:26" ht="15.75" customHeight="1" x14ac:dyDescent="0.2">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spans="1:26" ht="15.75" customHeight="1" x14ac:dyDescent="0.2">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spans="1:26" ht="15.75" customHeight="1" x14ac:dyDescent="0.2">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spans="1:26" ht="15.75" customHeight="1" x14ac:dyDescent="0.2">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spans="1:26" ht="15.75" customHeight="1" x14ac:dyDescent="0.2">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spans="1:26" ht="15.75" customHeight="1" x14ac:dyDescent="0.2">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spans="1:26" ht="15.75" customHeight="1" x14ac:dyDescent="0.2">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spans="1:26" ht="15.75" customHeight="1" x14ac:dyDescent="0.2">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spans="1:26" ht="15.75" customHeight="1" x14ac:dyDescent="0.2">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spans="1:26" ht="15.75" customHeight="1" x14ac:dyDescent="0.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spans="1:26" ht="15.75" customHeight="1" x14ac:dyDescent="0.2">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spans="1:26" ht="15.75" customHeight="1" x14ac:dyDescent="0.2">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spans="1:26" ht="15.75" customHeight="1" x14ac:dyDescent="0.2">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spans="1:26" ht="15.75" customHeight="1" x14ac:dyDescent="0.2">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spans="1:26" ht="15.75" customHeight="1" x14ac:dyDescent="0.2">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spans="1:26" ht="15.75" customHeight="1" x14ac:dyDescent="0.2">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spans="1:26" ht="15.75" customHeight="1" x14ac:dyDescent="0.2">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spans="1:26" ht="15.75" customHeight="1" x14ac:dyDescent="0.2">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spans="1:26" ht="15.75" customHeight="1" x14ac:dyDescent="0.2">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spans="1:26" ht="15.75" customHeight="1" x14ac:dyDescent="0.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spans="1:26" ht="15.75" customHeight="1" x14ac:dyDescent="0.2">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spans="1:26" ht="15.75" customHeight="1" x14ac:dyDescent="0.2">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spans="1:26" ht="15.75" customHeight="1" x14ac:dyDescent="0.2">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spans="1:26" ht="15.75" customHeight="1" x14ac:dyDescent="0.2">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spans="1:26" ht="15.75" customHeight="1" x14ac:dyDescent="0.2">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spans="1:26" ht="15.75" customHeight="1" x14ac:dyDescent="0.2">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spans="1:26" ht="15.75" customHeight="1" x14ac:dyDescent="0.2">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spans="1:26" ht="15.75" customHeight="1" x14ac:dyDescent="0.2">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spans="1:26" ht="15.75" customHeight="1" x14ac:dyDescent="0.2">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spans="1:26" ht="15.75" customHeight="1" x14ac:dyDescent="0.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spans="1:26" ht="15.75" customHeight="1" x14ac:dyDescent="0.2">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spans="1:26" ht="15.75" customHeight="1" x14ac:dyDescent="0.2">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spans="1:26" ht="15.75" customHeight="1" x14ac:dyDescent="0.2">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spans="1:26" ht="15.75" customHeight="1" x14ac:dyDescent="0.2">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spans="1:26" ht="15.75" customHeight="1" x14ac:dyDescent="0.2">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spans="1:26" ht="15.75" customHeight="1" x14ac:dyDescent="0.2">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spans="1:26" ht="15.75" customHeight="1" x14ac:dyDescent="0.2">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spans="1:26" ht="15.75" customHeight="1" x14ac:dyDescent="0.2">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spans="1:26" ht="15.75" customHeight="1" x14ac:dyDescent="0.2">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spans="1:26" ht="15.75" customHeight="1" x14ac:dyDescent="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spans="1:26" ht="15.75" customHeight="1" x14ac:dyDescent="0.2">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spans="1:26" ht="15.75" customHeight="1" x14ac:dyDescent="0.2">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spans="1:26" ht="15.75" customHeight="1" x14ac:dyDescent="0.2">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spans="1:26" ht="15.75" customHeight="1" x14ac:dyDescent="0.2">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spans="1:26" ht="15.75" customHeight="1" x14ac:dyDescent="0.2">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spans="1:26" ht="15.75" customHeight="1" x14ac:dyDescent="0.2">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spans="1:26" ht="15.75" customHeight="1" x14ac:dyDescent="0.2">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spans="1:26" ht="15.75" customHeight="1" x14ac:dyDescent="0.2">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spans="1:26" ht="15.75" customHeight="1" x14ac:dyDescent="0.2">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spans="1:26" ht="15.75" customHeight="1" x14ac:dyDescent="0.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spans="1:26" ht="15.75" customHeight="1" x14ac:dyDescent="0.2">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spans="1:26" ht="15.75" customHeight="1" x14ac:dyDescent="0.2">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spans="1:26" ht="15.75" customHeight="1" x14ac:dyDescent="0.2">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spans="1:26" ht="15.75" customHeight="1" x14ac:dyDescent="0.2">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spans="1:26" ht="15.75" customHeight="1" x14ac:dyDescent="0.2">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spans="1:26" ht="15.75" customHeight="1" x14ac:dyDescent="0.2">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spans="1:26" ht="15.75" customHeight="1" x14ac:dyDescent="0.2">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spans="1:26" ht="15.75" customHeight="1" x14ac:dyDescent="0.2">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spans="1:26" ht="15.75" customHeight="1" x14ac:dyDescent="0.2">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spans="1:26" ht="15.75" customHeight="1" x14ac:dyDescent="0.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spans="1:26" ht="15.75" customHeight="1" x14ac:dyDescent="0.2">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spans="1:26" ht="15.75" customHeight="1" x14ac:dyDescent="0.2">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spans="1:26" ht="15.75" customHeight="1" x14ac:dyDescent="0.2">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spans="1:26" ht="15.75" customHeight="1" x14ac:dyDescent="0.2">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spans="1:26" ht="15.75" customHeight="1" x14ac:dyDescent="0.2">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spans="1:26" ht="15.75" customHeight="1" x14ac:dyDescent="0.2">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spans="1:26" ht="15.75" customHeight="1" x14ac:dyDescent="0.2">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spans="1:26" ht="15.75" customHeight="1" x14ac:dyDescent="0.2">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spans="1:26" ht="15.75" customHeight="1" x14ac:dyDescent="0.2">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spans="1:26" ht="15.75" customHeight="1" x14ac:dyDescent="0.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spans="1:26" ht="15.75" customHeight="1" x14ac:dyDescent="0.2">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spans="1:26" ht="15.75" customHeight="1" x14ac:dyDescent="0.2">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spans="1:26" ht="15.75" customHeight="1" x14ac:dyDescent="0.2">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spans="1:26" ht="15.75" customHeight="1" x14ac:dyDescent="0.2">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spans="1:26" ht="15.75" customHeight="1" x14ac:dyDescent="0.2">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spans="1:26" ht="15.75" customHeight="1" x14ac:dyDescent="0.2">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spans="1:26" ht="15.75" customHeight="1" x14ac:dyDescent="0.2">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spans="1:26" ht="15.75" customHeight="1" x14ac:dyDescent="0.2">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spans="1:26" ht="15.75" customHeight="1" x14ac:dyDescent="0.2">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spans="1:26" ht="15.75" customHeight="1" x14ac:dyDescent="0.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spans="1:26" ht="15.75" customHeight="1" x14ac:dyDescent="0.2">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spans="1:26" ht="15.75" customHeight="1" x14ac:dyDescent="0.2">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spans="1:26" ht="15.75" customHeight="1" x14ac:dyDescent="0.2">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spans="1:26" ht="15.75" customHeight="1" x14ac:dyDescent="0.2">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spans="1:26" ht="15.75" customHeight="1" x14ac:dyDescent="0.2">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spans="1:26" ht="15.75" customHeight="1" x14ac:dyDescent="0.2">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spans="1:26" ht="15.75" customHeight="1" x14ac:dyDescent="0.2">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spans="1:26" ht="15.75" customHeight="1" x14ac:dyDescent="0.2">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spans="1:26" ht="15.75" customHeight="1" x14ac:dyDescent="0.2">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spans="1:26" ht="15.75" customHeight="1" x14ac:dyDescent="0.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spans="1:26" ht="15.75" customHeight="1" x14ac:dyDescent="0.2">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spans="1:26" ht="15.75" customHeight="1" x14ac:dyDescent="0.2">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spans="1:26" ht="15.75" customHeight="1" x14ac:dyDescent="0.2">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spans="1:26" ht="15.75" customHeight="1" x14ac:dyDescent="0.2">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spans="1:26" ht="15.75" customHeight="1" x14ac:dyDescent="0.2">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spans="1:26" ht="15.75" customHeight="1" x14ac:dyDescent="0.2">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spans="1:26" ht="15.75" customHeight="1" x14ac:dyDescent="0.2">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spans="1:26" ht="15.75" customHeight="1" x14ac:dyDescent="0.2">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spans="1:26" ht="15.75" customHeight="1" x14ac:dyDescent="0.2">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spans="1:26" ht="15.75" customHeight="1" x14ac:dyDescent="0.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spans="1:26" ht="15.75" customHeight="1" x14ac:dyDescent="0.2">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spans="1:26" ht="15.75" customHeight="1" x14ac:dyDescent="0.2">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spans="1:26" ht="15.75" customHeight="1" x14ac:dyDescent="0.2">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spans="1:26" ht="15.75" customHeight="1" x14ac:dyDescent="0.2">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spans="1:26" ht="15.75" customHeight="1" x14ac:dyDescent="0.2">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spans="1:26" ht="15.75" customHeight="1" x14ac:dyDescent="0.2">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spans="1:26" ht="15.75" customHeight="1" x14ac:dyDescent="0.2">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spans="1:26" ht="15.75" customHeight="1" x14ac:dyDescent="0.2">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spans="1:26" ht="15.75" customHeight="1" x14ac:dyDescent="0.2">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spans="1:26" ht="15.75" customHeight="1" x14ac:dyDescent="0.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spans="1:26" ht="15.75" customHeight="1" x14ac:dyDescent="0.2">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spans="1:26" ht="15.75" customHeight="1" x14ac:dyDescent="0.2">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spans="1:26" ht="15.75" customHeight="1" x14ac:dyDescent="0.2">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spans="1:26" ht="15.75" customHeight="1" x14ac:dyDescent="0.2">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spans="1:26" ht="15.75" customHeight="1" x14ac:dyDescent="0.2">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spans="1:26" ht="15.75" customHeight="1" x14ac:dyDescent="0.2">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spans="1:26" ht="15.75" customHeight="1" x14ac:dyDescent="0.2">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spans="1:26" ht="15.75" customHeight="1" x14ac:dyDescent="0.2">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spans="1:26" ht="15.75" customHeight="1" x14ac:dyDescent="0.2">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spans="1:26" ht="15.75" customHeight="1" x14ac:dyDescent="0.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spans="1:26" ht="15.75" customHeight="1" x14ac:dyDescent="0.2">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spans="1:26" ht="15.75" customHeight="1" x14ac:dyDescent="0.2">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spans="1:26" ht="15.75" customHeight="1" x14ac:dyDescent="0.2">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spans="1:26" ht="15.75" customHeight="1" x14ac:dyDescent="0.2">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spans="1:26" ht="15.75" customHeight="1" x14ac:dyDescent="0.2">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spans="1:26" ht="15.75" customHeight="1" x14ac:dyDescent="0.2">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spans="1:26" ht="15.75" customHeight="1" x14ac:dyDescent="0.2">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spans="1:26" ht="15.75" customHeight="1" x14ac:dyDescent="0.2">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spans="1:26" ht="15.75" customHeight="1" x14ac:dyDescent="0.2">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spans="1:26" ht="15.75" customHeight="1" x14ac:dyDescent="0.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spans="1:26" ht="15.75" customHeight="1" x14ac:dyDescent="0.2">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spans="1:26" ht="15.75" customHeight="1" x14ac:dyDescent="0.2">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spans="1:26" ht="15.75" customHeight="1" x14ac:dyDescent="0.2">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spans="1:26" ht="15.75" customHeight="1" x14ac:dyDescent="0.2">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spans="1:26" ht="15.75" customHeight="1" x14ac:dyDescent="0.2">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spans="1:26" ht="15.75" customHeight="1" x14ac:dyDescent="0.2">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spans="1:26" ht="15.75" customHeight="1" x14ac:dyDescent="0.2">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spans="1:26" ht="15.75" customHeight="1" x14ac:dyDescent="0.2">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x14ac:dyDescent="0.2"/>
  <cols>
    <col min="1" max="1" width="28.33203125" customWidth="1"/>
    <col min="2" max="2" width="16.1640625" customWidth="1"/>
    <col min="3" max="14" width="15.1640625" customWidth="1"/>
    <col min="15" max="20" width="8.6640625" customWidth="1"/>
  </cols>
  <sheetData>
    <row r="1" spans="1:26" ht="147.75" customHeight="1" x14ac:dyDescent="0.2">
      <c r="A1" s="213" t="s">
        <v>230</v>
      </c>
      <c r="B1" s="186"/>
      <c r="C1" s="186"/>
      <c r="D1" s="186"/>
      <c r="E1" s="186"/>
      <c r="F1" s="186"/>
      <c r="G1" s="186"/>
      <c r="H1" s="186"/>
      <c r="I1" s="186"/>
      <c r="J1" s="186"/>
      <c r="K1" s="186"/>
      <c r="L1" s="186"/>
      <c r="M1" s="186"/>
      <c r="N1" s="186"/>
      <c r="O1" s="186"/>
      <c r="P1" s="186"/>
      <c r="Q1" s="186"/>
      <c r="R1" s="186"/>
      <c r="S1" s="186"/>
      <c r="T1" s="187"/>
      <c r="U1" s="144"/>
      <c r="V1" s="144"/>
      <c r="W1" s="144"/>
      <c r="X1" s="144"/>
      <c r="Y1" s="144"/>
      <c r="Z1" s="144"/>
    </row>
    <row r="2" spans="1:26" ht="40.5" customHeight="1" x14ac:dyDescent="0.2">
      <c r="A2" s="107" t="s">
        <v>231</v>
      </c>
      <c r="B2" s="144"/>
      <c r="C2" s="144"/>
      <c r="D2" s="144"/>
      <c r="E2" s="144"/>
      <c r="F2" s="144"/>
      <c r="G2" s="144"/>
      <c r="H2" s="144"/>
      <c r="I2" s="144"/>
      <c r="J2" s="144"/>
      <c r="K2" s="144"/>
      <c r="L2" s="144"/>
      <c r="M2" s="144"/>
      <c r="N2" s="144"/>
      <c r="O2" s="144"/>
      <c r="P2" s="144"/>
      <c r="Q2" s="144"/>
      <c r="R2" s="144"/>
      <c r="S2" s="144"/>
      <c r="T2" s="144"/>
      <c r="U2" s="144"/>
      <c r="V2" s="144"/>
      <c r="W2" s="144"/>
      <c r="X2" s="144"/>
      <c r="Y2" s="144"/>
      <c r="Z2" s="144"/>
    </row>
    <row r="3" spans="1:26" ht="19.5" customHeight="1" x14ac:dyDescent="0.2">
      <c r="A3" s="107"/>
      <c r="B3" s="144"/>
      <c r="C3" s="144"/>
      <c r="D3" s="144"/>
      <c r="E3" s="144"/>
      <c r="F3" s="144"/>
      <c r="G3" s="144"/>
      <c r="H3" s="144"/>
      <c r="I3" s="144"/>
      <c r="J3" s="144"/>
      <c r="K3" s="144"/>
      <c r="L3" s="144"/>
      <c r="M3" s="144"/>
      <c r="N3" s="144"/>
      <c r="O3" s="144"/>
      <c r="P3" s="144"/>
      <c r="Q3" s="144"/>
      <c r="R3" s="144"/>
      <c r="S3" s="144"/>
      <c r="T3" s="144"/>
      <c r="U3" s="144"/>
      <c r="V3" s="144"/>
      <c r="W3" s="144"/>
      <c r="X3" s="144"/>
      <c r="Y3" s="144"/>
      <c r="Z3" s="144"/>
    </row>
    <row r="4" spans="1:26" ht="21" customHeight="1" x14ac:dyDescent="0.2">
      <c r="A4" s="107" t="s">
        <v>232</v>
      </c>
      <c r="B4" s="144"/>
      <c r="C4" s="144"/>
      <c r="D4" s="144"/>
      <c r="E4" s="144"/>
      <c r="F4" s="144"/>
      <c r="G4" s="144"/>
      <c r="H4" s="144"/>
      <c r="I4" s="144"/>
      <c r="J4" s="144"/>
      <c r="K4" s="144"/>
      <c r="L4" s="144"/>
      <c r="M4" s="144"/>
      <c r="N4" s="144"/>
      <c r="O4" s="144"/>
      <c r="P4" s="144"/>
      <c r="Q4" s="144"/>
      <c r="R4" s="144"/>
      <c r="S4" s="144"/>
      <c r="T4" s="144"/>
      <c r="U4" s="144"/>
      <c r="V4" s="144"/>
      <c r="W4" s="144"/>
      <c r="X4" s="144"/>
      <c r="Y4" s="144"/>
      <c r="Z4" s="144"/>
    </row>
    <row r="5" spans="1:26" ht="21.75" customHeight="1" x14ac:dyDescent="0.2">
      <c r="A5" s="107" t="s">
        <v>34</v>
      </c>
      <c r="B5" s="144"/>
      <c r="C5" s="144"/>
      <c r="D5" s="144"/>
      <c r="E5" s="144"/>
      <c r="F5" s="144"/>
      <c r="G5" s="144"/>
      <c r="H5" s="144"/>
      <c r="I5" s="144"/>
      <c r="J5" s="144"/>
      <c r="K5" s="144"/>
      <c r="L5" s="144"/>
      <c r="M5" s="144"/>
      <c r="N5" s="144"/>
      <c r="O5" s="144"/>
      <c r="P5" s="144"/>
      <c r="Q5" s="144"/>
      <c r="R5" s="144"/>
      <c r="S5" s="144"/>
      <c r="T5" s="144"/>
      <c r="U5" s="144"/>
      <c r="V5" s="144"/>
      <c r="W5" s="144"/>
      <c r="X5" s="144"/>
      <c r="Y5" s="144"/>
      <c r="Z5" s="144"/>
    </row>
    <row r="6" spans="1:26" ht="14.25" customHeight="1" x14ac:dyDescent="0.2">
      <c r="A6" s="133" t="s">
        <v>233</v>
      </c>
      <c r="B6" s="133" t="s">
        <v>217</v>
      </c>
      <c r="C6" s="110" t="s">
        <v>173</v>
      </c>
      <c r="D6" s="110" t="s">
        <v>174</v>
      </c>
      <c r="E6" s="110" t="s">
        <v>175</v>
      </c>
      <c r="F6" s="110" t="s">
        <v>176</v>
      </c>
      <c r="G6" s="110" t="s">
        <v>177</v>
      </c>
      <c r="H6" s="110" t="s">
        <v>178</v>
      </c>
      <c r="I6" s="110" t="s">
        <v>179</v>
      </c>
      <c r="J6" s="110" t="s">
        <v>180</v>
      </c>
      <c r="K6" s="110" t="s">
        <v>181</v>
      </c>
      <c r="L6" s="110" t="s">
        <v>182</v>
      </c>
      <c r="M6" s="110" t="s">
        <v>183</v>
      </c>
      <c r="N6" s="110" t="s">
        <v>184</v>
      </c>
      <c r="O6" s="148"/>
      <c r="P6" s="148"/>
      <c r="Q6" s="148"/>
      <c r="R6" s="148"/>
      <c r="S6" s="148"/>
      <c r="T6" s="148"/>
      <c r="U6" s="148"/>
      <c r="V6" s="148"/>
      <c r="W6" s="148"/>
      <c r="X6" s="148"/>
      <c r="Y6" s="148"/>
      <c r="Z6" s="148"/>
    </row>
    <row r="7" spans="1:26" ht="14.25" customHeight="1" x14ac:dyDescent="0.2">
      <c r="A7" s="136" t="s">
        <v>234</v>
      </c>
      <c r="B7" s="136" t="s">
        <v>38</v>
      </c>
      <c r="C7" s="137" t="e">
        <f>SUMIFS('Variance Analysis'!C$30:C$45,'Variance Analysis'!$B$30:$B$45,'Variance Analysis'!$B$33,'Variance Analysis'!$A$30:$A$45,'Variance Analysis'!$A$33)</f>
        <v>#REF!</v>
      </c>
      <c r="D7" s="137" t="e">
        <f>SUMIFS('Variance Analysis'!D$30:D$45,'Variance Analysis'!$B$30:$B$45,'Variance Analysis'!$B$33,'Variance Analysis'!$A$30:$A$45,'Variance Analysis'!$A$33)</f>
        <v>#REF!</v>
      </c>
      <c r="E7" s="137" t="e">
        <f>SUMIFS('Variance Analysis'!E$30:E$45,'Variance Analysis'!$B$30:$B$45,'Variance Analysis'!$B$33,'Variance Analysis'!$A$30:$A$45,'Variance Analysis'!$A$33)</f>
        <v>#REF!</v>
      </c>
      <c r="F7" s="137" t="e">
        <f>SUMIFS('Variance Analysis'!F$30:F$45,'Variance Analysis'!$B$30:$B$45,'Variance Analysis'!$B$33,'Variance Analysis'!$A$30:$A$45,'Variance Analysis'!$A$33)</f>
        <v>#REF!</v>
      </c>
      <c r="G7" s="137" t="e">
        <f>SUMIFS('Variance Analysis'!G$30:G$45,'Variance Analysis'!$B$30:$B$45,'Variance Analysis'!$B$33,'Variance Analysis'!$A$30:$A$45,'Variance Analysis'!$A$33)</f>
        <v>#REF!</v>
      </c>
      <c r="H7" s="137" t="e">
        <f>SUMIFS('Variance Analysis'!H$30:H$45,'Variance Analysis'!$B$30:$B$45,'Variance Analysis'!$B$33,'Variance Analysis'!$A$30:$A$45,'Variance Analysis'!$A$33)</f>
        <v>#REF!</v>
      </c>
      <c r="I7" s="137" t="e">
        <f>SUMIFS('Variance Analysis'!I$30:I$45,'Variance Analysis'!$B$30:$B$45,'Variance Analysis'!$B$33,'Variance Analysis'!$A$30:$A$45,'Variance Analysis'!$A$33)</f>
        <v>#REF!</v>
      </c>
      <c r="J7" s="137" t="e">
        <f>SUMIFS('Variance Analysis'!J$30:J$45,'Variance Analysis'!$B$30:$B$45,'Variance Analysis'!$B$33,'Variance Analysis'!$A$30:$A$45,'Variance Analysis'!$A$33)</f>
        <v>#REF!</v>
      </c>
      <c r="K7" s="137" t="e">
        <f>SUMIFS('Variance Analysis'!K$30:K$45,'Variance Analysis'!$B$30:$B$45,'Variance Analysis'!$B$33,'Variance Analysis'!$A$30:$A$45,'Variance Analysis'!$A$33)</f>
        <v>#REF!</v>
      </c>
      <c r="L7" s="137" t="e">
        <f>SUMIFS('Variance Analysis'!L$30:L$45,'Variance Analysis'!$B$30:$B$45,'Variance Analysis'!$B$33,'Variance Analysis'!$A$30:$A$45,'Variance Analysis'!$A$33)</f>
        <v>#REF!</v>
      </c>
      <c r="M7" s="137" t="e">
        <f>SUMIFS('Variance Analysis'!M$30:M$45,'Variance Analysis'!$B$30:$B$45,'Variance Analysis'!$B$33,'Variance Analysis'!$A$30:$A$45,'Variance Analysis'!$A$33)</f>
        <v>#REF!</v>
      </c>
      <c r="N7" s="137"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x14ac:dyDescent="0.2">
      <c r="A8" s="136" t="s">
        <v>235</v>
      </c>
      <c r="B8" s="136" t="s">
        <v>38</v>
      </c>
      <c r="C8" s="137" t="e">
        <f>SUMIFS('Variance Analysis'!C$30:C$45,'Variance Analysis'!$B$30:$B$45,'Variance Analysis'!$B$31,'Variance Analysis'!$A$30:$A$45,'Variance Analysis'!$A$33)</f>
        <v>#REF!</v>
      </c>
      <c r="D8" s="137" t="e">
        <f>SUMIFS('Variance Analysis'!D$30:D$45,'Variance Analysis'!$B$30:$B$45,'Variance Analysis'!$B$31,'Variance Analysis'!$A$30:$A$45,'Variance Analysis'!$A$33)</f>
        <v>#REF!</v>
      </c>
      <c r="E8" s="137" t="e">
        <f>SUMIFS('Variance Analysis'!E$30:E$45,'Variance Analysis'!$B$30:$B$45,'Variance Analysis'!$B$31,'Variance Analysis'!$A$30:$A$45,'Variance Analysis'!$A$33)</f>
        <v>#REF!</v>
      </c>
      <c r="F8" s="137" t="e">
        <f>SUMIFS('Variance Analysis'!F$30:F$45,'Variance Analysis'!$B$30:$B$45,'Variance Analysis'!$B$31,'Variance Analysis'!$A$30:$A$45,'Variance Analysis'!$A$33)</f>
        <v>#REF!</v>
      </c>
      <c r="G8" s="137" t="e">
        <f>SUMIFS('Variance Analysis'!G$30:G$45,'Variance Analysis'!$B$30:$B$45,'Variance Analysis'!$B$31,'Variance Analysis'!$A$30:$A$45,'Variance Analysis'!$A$33)</f>
        <v>#REF!</v>
      </c>
      <c r="H8" s="137" t="e">
        <f>SUMIFS('Variance Analysis'!H$30:H$45,'Variance Analysis'!$B$30:$B$45,'Variance Analysis'!$B$31,'Variance Analysis'!$A$30:$A$45,'Variance Analysis'!$A$33)</f>
        <v>#REF!</v>
      </c>
      <c r="I8" s="137" t="e">
        <f>SUMIFS('Variance Analysis'!I$30:I$45,'Variance Analysis'!$B$30:$B$45,'Variance Analysis'!$B$31,'Variance Analysis'!$A$30:$A$45,'Variance Analysis'!$A$33)</f>
        <v>#REF!</v>
      </c>
      <c r="J8" s="137" t="e">
        <f>SUMIFS('Variance Analysis'!J$30:J$45,'Variance Analysis'!$B$30:$B$45,'Variance Analysis'!$B$31,'Variance Analysis'!$A$30:$A$45,'Variance Analysis'!$A$33)</f>
        <v>#REF!</v>
      </c>
      <c r="K8" s="137" t="e">
        <f>SUMIFS('Variance Analysis'!K$30:K$45,'Variance Analysis'!$B$30:$B$45,'Variance Analysis'!$B$31,'Variance Analysis'!$A$30:$A$45,'Variance Analysis'!$A$33)</f>
        <v>#REF!</v>
      </c>
      <c r="L8" s="137" t="e">
        <f>SUMIFS('Variance Analysis'!L$30:L$45,'Variance Analysis'!$B$30:$B$45,'Variance Analysis'!$B$31,'Variance Analysis'!$A$30:$A$45,'Variance Analysis'!$A$33)</f>
        <v>#REF!</v>
      </c>
      <c r="M8" s="137" t="e">
        <f>SUMIFS('Variance Analysis'!M$30:M$45,'Variance Analysis'!$B$30:$B$45,'Variance Analysis'!$B$31,'Variance Analysis'!$A$30:$A$45,'Variance Analysis'!$A$33)</f>
        <v>#REF!</v>
      </c>
      <c r="N8" s="137"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x14ac:dyDescent="0.2">
      <c r="A9" s="136" t="s">
        <v>236</v>
      </c>
      <c r="B9" s="136" t="s">
        <v>38</v>
      </c>
      <c r="C9" s="137" t="e">
        <f>SUMIFS('Variance Analysis'!C$30:C$45,'Variance Analysis'!$B$30:$B$45,'Variance Analysis'!$B$32,'Variance Analysis'!$A$30:$A$45,'Variance Analysis'!$A$33)</f>
        <v>#REF!</v>
      </c>
      <c r="D9" s="137" t="e">
        <f>SUMIFS('Variance Analysis'!D$30:D$45,'Variance Analysis'!$B$30:$B$45,'Variance Analysis'!$B$32,'Variance Analysis'!$A$30:$A$45,'Variance Analysis'!$A$33)</f>
        <v>#REF!</v>
      </c>
      <c r="E9" s="137" t="e">
        <f>SUMIFS('Variance Analysis'!E$30:E$45,'Variance Analysis'!$B$30:$B$45,'Variance Analysis'!$B$32,'Variance Analysis'!$A$30:$A$45,'Variance Analysis'!$A$33)</f>
        <v>#REF!</v>
      </c>
      <c r="F9" s="137" t="e">
        <f>SUMIFS('Variance Analysis'!F$30:F$45,'Variance Analysis'!$B$30:$B$45,'Variance Analysis'!$B$32,'Variance Analysis'!$A$30:$A$45,'Variance Analysis'!$A$33)</f>
        <v>#REF!</v>
      </c>
      <c r="G9" s="137" t="e">
        <f>SUMIFS('Variance Analysis'!G$30:G$45,'Variance Analysis'!$B$30:$B$45,'Variance Analysis'!$B$32,'Variance Analysis'!$A$30:$A$45,'Variance Analysis'!$A$33)</f>
        <v>#REF!</v>
      </c>
      <c r="H9" s="137" t="e">
        <f>SUMIFS('Variance Analysis'!H$30:H$45,'Variance Analysis'!$B$30:$B$45,'Variance Analysis'!$B$32,'Variance Analysis'!$A$30:$A$45,'Variance Analysis'!$A$33)</f>
        <v>#REF!</v>
      </c>
      <c r="I9" s="137" t="e">
        <f>SUMIFS('Variance Analysis'!I$30:I$45,'Variance Analysis'!$B$30:$B$45,'Variance Analysis'!$B$32,'Variance Analysis'!$A$30:$A$45,'Variance Analysis'!$A$33)</f>
        <v>#REF!</v>
      </c>
      <c r="J9" s="137" t="e">
        <f>SUMIFS('Variance Analysis'!J$30:J$45,'Variance Analysis'!$B$30:$B$45,'Variance Analysis'!$B$32,'Variance Analysis'!$A$30:$A$45,'Variance Analysis'!$A$33)</f>
        <v>#REF!</v>
      </c>
      <c r="K9" s="137" t="e">
        <f>SUMIFS('Variance Analysis'!K$30:K$45,'Variance Analysis'!$B$30:$B$45,'Variance Analysis'!$B$32,'Variance Analysis'!$A$30:$A$45,'Variance Analysis'!$A$33)</f>
        <v>#REF!</v>
      </c>
      <c r="L9" s="137" t="e">
        <f>SUMIFS('Variance Analysis'!L$30:L$45,'Variance Analysis'!$B$30:$B$45,'Variance Analysis'!$B$32,'Variance Analysis'!$A$30:$A$45,'Variance Analysis'!$A$33)</f>
        <v>#REF!</v>
      </c>
      <c r="M9" s="137" t="e">
        <f>SUMIFS('Variance Analysis'!M$30:M$45,'Variance Analysis'!$B$30:$B$45,'Variance Analysis'!$B$32,'Variance Analysis'!$A$30:$A$45,'Variance Analysis'!$A$33)</f>
        <v>#REF!</v>
      </c>
      <c r="N9" s="137"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x14ac:dyDescent="0.2">
      <c r="A10" s="149" t="s">
        <v>186</v>
      </c>
      <c r="B10" s="149" t="s">
        <v>38</v>
      </c>
      <c r="C10" s="137" t="e">
        <f>SUMIFS('Variance Analysis'!C$30:C$45,'Variance Analysis'!$B$30:$B$45,'Variance Analysis'!$B$30,'Variance Analysis'!$A$30:$A$45,'Variance Analysis'!$A$33)</f>
        <v>#REF!</v>
      </c>
      <c r="D10" s="137" t="e">
        <f>SUMIFS('Variance Analysis'!D$30:D$45,'Variance Analysis'!$B$30:$B$45,'Variance Analysis'!$B$30,'Variance Analysis'!$A$30:$A$45,'Variance Analysis'!$A$33)</f>
        <v>#REF!</v>
      </c>
      <c r="E10" s="137" t="e">
        <f>SUMIFS('Variance Analysis'!E$30:E$45,'Variance Analysis'!$B$30:$B$45,'Variance Analysis'!$B$30,'Variance Analysis'!$A$30:$A$45,'Variance Analysis'!$A$33)</f>
        <v>#REF!</v>
      </c>
      <c r="F10" s="137" t="e">
        <f>SUMIFS('Variance Analysis'!F$30:F$45,'Variance Analysis'!$B$30:$B$45,'Variance Analysis'!$B$30,'Variance Analysis'!$A$30:$A$45,'Variance Analysis'!$A$33)</f>
        <v>#REF!</v>
      </c>
      <c r="G10" s="137" t="e">
        <f>SUMIFS('Variance Analysis'!G$30:G$45,'Variance Analysis'!$B$30:$B$45,'Variance Analysis'!$B$30,'Variance Analysis'!$A$30:$A$45,'Variance Analysis'!$A$33)</f>
        <v>#REF!</v>
      </c>
      <c r="H10" s="137" t="e">
        <f>SUMIFS('Variance Analysis'!H$30:H$45,'Variance Analysis'!$B$30:$B$45,'Variance Analysis'!$B$30,'Variance Analysis'!$A$30:$A$45,'Variance Analysis'!$A$33)</f>
        <v>#REF!</v>
      </c>
      <c r="I10" s="137" t="e">
        <f>SUMIFS('Variance Analysis'!I$30:I$45,'Variance Analysis'!$B$30:$B$45,'Variance Analysis'!$B$30,'Variance Analysis'!$A$30:$A$45,'Variance Analysis'!$A$33)</f>
        <v>#REF!</v>
      </c>
      <c r="J10" s="137" t="e">
        <f>SUMIFS('Variance Analysis'!J$30:J$45,'Variance Analysis'!$B$30:$B$45,'Variance Analysis'!$B$30,'Variance Analysis'!$A$30:$A$45,'Variance Analysis'!$A$33)</f>
        <v>#REF!</v>
      </c>
      <c r="K10" s="137" t="e">
        <f>SUMIFS('Variance Analysis'!K$30:K$45,'Variance Analysis'!$B$30:$B$45,'Variance Analysis'!$B$30,'Variance Analysis'!$A$30:$A$45,'Variance Analysis'!$A$33)</f>
        <v>#REF!</v>
      </c>
      <c r="L10" s="137" t="e">
        <f>SUMIFS('Variance Analysis'!L$30:L$45,'Variance Analysis'!$B$30:$B$45,'Variance Analysis'!$B$30,'Variance Analysis'!$A$30:$A$45,'Variance Analysis'!$A$33)</f>
        <v>#REF!</v>
      </c>
      <c r="M10" s="137" t="e">
        <f>SUMIFS('Variance Analysis'!M$30:M$45,'Variance Analysis'!$B$30:$B$45,'Variance Analysis'!$B$30,'Variance Analysis'!$A$30:$A$45,'Variance Analysis'!$A$33)</f>
        <v>#REF!</v>
      </c>
      <c r="N10" s="137"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x14ac:dyDescent="0.2">
      <c r="A11" s="139" t="s">
        <v>237</v>
      </c>
      <c r="B11" s="140" t="s">
        <v>38</v>
      </c>
      <c r="C11" s="141" t="e">
        <f t="shared" ref="C11:N11" si="0">ABS(C10)-SUM(C7:C9)</f>
        <v>#REF!</v>
      </c>
      <c r="D11" s="141" t="e">
        <f t="shared" si="0"/>
        <v>#REF!</v>
      </c>
      <c r="E11" s="141" t="e">
        <f t="shared" si="0"/>
        <v>#REF!</v>
      </c>
      <c r="F11" s="141" t="e">
        <f t="shared" si="0"/>
        <v>#REF!</v>
      </c>
      <c r="G11" s="141" t="e">
        <f t="shared" si="0"/>
        <v>#REF!</v>
      </c>
      <c r="H11" s="141" t="e">
        <f t="shared" si="0"/>
        <v>#REF!</v>
      </c>
      <c r="I11" s="141" t="e">
        <f t="shared" si="0"/>
        <v>#REF!</v>
      </c>
      <c r="J11" s="141" t="e">
        <f t="shared" si="0"/>
        <v>#REF!</v>
      </c>
      <c r="K11" s="141" t="e">
        <f t="shared" si="0"/>
        <v>#REF!</v>
      </c>
      <c r="L11" s="141" t="e">
        <f t="shared" si="0"/>
        <v>#REF!</v>
      </c>
      <c r="M11" s="141" t="e">
        <f t="shared" si="0"/>
        <v>#REF!</v>
      </c>
      <c r="N11" s="141" t="e">
        <f t="shared" si="0"/>
        <v>#REF!</v>
      </c>
    </row>
    <row r="12" spans="1:26" ht="26.25" customHeight="1" x14ac:dyDescent="0.2">
      <c r="A12" s="107" t="s">
        <v>42</v>
      </c>
      <c r="B12" s="150"/>
      <c r="C12" s="151"/>
      <c r="D12" s="151"/>
      <c r="E12" s="151"/>
      <c r="F12" s="151"/>
      <c r="G12" s="151"/>
      <c r="H12" s="151"/>
      <c r="I12" s="151"/>
      <c r="J12" s="151"/>
      <c r="K12" s="151"/>
      <c r="L12" s="151"/>
      <c r="M12" s="151"/>
      <c r="N12" s="151"/>
      <c r="O12" s="152"/>
      <c r="P12" s="152"/>
      <c r="Q12" s="152"/>
      <c r="R12" s="152"/>
      <c r="S12" s="152"/>
      <c r="T12" s="152"/>
      <c r="U12" s="152"/>
      <c r="V12" s="152"/>
      <c r="W12" s="152"/>
      <c r="X12" s="152"/>
      <c r="Y12" s="152"/>
      <c r="Z12" s="152"/>
    </row>
    <row r="13" spans="1:26" ht="14.25" customHeight="1" x14ac:dyDescent="0.2">
      <c r="A13" s="133" t="s">
        <v>233</v>
      </c>
      <c r="B13" s="133" t="s">
        <v>217</v>
      </c>
      <c r="C13" s="110" t="s">
        <v>173</v>
      </c>
      <c r="D13" s="110" t="s">
        <v>174</v>
      </c>
      <c r="E13" s="110" t="s">
        <v>175</v>
      </c>
      <c r="F13" s="110" t="s">
        <v>176</v>
      </c>
      <c r="G13" s="110" t="s">
        <v>177</v>
      </c>
      <c r="H13" s="110" t="s">
        <v>178</v>
      </c>
      <c r="I13" s="110" t="s">
        <v>179</v>
      </c>
      <c r="J13" s="110" t="s">
        <v>180</v>
      </c>
      <c r="K13" s="110" t="s">
        <v>181</v>
      </c>
      <c r="L13" s="110" t="s">
        <v>182</v>
      </c>
      <c r="M13" s="110" t="s">
        <v>183</v>
      </c>
      <c r="N13" s="110" t="s">
        <v>184</v>
      </c>
      <c r="O13" s="153"/>
      <c r="P13" s="153"/>
      <c r="Q13" s="153"/>
      <c r="R13" s="153"/>
      <c r="S13" s="153"/>
      <c r="T13" s="153"/>
      <c r="U13" s="153"/>
      <c r="V13" s="153"/>
      <c r="W13" s="153"/>
      <c r="X13" s="153"/>
      <c r="Y13" s="153"/>
      <c r="Z13" s="153"/>
    </row>
    <row r="14" spans="1:26" ht="14.25" customHeight="1" x14ac:dyDescent="0.2">
      <c r="A14" s="136" t="s">
        <v>234</v>
      </c>
      <c r="B14" s="136" t="s">
        <v>38</v>
      </c>
      <c r="C14" s="137" t="e">
        <f>SUMIFS('Variance Analysis'!C$30:C$45,'Variance Analysis'!$B$30:$B$45,'Variance Analysis'!$B$33,'Variance Analysis'!$A$30:$A$45,'Variance Analysis'!$A$34)</f>
        <v>#REF!</v>
      </c>
      <c r="D14" s="137" t="e">
        <f>SUMIFS('Variance Analysis'!D$30:D$45,'Variance Analysis'!$B$30:$B$45,'Variance Analysis'!$B$33,'Variance Analysis'!$A$30:$A$45,'Variance Analysis'!$A$34)</f>
        <v>#REF!</v>
      </c>
      <c r="E14" s="137" t="e">
        <f>SUMIFS('Variance Analysis'!E$30:E$45,'Variance Analysis'!$B$30:$B$45,'Variance Analysis'!$B$33,'Variance Analysis'!$A$30:$A$45,'Variance Analysis'!$A$34)</f>
        <v>#REF!</v>
      </c>
      <c r="F14" s="137" t="e">
        <f>SUMIFS('Variance Analysis'!F$30:F$45,'Variance Analysis'!$B$30:$B$45,'Variance Analysis'!$B$33,'Variance Analysis'!$A$30:$A$45,'Variance Analysis'!$A$34)</f>
        <v>#REF!</v>
      </c>
      <c r="G14" s="137" t="e">
        <f>SUMIFS('Variance Analysis'!G$30:G$45,'Variance Analysis'!$B$30:$B$45,'Variance Analysis'!$B$33,'Variance Analysis'!$A$30:$A$45,'Variance Analysis'!$A$34)</f>
        <v>#REF!</v>
      </c>
      <c r="H14" s="137" t="e">
        <f>SUMIFS('Variance Analysis'!H$30:H$45,'Variance Analysis'!$B$30:$B$45,'Variance Analysis'!$B$33,'Variance Analysis'!$A$30:$A$45,'Variance Analysis'!$A$34)</f>
        <v>#REF!</v>
      </c>
      <c r="I14" s="137" t="e">
        <f>SUMIFS('Variance Analysis'!I$30:I$45,'Variance Analysis'!$B$30:$B$45,'Variance Analysis'!$B$33,'Variance Analysis'!$A$30:$A$45,'Variance Analysis'!$A$34)</f>
        <v>#REF!</v>
      </c>
      <c r="J14" s="137" t="e">
        <f>SUMIFS('Variance Analysis'!J$30:J$45,'Variance Analysis'!$B$30:$B$45,'Variance Analysis'!$B$33,'Variance Analysis'!$A$30:$A$45,'Variance Analysis'!$A$34)</f>
        <v>#REF!</v>
      </c>
      <c r="K14" s="137" t="e">
        <f>SUMIFS('Variance Analysis'!K$30:K$45,'Variance Analysis'!$B$30:$B$45,'Variance Analysis'!$B$33,'Variance Analysis'!$A$30:$A$45,'Variance Analysis'!$A$34)</f>
        <v>#REF!</v>
      </c>
      <c r="L14" s="137" t="e">
        <f>SUMIFS('Variance Analysis'!L$30:L$45,'Variance Analysis'!$B$30:$B$45,'Variance Analysis'!$B$33,'Variance Analysis'!$A$30:$A$45,'Variance Analysis'!$A$34)</f>
        <v>#REF!</v>
      </c>
      <c r="M14" s="137" t="e">
        <f>SUMIFS('Variance Analysis'!M$30:M$45,'Variance Analysis'!$B$30:$B$45,'Variance Analysis'!$B$33,'Variance Analysis'!$A$30:$A$45,'Variance Analysis'!$A$34)</f>
        <v>#REF!</v>
      </c>
      <c r="N14" s="137"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x14ac:dyDescent="0.2">
      <c r="A15" s="136" t="s">
        <v>235</v>
      </c>
      <c r="B15" s="136" t="s">
        <v>38</v>
      </c>
      <c r="C15" s="137" t="e">
        <f>SUMIFS('Variance Analysis'!C$30:C$45,'Variance Analysis'!$B$30:$B$45,'Variance Analysis'!$B$31,'Variance Analysis'!$A$30:$A$45,'Variance Analysis'!$A$34)</f>
        <v>#REF!</v>
      </c>
      <c r="D15" s="137" t="e">
        <f>SUMIFS('Variance Analysis'!D$30:D$45,'Variance Analysis'!$B$30:$B$45,'Variance Analysis'!$B$31,'Variance Analysis'!$A$30:$A$45,'Variance Analysis'!$A$34)</f>
        <v>#REF!</v>
      </c>
      <c r="E15" s="137" t="e">
        <f>SUMIFS('Variance Analysis'!E$30:E$45,'Variance Analysis'!$B$30:$B$45,'Variance Analysis'!$B$31,'Variance Analysis'!$A$30:$A$45,'Variance Analysis'!$A$34)</f>
        <v>#REF!</v>
      </c>
      <c r="F15" s="137" t="e">
        <f>SUMIFS('Variance Analysis'!F$30:F$45,'Variance Analysis'!$B$30:$B$45,'Variance Analysis'!$B$31,'Variance Analysis'!$A$30:$A$45,'Variance Analysis'!$A$34)</f>
        <v>#REF!</v>
      </c>
      <c r="G15" s="137" t="e">
        <f>SUMIFS('Variance Analysis'!G$30:G$45,'Variance Analysis'!$B$30:$B$45,'Variance Analysis'!$B$31,'Variance Analysis'!$A$30:$A$45,'Variance Analysis'!$A$34)</f>
        <v>#REF!</v>
      </c>
      <c r="H15" s="137" t="e">
        <f>SUMIFS('Variance Analysis'!H$30:H$45,'Variance Analysis'!$B$30:$B$45,'Variance Analysis'!$B$31,'Variance Analysis'!$A$30:$A$45,'Variance Analysis'!$A$34)</f>
        <v>#REF!</v>
      </c>
      <c r="I15" s="137" t="e">
        <f>SUMIFS('Variance Analysis'!I$30:I$45,'Variance Analysis'!$B$30:$B$45,'Variance Analysis'!$B$31,'Variance Analysis'!$A$30:$A$45,'Variance Analysis'!$A$34)</f>
        <v>#REF!</v>
      </c>
      <c r="J15" s="137" t="e">
        <f>SUMIFS('Variance Analysis'!J$30:J$45,'Variance Analysis'!$B$30:$B$45,'Variance Analysis'!$B$31,'Variance Analysis'!$A$30:$A$45,'Variance Analysis'!$A$34)</f>
        <v>#REF!</v>
      </c>
      <c r="K15" s="137" t="e">
        <f>SUMIFS('Variance Analysis'!K$30:K$45,'Variance Analysis'!$B$30:$B$45,'Variance Analysis'!$B$31,'Variance Analysis'!$A$30:$A$45,'Variance Analysis'!$A$34)</f>
        <v>#REF!</v>
      </c>
      <c r="L15" s="137" t="e">
        <f>SUMIFS('Variance Analysis'!L$30:L$45,'Variance Analysis'!$B$30:$B$45,'Variance Analysis'!$B$31,'Variance Analysis'!$A$30:$A$45,'Variance Analysis'!$A$34)</f>
        <v>#REF!</v>
      </c>
      <c r="M15" s="137" t="e">
        <f>SUMIFS('Variance Analysis'!M$30:M$45,'Variance Analysis'!$B$30:$B$45,'Variance Analysis'!$B$31,'Variance Analysis'!$A$30:$A$45,'Variance Analysis'!$A$34)</f>
        <v>#REF!</v>
      </c>
      <c r="N15" s="137"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x14ac:dyDescent="0.2">
      <c r="A16" s="136" t="s">
        <v>236</v>
      </c>
      <c r="B16" s="136" t="s">
        <v>38</v>
      </c>
      <c r="C16" s="137" t="e">
        <f>SUMIFS('Variance Analysis'!C$30:C$45,'Variance Analysis'!$B$30:$B$45,'Variance Analysis'!$B$32,'Variance Analysis'!$A$30:$A$45,'Variance Analysis'!$A$34)</f>
        <v>#REF!</v>
      </c>
      <c r="D16" s="137" t="e">
        <f>SUMIFS('Variance Analysis'!D$30:D$45,'Variance Analysis'!$B$30:$B$45,'Variance Analysis'!$B$32,'Variance Analysis'!$A$30:$A$45,'Variance Analysis'!$A$34)</f>
        <v>#REF!</v>
      </c>
      <c r="E16" s="137" t="e">
        <f>SUMIFS('Variance Analysis'!E$30:E$45,'Variance Analysis'!$B$30:$B$45,'Variance Analysis'!$B$32,'Variance Analysis'!$A$30:$A$45,'Variance Analysis'!$A$34)</f>
        <v>#REF!</v>
      </c>
      <c r="F16" s="137" t="e">
        <f>SUMIFS('Variance Analysis'!F$30:F$45,'Variance Analysis'!$B$30:$B$45,'Variance Analysis'!$B$32,'Variance Analysis'!$A$30:$A$45,'Variance Analysis'!$A$34)</f>
        <v>#REF!</v>
      </c>
      <c r="G16" s="137" t="e">
        <f>SUMIFS('Variance Analysis'!G$30:G$45,'Variance Analysis'!$B$30:$B$45,'Variance Analysis'!$B$32,'Variance Analysis'!$A$30:$A$45,'Variance Analysis'!$A$34)</f>
        <v>#REF!</v>
      </c>
      <c r="H16" s="137" t="e">
        <f>SUMIFS('Variance Analysis'!H$30:H$45,'Variance Analysis'!$B$30:$B$45,'Variance Analysis'!$B$32,'Variance Analysis'!$A$30:$A$45,'Variance Analysis'!$A$34)</f>
        <v>#REF!</v>
      </c>
      <c r="I16" s="137" t="e">
        <f>SUMIFS('Variance Analysis'!I$30:I$45,'Variance Analysis'!$B$30:$B$45,'Variance Analysis'!$B$32,'Variance Analysis'!$A$30:$A$45,'Variance Analysis'!$A$34)</f>
        <v>#REF!</v>
      </c>
      <c r="J16" s="137" t="e">
        <f>SUMIFS('Variance Analysis'!J$30:J$45,'Variance Analysis'!$B$30:$B$45,'Variance Analysis'!$B$32,'Variance Analysis'!$A$30:$A$45,'Variance Analysis'!$A$34)</f>
        <v>#REF!</v>
      </c>
      <c r="K16" s="137" t="e">
        <f>SUMIFS('Variance Analysis'!K$30:K$45,'Variance Analysis'!$B$30:$B$45,'Variance Analysis'!$B$32,'Variance Analysis'!$A$30:$A$45,'Variance Analysis'!$A$34)</f>
        <v>#REF!</v>
      </c>
      <c r="L16" s="137" t="e">
        <f>SUMIFS('Variance Analysis'!L$30:L$45,'Variance Analysis'!$B$30:$B$45,'Variance Analysis'!$B$32,'Variance Analysis'!$A$30:$A$45,'Variance Analysis'!$A$34)</f>
        <v>#REF!</v>
      </c>
      <c r="M16" s="137" t="e">
        <f>SUMIFS('Variance Analysis'!M$30:M$45,'Variance Analysis'!$B$30:$B$45,'Variance Analysis'!$B$32,'Variance Analysis'!$A$30:$A$45,'Variance Analysis'!$A$34)</f>
        <v>#REF!</v>
      </c>
      <c r="N16" s="137"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x14ac:dyDescent="0.2">
      <c r="A17" s="149" t="s">
        <v>186</v>
      </c>
      <c r="B17" s="149" t="s">
        <v>38</v>
      </c>
      <c r="C17" s="137" t="e">
        <f>SUMIFS('Variance Analysis'!C$30:C$45,'Variance Analysis'!$B$30:$B$45,'Variance Analysis'!$B$30,'Variance Analysis'!$A$30:$A$45,'Variance Analysis'!$A$34)</f>
        <v>#REF!</v>
      </c>
      <c r="D17" s="137" t="e">
        <f>SUMIFS('Variance Analysis'!D$30:D$45,'Variance Analysis'!$B$30:$B$45,'Variance Analysis'!$B$30,'Variance Analysis'!$A$30:$A$45,'Variance Analysis'!$A$34)</f>
        <v>#REF!</v>
      </c>
      <c r="E17" s="137" t="e">
        <f>SUMIFS('Variance Analysis'!E$30:E$45,'Variance Analysis'!$B$30:$B$45,'Variance Analysis'!$B$30,'Variance Analysis'!$A$30:$A$45,'Variance Analysis'!$A$34)</f>
        <v>#REF!</v>
      </c>
      <c r="F17" s="137" t="e">
        <f>SUMIFS('Variance Analysis'!F$30:F$45,'Variance Analysis'!$B$30:$B$45,'Variance Analysis'!$B$30,'Variance Analysis'!$A$30:$A$45,'Variance Analysis'!$A$34)</f>
        <v>#REF!</v>
      </c>
      <c r="G17" s="137" t="e">
        <f>SUMIFS('Variance Analysis'!G$30:G$45,'Variance Analysis'!$B$30:$B$45,'Variance Analysis'!$B$30,'Variance Analysis'!$A$30:$A$45,'Variance Analysis'!$A$34)</f>
        <v>#REF!</v>
      </c>
      <c r="H17" s="137" t="e">
        <f>SUMIFS('Variance Analysis'!H$30:H$45,'Variance Analysis'!$B$30:$B$45,'Variance Analysis'!$B$30,'Variance Analysis'!$A$30:$A$45,'Variance Analysis'!$A$34)</f>
        <v>#REF!</v>
      </c>
      <c r="I17" s="137" t="e">
        <f>SUMIFS('Variance Analysis'!I$30:I$45,'Variance Analysis'!$B$30:$B$45,'Variance Analysis'!$B$30,'Variance Analysis'!$A$30:$A$45,'Variance Analysis'!$A$34)</f>
        <v>#REF!</v>
      </c>
      <c r="J17" s="137" t="e">
        <f>SUMIFS('Variance Analysis'!J$30:J$45,'Variance Analysis'!$B$30:$B$45,'Variance Analysis'!$B$30,'Variance Analysis'!$A$30:$A$45,'Variance Analysis'!$A$34)</f>
        <v>#REF!</v>
      </c>
      <c r="K17" s="137" t="e">
        <f>SUMIFS('Variance Analysis'!K$30:K$45,'Variance Analysis'!$B$30:$B$45,'Variance Analysis'!$B$30,'Variance Analysis'!$A$30:$A$45,'Variance Analysis'!$A$34)</f>
        <v>#REF!</v>
      </c>
      <c r="L17" s="137" t="e">
        <f>SUMIFS('Variance Analysis'!L$30:L$45,'Variance Analysis'!$B$30:$B$45,'Variance Analysis'!$B$30,'Variance Analysis'!$A$30:$A$45,'Variance Analysis'!$A$34)</f>
        <v>#REF!</v>
      </c>
      <c r="M17" s="137" t="e">
        <f>SUMIFS('Variance Analysis'!M$30:M$45,'Variance Analysis'!$B$30:$B$45,'Variance Analysis'!$B$30,'Variance Analysis'!$A$30:$A$45,'Variance Analysis'!$A$34)</f>
        <v>#REF!</v>
      </c>
      <c r="N17" s="137"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x14ac:dyDescent="0.2">
      <c r="A18" s="139" t="s">
        <v>237</v>
      </c>
      <c r="B18" s="140" t="s">
        <v>38</v>
      </c>
      <c r="C18" s="141" t="e">
        <f t="shared" ref="C18:N18" si="1">ABS(C17)-SUM(C14:C16)</f>
        <v>#REF!</v>
      </c>
      <c r="D18" s="141" t="e">
        <f t="shared" si="1"/>
        <v>#REF!</v>
      </c>
      <c r="E18" s="141" t="e">
        <f t="shared" si="1"/>
        <v>#REF!</v>
      </c>
      <c r="F18" s="141" t="e">
        <f t="shared" si="1"/>
        <v>#REF!</v>
      </c>
      <c r="G18" s="141" t="e">
        <f t="shared" si="1"/>
        <v>#REF!</v>
      </c>
      <c r="H18" s="141" t="e">
        <f t="shared" si="1"/>
        <v>#REF!</v>
      </c>
      <c r="I18" s="141" t="e">
        <f t="shared" si="1"/>
        <v>#REF!</v>
      </c>
      <c r="J18" s="141" t="e">
        <f t="shared" si="1"/>
        <v>#REF!</v>
      </c>
      <c r="K18" s="141" t="e">
        <f t="shared" si="1"/>
        <v>#REF!</v>
      </c>
      <c r="L18" s="141" t="e">
        <f t="shared" si="1"/>
        <v>#REF!</v>
      </c>
      <c r="M18" s="141" t="e">
        <f t="shared" si="1"/>
        <v>#REF!</v>
      </c>
      <c r="N18" s="141" t="e">
        <f t="shared" si="1"/>
        <v>#REF!</v>
      </c>
    </row>
    <row r="19" spans="1:26" ht="26.25" customHeight="1" x14ac:dyDescent="0.2">
      <c r="A19" s="107" t="s">
        <v>43</v>
      </c>
      <c r="B19" s="150"/>
      <c r="C19" s="151"/>
      <c r="D19" s="151"/>
      <c r="E19" s="151"/>
      <c r="F19" s="151"/>
      <c r="G19" s="151"/>
      <c r="H19" s="151"/>
      <c r="I19" s="151"/>
      <c r="J19" s="151"/>
      <c r="K19" s="151"/>
      <c r="L19" s="151"/>
      <c r="M19" s="151"/>
      <c r="N19" s="151"/>
      <c r="O19" s="152"/>
      <c r="P19" s="152"/>
      <c r="Q19" s="152"/>
      <c r="R19" s="152"/>
      <c r="S19" s="152"/>
      <c r="T19" s="152"/>
      <c r="U19" s="152"/>
      <c r="V19" s="152"/>
      <c r="W19" s="152"/>
      <c r="X19" s="152"/>
      <c r="Y19" s="152"/>
      <c r="Z19" s="152"/>
    </row>
    <row r="20" spans="1:26" ht="14.25" customHeight="1" x14ac:dyDescent="0.2">
      <c r="A20" s="133" t="s">
        <v>233</v>
      </c>
      <c r="B20" s="133" t="s">
        <v>217</v>
      </c>
      <c r="C20" s="110" t="s">
        <v>173</v>
      </c>
      <c r="D20" s="110" t="s">
        <v>174</v>
      </c>
      <c r="E20" s="110" t="s">
        <v>175</v>
      </c>
      <c r="F20" s="110" t="s">
        <v>176</v>
      </c>
      <c r="G20" s="110" t="s">
        <v>177</v>
      </c>
      <c r="H20" s="110" t="s">
        <v>178</v>
      </c>
      <c r="I20" s="110" t="s">
        <v>179</v>
      </c>
      <c r="J20" s="110" t="s">
        <v>180</v>
      </c>
      <c r="K20" s="110" t="s">
        <v>181</v>
      </c>
      <c r="L20" s="110" t="s">
        <v>182</v>
      </c>
      <c r="M20" s="110" t="s">
        <v>183</v>
      </c>
      <c r="N20" s="110" t="s">
        <v>184</v>
      </c>
      <c r="O20" s="153"/>
      <c r="P20" s="153"/>
      <c r="Q20" s="153"/>
      <c r="R20" s="153"/>
      <c r="S20" s="153"/>
      <c r="T20" s="153"/>
      <c r="U20" s="153"/>
      <c r="V20" s="153"/>
      <c r="W20" s="153"/>
      <c r="X20" s="153"/>
      <c r="Y20" s="153"/>
      <c r="Z20" s="153"/>
    </row>
    <row r="21" spans="1:26" ht="14.25" customHeight="1" x14ac:dyDescent="0.2">
      <c r="A21" s="136" t="s">
        <v>234</v>
      </c>
      <c r="B21" s="136" t="s">
        <v>38</v>
      </c>
      <c r="C21" s="137" t="e">
        <f>SUMIFS('Variance Analysis'!C$30:C$45,'Variance Analysis'!$B$30:$B$45,'Variance Analysis'!$B$33,'Variance Analysis'!$A$30:$A$45,'Variance Analysis'!$A$38)</f>
        <v>#REF!</v>
      </c>
      <c r="D21" s="137" t="e">
        <f>SUMIFS('Variance Analysis'!D$30:D$45,'Variance Analysis'!$B$30:$B$45,'Variance Analysis'!$B$33,'Variance Analysis'!$A$30:$A$45,'Variance Analysis'!$A$38)</f>
        <v>#REF!</v>
      </c>
      <c r="E21" s="137" t="e">
        <f>SUMIFS('Variance Analysis'!E$30:E$45,'Variance Analysis'!$B$30:$B$45,'Variance Analysis'!$B$33,'Variance Analysis'!$A$30:$A$45,'Variance Analysis'!$A$38)</f>
        <v>#REF!</v>
      </c>
      <c r="F21" s="137" t="e">
        <f>SUMIFS('Variance Analysis'!F$30:F$45,'Variance Analysis'!$B$30:$B$45,'Variance Analysis'!$B$33,'Variance Analysis'!$A$30:$A$45,'Variance Analysis'!$A$38)</f>
        <v>#REF!</v>
      </c>
      <c r="G21" s="137" t="e">
        <f>SUMIFS('Variance Analysis'!G$30:G$45,'Variance Analysis'!$B$30:$B$45,'Variance Analysis'!$B$33,'Variance Analysis'!$A$30:$A$45,'Variance Analysis'!$A$38)</f>
        <v>#REF!</v>
      </c>
      <c r="H21" s="137" t="e">
        <f>SUMIFS('Variance Analysis'!H$30:H$45,'Variance Analysis'!$B$30:$B$45,'Variance Analysis'!$B$33,'Variance Analysis'!$A$30:$A$45,'Variance Analysis'!$A$38)</f>
        <v>#REF!</v>
      </c>
      <c r="I21" s="137" t="e">
        <f>SUMIFS('Variance Analysis'!I$30:I$45,'Variance Analysis'!$B$30:$B$45,'Variance Analysis'!$B$33,'Variance Analysis'!$A$30:$A$45,'Variance Analysis'!$A$38)</f>
        <v>#REF!</v>
      </c>
      <c r="J21" s="137" t="e">
        <f>SUMIFS('Variance Analysis'!J$30:J$45,'Variance Analysis'!$B$30:$B$45,'Variance Analysis'!$B$33,'Variance Analysis'!$A$30:$A$45,'Variance Analysis'!$A$38)</f>
        <v>#REF!</v>
      </c>
      <c r="K21" s="137" t="e">
        <f>SUMIFS('Variance Analysis'!K$30:K$45,'Variance Analysis'!$B$30:$B$45,'Variance Analysis'!$B$33,'Variance Analysis'!$A$30:$A$45,'Variance Analysis'!$A$38)</f>
        <v>#REF!</v>
      </c>
      <c r="L21" s="137" t="e">
        <f>SUMIFS('Variance Analysis'!L$30:L$45,'Variance Analysis'!$B$30:$B$45,'Variance Analysis'!$B$33,'Variance Analysis'!$A$30:$A$45,'Variance Analysis'!$A$38)</f>
        <v>#REF!</v>
      </c>
      <c r="M21" s="137" t="e">
        <f>SUMIFS('Variance Analysis'!M$30:M$45,'Variance Analysis'!$B$30:$B$45,'Variance Analysis'!$B$33,'Variance Analysis'!$A$30:$A$45,'Variance Analysis'!$A$38)</f>
        <v>#REF!</v>
      </c>
      <c r="N21" s="137"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x14ac:dyDescent="0.2">
      <c r="A22" s="136" t="s">
        <v>235</v>
      </c>
      <c r="B22" s="136" t="s">
        <v>38</v>
      </c>
      <c r="C22" s="137" t="e">
        <f>SUMIFS('Variance Analysis'!C$30:C$45,'Variance Analysis'!$B$30:$B$45,'Variance Analysis'!$B$31,'Variance Analysis'!$A$30:$A$45,'Variance Analysis'!$A$38)</f>
        <v>#REF!</v>
      </c>
      <c r="D22" s="137" t="e">
        <f>SUMIFS('Variance Analysis'!D$30:D$45,'Variance Analysis'!$B$30:$B$45,'Variance Analysis'!$B$31,'Variance Analysis'!$A$30:$A$45,'Variance Analysis'!$A$38)</f>
        <v>#REF!</v>
      </c>
      <c r="E22" s="137" t="e">
        <f>SUMIFS('Variance Analysis'!E$30:E$45,'Variance Analysis'!$B$30:$B$45,'Variance Analysis'!$B$31,'Variance Analysis'!$A$30:$A$45,'Variance Analysis'!$A$38)</f>
        <v>#REF!</v>
      </c>
      <c r="F22" s="137" t="e">
        <f>SUMIFS('Variance Analysis'!F$30:F$45,'Variance Analysis'!$B$30:$B$45,'Variance Analysis'!$B$31,'Variance Analysis'!$A$30:$A$45,'Variance Analysis'!$A$38)</f>
        <v>#REF!</v>
      </c>
      <c r="G22" s="137" t="e">
        <f>SUMIFS('Variance Analysis'!G$30:G$45,'Variance Analysis'!$B$30:$B$45,'Variance Analysis'!$B$31,'Variance Analysis'!$A$30:$A$45,'Variance Analysis'!$A$38)</f>
        <v>#REF!</v>
      </c>
      <c r="H22" s="137" t="e">
        <f>SUMIFS('Variance Analysis'!H$30:H$45,'Variance Analysis'!$B$30:$B$45,'Variance Analysis'!$B$31,'Variance Analysis'!$A$30:$A$45,'Variance Analysis'!$A$38)</f>
        <v>#REF!</v>
      </c>
      <c r="I22" s="137" t="e">
        <f>SUMIFS('Variance Analysis'!I$30:I$45,'Variance Analysis'!$B$30:$B$45,'Variance Analysis'!$B$31,'Variance Analysis'!$A$30:$A$45,'Variance Analysis'!$A$38)</f>
        <v>#REF!</v>
      </c>
      <c r="J22" s="137" t="e">
        <f>SUMIFS('Variance Analysis'!J$30:J$45,'Variance Analysis'!$B$30:$B$45,'Variance Analysis'!$B$31,'Variance Analysis'!$A$30:$A$45,'Variance Analysis'!$A$38)</f>
        <v>#REF!</v>
      </c>
      <c r="K22" s="137" t="e">
        <f>SUMIFS('Variance Analysis'!K$30:K$45,'Variance Analysis'!$B$30:$B$45,'Variance Analysis'!$B$31,'Variance Analysis'!$A$30:$A$45,'Variance Analysis'!$A$38)</f>
        <v>#REF!</v>
      </c>
      <c r="L22" s="137" t="e">
        <f>SUMIFS('Variance Analysis'!L$30:L$45,'Variance Analysis'!$B$30:$B$45,'Variance Analysis'!$B$31,'Variance Analysis'!$A$30:$A$45,'Variance Analysis'!$A$38)</f>
        <v>#REF!</v>
      </c>
      <c r="M22" s="137" t="e">
        <f>SUMIFS('Variance Analysis'!M$30:M$45,'Variance Analysis'!$B$30:$B$45,'Variance Analysis'!$B$31,'Variance Analysis'!$A$30:$A$45,'Variance Analysis'!$A$38)</f>
        <v>#REF!</v>
      </c>
      <c r="N22" s="137"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x14ac:dyDescent="0.2">
      <c r="A23" s="136" t="s">
        <v>236</v>
      </c>
      <c r="B23" s="136" t="s">
        <v>38</v>
      </c>
      <c r="C23" s="137" t="e">
        <f>SUMIFS('Variance Analysis'!C$30:C$45,'Variance Analysis'!$B$30:$B$45,'Variance Analysis'!$B$32,'Variance Analysis'!$A$30:$A$45,'Variance Analysis'!$A$38)</f>
        <v>#REF!</v>
      </c>
      <c r="D23" s="137" t="e">
        <f>SUMIFS('Variance Analysis'!D$30:D$45,'Variance Analysis'!$B$30:$B$45,'Variance Analysis'!$B$32,'Variance Analysis'!$A$30:$A$45,'Variance Analysis'!$A$38)</f>
        <v>#REF!</v>
      </c>
      <c r="E23" s="137" t="e">
        <f>SUMIFS('Variance Analysis'!E$30:E$45,'Variance Analysis'!$B$30:$B$45,'Variance Analysis'!$B$32,'Variance Analysis'!$A$30:$A$45,'Variance Analysis'!$A$38)</f>
        <v>#REF!</v>
      </c>
      <c r="F23" s="137" t="e">
        <f>SUMIFS('Variance Analysis'!F$30:F$45,'Variance Analysis'!$B$30:$B$45,'Variance Analysis'!$B$32,'Variance Analysis'!$A$30:$A$45,'Variance Analysis'!$A$38)</f>
        <v>#REF!</v>
      </c>
      <c r="G23" s="137" t="e">
        <f>SUMIFS('Variance Analysis'!G$30:G$45,'Variance Analysis'!$B$30:$B$45,'Variance Analysis'!$B$32,'Variance Analysis'!$A$30:$A$45,'Variance Analysis'!$A$38)</f>
        <v>#REF!</v>
      </c>
      <c r="H23" s="137" t="e">
        <f>SUMIFS('Variance Analysis'!H$30:H$45,'Variance Analysis'!$B$30:$B$45,'Variance Analysis'!$B$32,'Variance Analysis'!$A$30:$A$45,'Variance Analysis'!$A$38)</f>
        <v>#REF!</v>
      </c>
      <c r="I23" s="137" t="e">
        <f>SUMIFS('Variance Analysis'!I$30:I$45,'Variance Analysis'!$B$30:$B$45,'Variance Analysis'!$B$32,'Variance Analysis'!$A$30:$A$45,'Variance Analysis'!$A$38)</f>
        <v>#REF!</v>
      </c>
      <c r="J23" s="137" t="e">
        <f>SUMIFS('Variance Analysis'!J$30:J$45,'Variance Analysis'!$B$30:$B$45,'Variance Analysis'!$B$32,'Variance Analysis'!$A$30:$A$45,'Variance Analysis'!$A$38)</f>
        <v>#REF!</v>
      </c>
      <c r="K23" s="137" t="e">
        <f>SUMIFS('Variance Analysis'!K$30:K$45,'Variance Analysis'!$B$30:$B$45,'Variance Analysis'!$B$32,'Variance Analysis'!$A$30:$A$45,'Variance Analysis'!$A$38)</f>
        <v>#REF!</v>
      </c>
      <c r="L23" s="137" t="e">
        <f>SUMIFS('Variance Analysis'!L$30:L$45,'Variance Analysis'!$B$30:$B$45,'Variance Analysis'!$B$32,'Variance Analysis'!$A$30:$A$45,'Variance Analysis'!$A$38)</f>
        <v>#REF!</v>
      </c>
      <c r="M23" s="137" t="e">
        <f>SUMIFS('Variance Analysis'!M$30:M$45,'Variance Analysis'!$B$30:$B$45,'Variance Analysis'!$B$32,'Variance Analysis'!$A$30:$A$45,'Variance Analysis'!$A$38)</f>
        <v>#REF!</v>
      </c>
      <c r="N23" s="137"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x14ac:dyDescent="0.2">
      <c r="A24" s="149" t="s">
        <v>186</v>
      </c>
      <c r="B24" s="149" t="s">
        <v>38</v>
      </c>
      <c r="C24" s="137" t="e">
        <f>SUMIFS('Variance Analysis'!C$30:C$45,'Variance Analysis'!$B$30:$B$45,'Variance Analysis'!$B$30,'Variance Analysis'!$A$30:$A$45,'Variance Analysis'!$A$38)</f>
        <v>#REF!</v>
      </c>
      <c r="D24" s="137" t="e">
        <f>SUMIFS('Variance Analysis'!D$30:D$45,'Variance Analysis'!$B$30:$B$45,'Variance Analysis'!$B$30,'Variance Analysis'!$A$30:$A$45,'Variance Analysis'!$A$38)</f>
        <v>#REF!</v>
      </c>
      <c r="E24" s="137" t="e">
        <f>SUMIFS('Variance Analysis'!E$30:E$45,'Variance Analysis'!$B$30:$B$45,'Variance Analysis'!$B$30,'Variance Analysis'!$A$30:$A$45,'Variance Analysis'!$A$38)</f>
        <v>#REF!</v>
      </c>
      <c r="F24" s="137" t="e">
        <f>SUMIFS('Variance Analysis'!F$30:F$45,'Variance Analysis'!$B$30:$B$45,'Variance Analysis'!$B$30,'Variance Analysis'!$A$30:$A$45,'Variance Analysis'!$A$38)</f>
        <v>#REF!</v>
      </c>
      <c r="G24" s="137" t="e">
        <f>SUMIFS('Variance Analysis'!G$30:G$45,'Variance Analysis'!$B$30:$B$45,'Variance Analysis'!$B$30,'Variance Analysis'!$A$30:$A$45,'Variance Analysis'!$A$38)</f>
        <v>#REF!</v>
      </c>
      <c r="H24" s="137" t="e">
        <f>SUMIFS('Variance Analysis'!H$30:H$45,'Variance Analysis'!$B$30:$B$45,'Variance Analysis'!$B$30,'Variance Analysis'!$A$30:$A$45,'Variance Analysis'!$A$38)</f>
        <v>#REF!</v>
      </c>
      <c r="I24" s="137" t="e">
        <f>SUMIFS('Variance Analysis'!I$30:I$45,'Variance Analysis'!$B$30:$B$45,'Variance Analysis'!$B$30,'Variance Analysis'!$A$30:$A$45,'Variance Analysis'!$A$38)</f>
        <v>#REF!</v>
      </c>
      <c r="J24" s="137" t="e">
        <f>SUMIFS('Variance Analysis'!J$30:J$45,'Variance Analysis'!$B$30:$B$45,'Variance Analysis'!$B$30,'Variance Analysis'!$A$30:$A$45,'Variance Analysis'!$A$38)</f>
        <v>#REF!</v>
      </c>
      <c r="K24" s="137" t="e">
        <f>SUMIFS('Variance Analysis'!K$30:K$45,'Variance Analysis'!$B$30:$B$45,'Variance Analysis'!$B$30,'Variance Analysis'!$A$30:$A$45,'Variance Analysis'!$A$38)</f>
        <v>#REF!</v>
      </c>
      <c r="L24" s="137" t="e">
        <f>SUMIFS('Variance Analysis'!L$30:L$45,'Variance Analysis'!$B$30:$B$45,'Variance Analysis'!$B$30,'Variance Analysis'!$A$30:$A$45,'Variance Analysis'!$A$38)</f>
        <v>#REF!</v>
      </c>
      <c r="M24" s="137" t="e">
        <f>SUMIFS('Variance Analysis'!M$30:M$45,'Variance Analysis'!$B$30:$B$45,'Variance Analysis'!$B$30,'Variance Analysis'!$A$30:$A$45,'Variance Analysis'!$A$38)</f>
        <v>#REF!</v>
      </c>
      <c r="N24" s="137"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x14ac:dyDescent="0.2">
      <c r="A25" s="139" t="s">
        <v>237</v>
      </c>
      <c r="B25" s="140" t="s">
        <v>38</v>
      </c>
      <c r="C25" s="142" t="e">
        <f t="shared" ref="C25:N25" si="2">ABS(C24)-SUM(C21:C23)</f>
        <v>#REF!</v>
      </c>
      <c r="D25" s="142" t="e">
        <f t="shared" si="2"/>
        <v>#REF!</v>
      </c>
      <c r="E25" s="142" t="e">
        <f t="shared" si="2"/>
        <v>#REF!</v>
      </c>
      <c r="F25" s="142" t="e">
        <f t="shared" si="2"/>
        <v>#REF!</v>
      </c>
      <c r="G25" s="142" t="e">
        <f t="shared" si="2"/>
        <v>#REF!</v>
      </c>
      <c r="H25" s="142" t="e">
        <f t="shared" si="2"/>
        <v>#REF!</v>
      </c>
      <c r="I25" s="142" t="e">
        <f t="shared" si="2"/>
        <v>#REF!</v>
      </c>
      <c r="J25" s="142" t="e">
        <f t="shared" si="2"/>
        <v>#REF!</v>
      </c>
      <c r="K25" s="142" t="e">
        <f t="shared" si="2"/>
        <v>#REF!</v>
      </c>
      <c r="L25" s="142" t="e">
        <f t="shared" si="2"/>
        <v>#REF!</v>
      </c>
      <c r="M25" s="142" t="e">
        <f t="shared" si="2"/>
        <v>#REF!</v>
      </c>
      <c r="N25" s="142" t="e">
        <f t="shared" si="2"/>
        <v>#REF!</v>
      </c>
      <c r="O25" s="17"/>
      <c r="P25" s="17"/>
      <c r="Q25" s="17"/>
      <c r="R25" s="17"/>
      <c r="S25" s="17"/>
      <c r="T25" s="17"/>
      <c r="U25" s="17"/>
      <c r="V25" s="17"/>
      <c r="W25" s="17"/>
      <c r="X25" s="17"/>
      <c r="Y25" s="17"/>
      <c r="Z25" s="17"/>
    </row>
    <row r="26" spans="1:26" ht="26.25" customHeight="1" x14ac:dyDescent="0.2">
      <c r="A26" s="107" t="s">
        <v>238</v>
      </c>
      <c r="B26" s="150"/>
      <c r="C26" s="151"/>
      <c r="D26" s="151"/>
      <c r="E26" s="151"/>
      <c r="F26" s="151"/>
      <c r="G26" s="151"/>
      <c r="H26" s="151"/>
      <c r="I26" s="151"/>
      <c r="J26" s="151"/>
      <c r="K26" s="151"/>
      <c r="L26" s="151"/>
      <c r="M26" s="151"/>
      <c r="N26" s="151"/>
      <c r="O26" s="152"/>
      <c r="P26" s="152"/>
      <c r="Q26" s="152"/>
      <c r="R26" s="152"/>
      <c r="S26" s="152"/>
      <c r="T26" s="152"/>
      <c r="U26" s="152"/>
      <c r="V26" s="152"/>
      <c r="W26" s="152"/>
      <c r="X26" s="152"/>
      <c r="Y26" s="152"/>
      <c r="Z26" s="152"/>
    </row>
    <row r="27" spans="1:26" ht="14.25" customHeight="1" x14ac:dyDescent="0.2">
      <c r="A27" s="133" t="s">
        <v>233</v>
      </c>
      <c r="B27" s="133" t="s">
        <v>217</v>
      </c>
      <c r="C27" s="110" t="s">
        <v>173</v>
      </c>
      <c r="D27" s="110" t="s">
        <v>174</v>
      </c>
      <c r="E27" s="110" t="s">
        <v>175</v>
      </c>
      <c r="F27" s="110" t="s">
        <v>176</v>
      </c>
      <c r="G27" s="110" t="s">
        <v>177</v>
      </c>
      <c r="H27" s="110" t="s">
        <v>178</v>
      </c>
      <c r="I27" s="110" t="s">
        <v>179</v>
      </c>
      <c r="J27" s="110" t="s">
        <v>180</v>
      </c>
      <c r="K27" s="110" t="s">
        <v>181</v>
      </c>
      <c r="L27" s="110" t="s">
        <v>182</v>
      </c>
      <c r="M27" s="110" t="s">
        <v>183</v>
      </c>
      <c r="N27" s="110" t="s">
        <v>184</v>
      </c>
      <c r="O27" s="153"/>
      <c r="P27" s="153"/>
      <c r="Q27" s="153"/>
      <c r="R27" s="153"/>
      <c r="S27" s="153"/>
      <c r="T27" s="153"/>
      <c r="U27" s="153"/>
      <c r="V27" s="153"/>
      <c r="W27" s="153"/>
      <c r="X27" s="153"/>
      <c r="Y27" s="153"/>
      <c r="Z27" s="153"/>
    </row>
    <row r="28" spans="1:26" ht="14.25" customHeight="1" x14ac:dyDescent="0.2">
      <c r="A28" s="136" t="s">
        <v>234</v>
      </c>
      <c r="B28" s="136" t="s">
        <v>38</v>
      </c>
      <c r="C28" s="137" t="e">
        <f>SUMIFS('Variance Analysis'!C$30:C$45,'Variance Analysis'!$B$30:$B$45,'Variance Analysis'!$B$33,'Variance Analysis'!$A$30:$A$45,'Variance Analysis'!$A$42)</f>
        <v>#REF!</v>
      </c>
      <c r="D28" s="137" t="e">
        <f>SUMIFS('Variance Analysis'!D$30:D$45,'Variance Analysis'!$B$30:$B$45,'Variance Analysis'!$B$33,'Variance Analysis'!$A$30:$A$45,'Variance Analysis'!$A$42)</f>
        <v>#REF!</v>
      </c>
      <c r="E28" s="137" t="e">
        <f>SUMIFS('Variance Analysis'!E$30:E$45,'Variance Analysis'!$B$30:$B$45,'Variance Analysis'!$B$33,'Variance Analysis'!$A$30:$A$45,'Variance Analysis'!$A$42)</f>
        <v>#REF!</v>
      </c>
      <c r="F28" s="137" t="e">
        <f>SUMIFS('Variance Analysis'!F$30:F$45,'Variance Analysis'!$B$30:$B$45,'Variance Analysis'!$B$33,'Variance Analysis'!$A$30:$A$45,'Variance Analysis'!$A$42)</f>
        <v>#REF!</v>
      </c>
      <c r="G28" s="137" t="e">
        <f>SUMIFS('Variance Analysis'!G$30:G$45,'Variance Analysis'!$B$30:$B$45,'Variance Analysis'!$B$33,'Variance Analysis'!$A$30:$A$45,'Variance Analysis'!$A$42)</f>
        <v>#REF!</v>
      </c>
      <c r="H28" s="137" t="e">
        <f>SUMIFS('Variance Analysis'!H$30:H$45,'Variance Analysis'!$B$30:$B$45,'Variance Analysis'!$B$33,'Variance Analysis'!$A$30:$A$45,'Variance Analysis'!$A$42)</f>
        <v>#REF!</v>
      </c>
      <c r="I28" s="137" t="e">
        <f>SUMIFS('Variance Analysis'!I$30:I$45,'Variance Analysis'!$B$30:$B$45,'Variance Analysis'!$B$33,'Variance Analysis'!$A$30:$A$45,'Variance Analysis'!$A$42)</f>
        <v>#REF!</v>
      </c>
      <c r="J28" s="137" t="e">
        <f>SUMIFS('Variance Analysis'!J$30:J$45,'Variance Analysis'!$B$30:$B$45,'Variance Analysis'!$B$33,'Variance Analysis'!$A$30:$A$45,'Variance Analysis'!$A$42)</f>
        <v>#REF!</v>
      </c>
      <c r="K28" s="137" t="e">
        <f>SUMIFS('Variance Analysis'!K$30:K$45,'Variance Analysis'!$B$30:$B$45,'Variance Analysis'!$B$33,'Variance Analysis'!$A$30:$A$45,'Variance Analysis'!$A$42)</f>
        <v>#REF!</v>
      </c>
      <c r="L28" s="137" t="e">
        <f>SUMIFS('Variance Analysis'!L$30:L$45,'Variance Analysis'!$B$30:$B$45,'Variance Analysis'!$B$33,'Variance Analysis'!$A$30:$A$45,'Variance Analysis'!$A$42)</f>
        <v>#REF!</v>
      </c>
      <c r="M28" s="137" t="e">
        <f>SUMIFS('Variance Analysis'!M$30:M$45,'Variance Analysis'!$B$30:$B$45,'Variance Analysis'!$B$33,'Variance Analysis'!$A$30:$A$45,'Variance Analysis'!$A$42)</f>
        <v>#REF!</v>
      </c>
      <c r="N28" s="137"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x14ac:dyDescent="0.2">
      <c r="A29" s="136" t="s">
        <v>235</v>
      </c>
      <c r="B29" s="136" t="s">
        <v>38</v>
      </c>
      <c r="C29" s="137" t="e">
        <f>SUMIFS('Variance Analysis'!C$30:C$45,'Variance Analysis'!$B$30:$B$45,'Variance Analysis'!$B$31,'Variance Analysis'!$A$30:$A$45,'Variance Analysis'!$A$42)</f>
        <v>#REF!</v>
      </c>
      <c r="D29" s="137" t="e">
        <f>SUMIFS('Variance Analysis'!D$30:D$45,'Variance Analysis'!$B$30:$B$45,'Variance Analysis'!$B$31,'Variance Analysis'!$A$30:$A$45,'Variance Analysis'!$A$42)</f>
        <v>#REF!</v>
      </c>
      <c r="E29" s="137" t="e">
        <f>SUMIFS('Variance Analysis'!E$30:E$45,'Variance Analysis'!$B$30:$B$45,'Variance Analysis'!$B$31,'Variance Analysis'!$A$30:$A$45,'Variance Analysis'!$A$42)</f>
        <v>#REF!</v>
      </c>
      <c r="F29" s="137" t="e">
        <f>SUMIFS('Variance Analysis'!F$30:F$45,'Variance Analysis'!$B$30:$B$45,'Variance Analysis'!$B$31,'Variance Analysis'!$A$30:$A$45,'Variance Analysis'!$A$42)</f>
        <v>#REF!</v>
      </c>
      <c r="G29" s="137" t="e">
        <f>SUMIFS('Variance Analysis'!G$30:G$45,'Variance Analysis'!$B$30:$B$45,'Variance Analysis'!$B$31,'Variance Analysis'!$A$30:$A$45,'Variance Analysis'!$A$42)</f>
        <v>#REF!</v>
      </c>
      <c r="H29" s="137" t="e">
        <f>SUMIFS('Variance Analysis'!H$30:H$45,'Variance Analysis'!$B$30:$B$45,'Variance Analysis'!$B$31,'Variance Analysis'!$A$30:$A$45,'Variance Analysis'!$A$42)</f>
        <v>#REF!</v>
      </c>
      <c r="I29" s="137" t="e">
        <f>SUMIFS('Variance Analysis'!I$30:I$45,'Variance Analysis'!$B$30:$B$45,'Variance Analysis'!$B$31,'Variance Analysis'!$A$30:$A$45,'Variance Analysis'!$A$42)</f>
        <v>#REF!</v>
      </c>
      <c r="J29" s="137" t="e">
        <f>SUMIFS('Variance Analysis'!J$30:J$45,'Variance Analysis'!$B$30:$B$45,'Variance Analysis'!$B$31,'Variance Analysis'!$A$30:$A$45,'Variance Analysis'!$A$42)</f>
        <v>#REF!</v>
      </c>
      <c r="K29" s="137" t="e">
        <f>SUMIFS('Variance Analysis'!K$30:K$45,'Variance Analysis'!$B$30:$B$45,'Variance Analysis'!$B$31,'Variance Analysis'!$A$30:$A$45,'Variance Analysis'!$A$42)</f>
        <v>#REF!</v>
      </c>
      <c r="L29" s="137" t="e">
        <f>SUMIFS('Variance Analysis'!L$30:L$45,'Variance Analysis'!$B$30:$B$45,'Variance Analysis'!$B$31,'Variance Analysis'!$A$30:$A$45,'Variance Analysis'!$A$42)</f>
        <v>#REF!</v>
      </c>
      <c r="M29" s="137" t="e">
        <f>SUMIFS('Variance Analysis'!M$30:M$45,'Variance Analysis'!$B$30:$B$45,'Variance Analysis'!$B$31,'Variance Analysis'!$A$30:$A$45,'Variance Analysis'!$A$42)</f>
        <v>#REF!</v>
      </c>
      <c r="N29" s="137"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x14ac:dyDescent="0.2">
      <c r="A30" s="136" t="s">
        <v>236</v>
      </c>
      <c r="B30" s="136" t="s">
        <v>38</v>
      </c>
      <c r="C30" s="137" t="e">
        <f>SUMIFS('Variance Analysis'!C$30:C$45,'Variance Analysis'!$B$30:$B$45,'Variance Analysis'!$B$32,'Variance Analysis'!$A$30:$A$45,'Variance Analysis'!$A$42)</f>
        <v>#REF!</v>
      </c>
      <c r="D30" s="137" t="e">
        <f>SUMIFS('Variance Analysis'!D$30:D$45,'Variance Analysis'!$B$30:$B$45,'Variance Analysis'!$B$32,'Variance Analysis'!$A$30:$A$45,'Variance Analysis'!$A$42)</f>
        <v>#REF!</v>
      </c>
      <c r="E30" s="137" t="e">
        <f>SUMIFS('Variance Analysis'!E$30:E$45,'Variance Analysis'!$B$30:$B$45,'Variance Analysis'!$B$32,'Variance Analysis'!$A$30:$A$45,'Variance Analysis'!$A$42)</f>
        <v>#REF!</v>
      </c>
      <c r="F30" s="137" t="e">
        <f>SUMIFS('Variance Analysis'!F$30:F$45,'Variance Analysis'!$B$30:$B$45,'Variance Analysis'!$B$32,'Variance Analysis'!$A$30:$A$45,'Variance Analysis'!$A$42)</f>
        <v>#REF!</v>
      </c>
      <c r="G30" s="137" t="e">
        <f>SUMIFS('Variance Analysis'!G$30:G$45,'Variance Analysis'!$B$30:$B$45,'Variance Analysis'!$B$32,'Variance Analysis'!$A$30:$A$45,'Variance Analysis'!$A$42)</f>
        <v>#REF!</v>
      </c>
      <c r="H30" s="137" t="e">
        <f>SUMIFS('Variance Analysis'!H$30:H$45,'Variance Analysis'!$B$30:$B$45,'Variance Analysis'!$B$32,'Variance Analysis'!$A$30:$A$45,'Variance Analysis'!$A$42)</f>
        <v>#REF!</v>
      </c>
      <c r="I30" s="137" t="e">
        <f>SUMIFS('Variance Analysis'!I$30:I$45,'Variance Analysis'!$B$30:$B$45,'Variance Analysis'!$B$32,'Variance Analysis'!$A$30:$A$45,'Variance Analysis'!$A$42)</f>
        <v>#REF!</v>
      </c>
      <c r="J30" s="137" t="e">
        <f>SUMIFS('Variance Analysis'!J$30:J$45,'Variance Analysis'!$B$30:$B$45,'Variance Analysis'!$B$32,'Variance Analysis'!$A$30:$A$45,'Variance Analysis'!$A$42)</f>
        <v>#REF!</v>
      </c>
      <c r="K30" s="137" t="e">
        <f>SUMIFS('Variance Analysis'!K$30:K$45,'Variance Analysis'!$B$30:$B$45,'Variance Analysis'!$B$32,'Variance Analysis'!$A$30:$A$45,'Variance Analysis'!$A$42)</f>
        <v>#REF!</v>
      </c>
      <c r="L30" s="137" t="e">
        <f>SUMIFS('Variance Analysis'!L$30:L$45,'Variance Analysis'!$B$30:$B$45,'Variance Analysis'!$B$32,'Variance Analysis'!$A$30:$A$45,'Variance Analysis'!$A$42)</f>
        <v>#REF!</v>
      </c>
      <c r="M30" s="137" t="e">
        <f>SUMIFS('Variance Analysis'!M$30:M$45,'Variance Analysis'!$B$30:$B$45,'Variance Analysis'!$B$32,'Variance Analysis'!$A$30:$A$45,'Variance Analysis'!$A$42)</f>
        <v>#REF!</v>
      </c>
      <c r="N30" s="137"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x14ac:dyDescent="0.2">
      <c r="A31" s="149" t="s">
        <v>186</v>
      </c>
      <c r="B31" s="149" t="s">
        <v>38</v>
      </c>
      <c r="C31" s="137" t="e">
        <f>SUMIFS('Variance Analysis'!C$30:C$45,'Variance Analysis'!$B$30:$B$45,'Variance Analysis'!$B$30,'Variance Analysis'!$A$30:$A$45,'Variance Analysis'!$A$42)</f>
        <v>#REF!</v>
      </c>
      <c r="D31" s="137" t="e">
        <f>SUMIFS('Variance Analysis'!D$30:D$45,'Variance Analysis'!$B$30:$B$45,'Variance Analysis'!$B$30,'Variance Analysis'!$A$30:$A$45,'Variance Analysis'!$A$42)</f>
        <v>#REF!</v>
      </c>
      <c r="E31" s="137" t="e">
        <f>SUMIFS('Variance Analysis'!E$30:E$45,'Variance Analysis'!$B$30:$B$45,'Variance Analysis'!$B$30,'Variance Analysis'!$A$30:$A$45,'Variance Analysis'!$A$42)</f>
        <v>#REF!</v>
      </c>
      <c r="F31" s="137" t="e">
        <f>SUMIFS('Variance Analysis'!F$30:F$45,'Variance Analysis'!$B$30:$B$45,'Variance Analysis'!$B$30,'Variance Analysis'!$A$30:$A$45,'Variance Analysis'!$A$42)</f>
        <v>#REF!</v>
      </c>
      <c r="G31" s="137" t="e">
        <f>SUMIFS('Variance Analysis'!G$30:G$45,'Variance Analysis'!$B$30:$B$45,'Variance Analysis'!$B$30,'Variance Analysis'!$A$30:$A$45,'Variance Analysis'!$A$42)</f>
        <v>#REF!</v>
      </c>
      <c r="H31" s="137" t="e">
        <f>SUMIFS('Variance Analysis'!H$30:H$45,'Variance Analysis'!$B$30:$B$45,'Variance Analysis'!$B$30,'Variance Analysis'!$A$30:$A$45,'Variance Analysis'!$A$42)</f>
        <v>#REF!</v>
      </c>
      <c r="I31" s="137" t="e">
        <f>SUMIFS('Variance Analysis'!I$30:I$45,'Variance Analysis'!$B$30:$B$45,'Variance Analysis'!$B$30,'Variance Analysis'!$A$30:$A$45,'Variance Analysis'!$A$42)</f>
        <v>#REF!</v>
      </c>
      <c r="J31" s="137" t="e">
        <f>SUMIFS('Variance Analysis'!J$30:J$45,'Variance Analysis'!$B$30:$B$45,'Variance Analysis'!$B$30,'Variance Analysis'!$A$30:$A$45,'Variance Analysis'!$A$42)</f>
        <v>#REF!</v>
      </c>
      <c r="K31" s="137" t="e">
        <f>SUMIFS('Variance Analysis'!K$30:K$45,'Variance Analysis'!$B$30:$B$45,'Variance Analysis'!$B$30,'Variance Analysis'!$A$30:$A$45,'Variance Analysis'!$A$42)</f>
        <v>#REF!</v>
      </c>
      <c r="L31" s="137" t="e">
        <f>SUMIFS('Variance Analysis'!L$30:L$45,'Variance Analysis'!$B$30:$B$45,'Variance Analysis'!$B$30,'Variance Analysis'!$A$30:$A$45,'Variance Analysis'!$A$42)</f>
        <v>#REF!</v>
      </c>
      <c r="M31" s="137" t="e">
        <f>SUMIFS('Variance Analysis'!M$30:M$45,'Variance Analysis'!$B$30:$B$45,'Variance Analysis'!$B$30,'Variance Analysis'!$A$30:$A$45,'Variance Analysis'!$A$42)</f>
        <v>#REF!</v>
      </c>
      <c r="N31" s="137"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x14ac:dyDescent="0.2">
      <c r="A32" s="139" t="s">
        <v>237</v>
      </c>
      <c r="B32" s="140" t="s">
        <v>38</v>
      </c>
      <c r="C32" s="142" t="e">
        <f t="shared" ref="C32:N32" si="3">ABS(C31)-SUM(C28:C30)</f>
        <v>#REF!</v>
      </c>
      <c r="D32" s="142" t="e">
        <f t="shared" si="3"/>
        <v>#REF!</v>
      </c>
      <c r="E32" s="142" t="e">
        <f t="shared" si="3"/>
        <v>#REF!</v>
      </c>
      <c r="F32" s="142" t="e">
        <f t="shared" si="3"/>
        <v>#REF!</v>
      </c>
      <c r="G32" s="142" t="e">
        <f t="shared" si="3"/>
        <v>#REF!</v>
      </c>
      <c r="H32" s="142" t="e">
        <f t="shared" si="3"/>
        <v>#REF!</v>
      </c>
      <c r="I32" s="142" t="e">
        <f t="shared" si="3"/>
        <v>#REF!</v>
      </c>
      <c r="J32" s="142" t="e">
        <f t="shared" si="3"/>
        <v>#REF!</v>
      </c>
      <c r="K32" s="142" t="e">
        <f t="shared" si="3"/>
        <v>#REF!</v>
      </c>
      <c r="L32" s="142" t="e">
        <f t="shared" si="3"/>
        <v>#REF!</v>
      </c>
      <c r="M32" s="142" t="e">
        <f t="shared" si="3"/>
        <v>#REF!</v>
      </c>
      <c r="N32" s="142" t="e">
        <f t="shared" si="3"/>
        <v>#REF!</v>
      </c>
      <c r="O32" s="17"/>
      <c r="P32" s="17"/>
      <c r="Q32" s="17"/>
      <c r="R32" s="17"/>
      <c r="S32" s="17"/>
      <c r="T32" s="17"/>
      <c r="U32" s="17"/>
      <c r="V32" s="17"/>
      <c r="W32" s="17"/>
      <c r="X32" s="17"/>
      <c r="Y32" s="17"/>
      <c r="Z32" s="17"/>
    </row>
    <row r="33" spans="1:26" ht="36.75" customHeight="1" x14ac:dyDescent="0.2">
      <c r="A33" s="154" t="s">
        <v>239</v>
      </c>
      <c r="B33" s="155"/>
      <c r="C33" s="156"/>
      <c r="D33" s="156"/>
      <c r="E33" s="156"/>
      <c r="F33" s="156"/>
      <c r="G33" s="156"/>
      <c r="H33" s="156"/>
      <c r="I33" s="156"/>
      <c r="J33" s="156"/>
      <c r="K33" s="156"/>
      <c r="L33" s="156"/>
      <c r="M33" s="156"/>
      <c r="N33" s="156"/>
      <c r="O33" s="106"/>
      <c r="P33" s="106"/>
      <c r="Q33" s="106"/>
      <c r="R33" s="106"/>
      <c r="S33" s="106"/>
      <c r="T33" s="106"/>
      <c r="U33" s="106"/>
      <c r="V33" s="106"/>
      <c r="W33" s="106"/>
      <c r="X33" s="106"/>
      <c r="Y33" s="106"/>
      <c r="Z33" s="106"/>
    </row>
    <row r="34" spans="1:26" ht="14.25" customHeight="1" x14ac:dyDescent="0.2">
      <c r="A34" s="155"/>
      <c r="B34" s="155"/>
      <c r="C34" s="156"/>
      <c r="D34" s="156"/>
      <c r="E34" s="156"/>
      <c r="F34" s="156"/>
      <c r="G34" s="156"/>
      <c r="H34" s="156"/>
      <c r="I34" s="156"/>
      <c r="J34" s="156"/>
      <c r="K34" s="156"/>
      <c r="L34" s="156"/>
      <c r="M34" s="156"/>
      <c r="N34" s="156"/>
      <c r="O34" s="106"/>
      <c r="P34" s="106"/>
      <c r="Q34" s="106"/>
      <c r="R34" s="106"/>
      <c r="S34" s="106"/>
      <c r="T34" s="106"/>
      <c r="U34" s="106"/>
      <c r="V34" s="106"/>
      <c r="W34" s="106"/>
      <c r="X34" s="106"/>
      <c r="Y34" s="106"/>
      <c r="Z34" s="106"/>
    </row>
    <row r="35" spans="1:26" ht="15.75" customHeight="1" x14ac:dyDescent="0.2">
      <c r="A35" s="143" t="s">
        <v>34</v>
      </c>
      <c r="B35" s="133" t="s">
        <v>217</v>
      </c>
      <c r="C35" s="110" t="s">
        <v>173</v>
      </c>
      <c r="D35" s="110" t="s">
        <v>174</v>
      </c>
      <c r="E35" s="110" t="s">
        <v>175</v>
      </c>
      <c r="F35" s="110" t="s">
        <v>176</v>
      </c>
      <c r="G35" s="110" t="s">
        <v>177</v>
      </c>
      <c r="H35" s="110" t="s">
        <v>178</v>
      </c>
      <c r="I35" s="110" t="s">
        <v>179</v>
      </c>
      <c r="J35" s="110" t="s">
        <v>180</v>
      </c>
      <c r="K35" s="110" t="s">
        <v>181</v>
      </c>
      <c r="L35" s="110" t="s">
        <v>182</v>
      </c>
      <c r="M35" s="110" t="s">
        <v>183</v>
      </c>
      <c r="N35" s="110" t="s">
        <v>184</v>
      </c>
      <c r="O35" s="148"/>
      <c r="P35" s="148"/>
      <c r="Q35" s="148"/>
      <c r="R35" s="148"/>
      <c r="S35" s="148"/>
      <c r="T35" s="148"/>
      <c r="U35" s="148"/>
      <c r="V35" s="148"/>
      <c r="W35" s="148"/>
      <c r="X35" s="148"/>
      <c r="Y35" s="148"/>
      <c r="Z35" s="148"/>
    </row>
    <row r="36" spans="1:26" ht="14.25" customHeight="1" x14ac:dyDescent="0.2">
      <c r="A36" s="136" t="s">
        <v>234</v>
      </c>
      <c r="B36" s="136" t="s">
        <v>38</v>
      </c>
      <c r="C36" s="157" t="e">
        <f>SUMIFS('Variance Analysis'!C$9:C$24,'Variance Analysis'!$B$9:$B$24,'Variance Analysis'!$B$12,'Variance Analysis'!$A$9:$A$24,'Variance Analysis'!$A$12)</f>
        <v>#REF!</v>
      </c>
      <c r="D36" s="157" t="e">
        <f>SUMIFS('Variance Analysis'!D$9:D$24,'Variance Analysis'!$B$9:$B$24,'Variance Analysis'!$B$12,'Variance Analysis'!$A$9:$A$24,'Variance Analysis'!$A$12)</f>
        <v>#REF!</v>
      </c>
      <c r="E36" s="157" t="e">
        <f>SUMIFS('Variance Analysis'!E$9:E$24,'Variance Analysis'!$B$9:$B$24,'Variance Analysis'!$B$12,'Variance Analysis'!$A$9:$A$24,'Variance Analysis'!$A$12)</f>
        <v>#REF!</v>
      </c>
      <c r="F36" s="157" t="e">
        <f>SUMIFS('Variance Analysis'!F$9:F$24,'Variance Analysis'!$B$9:$B$24,'Variance Analysis'!$B$12,'Variance Analysis'!$A$9:$A$24,'Variance Analysis'!$A$12)</f>
        <v>#REF!</v>
      </c>
      <c r="G36" s="157" t="e">
        <f>SUMIFS('Variance Analysis'!G$9:G$24,'Variance Analysis'!$B$9:$B$24,'Variance Analysis'!$B$12,'Variance Analysis'!$A$9:$A$24,'Variance Analysis'!$A$12)</f>
        <v>#REF!</v>
      </c>
      <c r="H36" s="157" t="e">
        <f>SUMIFS('Variance Analysis'!H$9:H$24,'Variance Analysis'!$B$9:$B$24,'Variance Analysis'!$B$12,'Variance Analysis'!$A$9:$A$24,'Variance Analysis'!$A$12)</f>
        <v>#REF!</v>
      </c>
      <c r="I36" s="157" t="e">
        <f>SUMIFS('Variance Analysis'!I$9:I$24,'Variance Analysis'!$B$9:$B$24,'Variance Analysis'!$B$12,'Variance Analysis'!$A$9:$A$24,'Variance Analysis'!$A$12)</f>
        <v>#REF!</v>
      </c>
      <c r="J36" s="157" t="e">
        <f>SUMIFS('Variance Analysis'!J$9:J$24,'Variance Analysis'!$B$9:$B$24,'Variance Analysis'!$B$12,'Variance Analysis'!$A$9:$A$24,'Variance Analysis'!$A$12)</f>
        <v>#REF!</v>
      </c>
      <c r="K36" s="157" t="e">
        <f>SUMIFS('Variance Analysis'!K$9:K$24,'Variance Analysis'!$B$9:$B$24,'Variance Analysis'!$B$12,'Variance Analysis'!$A$9:$A$24,'Variance Analysis'!$A$12)</f>
        <v>#REF!</v>
      </c>
      <c r="L36" s="157" t="e">
        <f>SUMIFS('Variance Analysis'!L$9:L$24,'Variance Analysis'!$B$9:$B$24,'Variance Analysis'!$B$12,'Variance Analysis'!$A$9:$A$24,'Variance Analysis'!$A$12)</f>
        <v>#REF!</v>
      </c>
      <c r="M36" s="157" t="e">
        <f>SUMIFS('Variance Analysis'!M$9:M$24,'Variance Analysis'!$B$9:$B$24,'Variance Analysis'!$B$12,'Variance Analysis'!$A$9:$A$24,'Variance Analysis'!$A$12)</f>
        <v>#REF!</v>
      </c>
      <c r="N36" s="157" t="e">
        <f>SUMIFS('Variance Analysis'!N$9:N$24,'Variance Analysis'!$B$9:$B$24,'Variance Analysis'!$B$12,'Variance Analysis'!$A$9:$A$24,'Variance Analysis'!$A$12)</f>
        <v>#REF!</v>
      </c>
    </row>
    <row r="37" spans="1:26" ht="14.25" customHeight="1" x14ac:dyDescent="0.2">
      <c r="A37" s="136" t="s">
        <v>195</v>
      </c>
      <c r="B37" s="136" t="s">
        <v>38</v>
      </c>
      <c r="C37" s="157" t="e">
        <f>SUMIFS('Variance Analysis'!C$9:C$24,'Variance Analysis'!$B$9:$B$24,'Variance Analysis'!$B$10,'Variance Analysis'!$A$9:$A$24,'Variance Analysis'!$A$12)</f>
        <v>#REF!</v>
      </c>
      <c r="D37" s="157" t="e">
        <f>SUMIFS('Variance Analysis'!D$9:D$24,'Variance Analysis'!$B$9:$B$24,'Variance Analysis'!$B$10,'Variance Analysis'!$A$9:$A$24,'Variance Analysis'!$A$12)</f>
        <v>#REF!</v>
      </c>
      <c r="E37" s="157" t="e">
        <f>SUMIFS('Variance Analysis'!E$9:E$24,'Variance Analysis'!$B$9:$B$24,'Variance Analysis'!$B$10,'Variance Analysis'!$A$9:$A$24,'Variance Analysis'!$A$12)</f>
        <v>#REF!</v>
      </c>
      <c r="F37" s="157" t="e">
        <f>SUMIFS('Variance Analysis'!F$9:F$24,'Variance Analysis'!$B$9:$B$24,'Variance Analysis'!$B$10,'Variance Analysis'!$A$9:$A$24,'Variance Analysis'!$A$12)</f>
        <v>#REF!</v>
      </c>
      <c r="G37" s="157" t="e">
        <f>SUMIFS('Variance Analysis'!G$9:G$24,'Variance Analysis'!$B$9:$B$24,'Variance Analysis'!$B$10,'Variance Analysis'!$A$9:$A$24,'Variance Analysis'!$A$12)</f>
        <v>#REF!</v>
      </c>
      <c r="H37" s="157" t="e">
        <f>SUMIFS('Variance Analysis'!H$9:H$24,'Variance Analysis'!$B$9:$B$24,'Variance Analysis'!$B$10,'Variance Analysis'!$A$9:$A$24,'Variance Analysis'!$A$12)</f>
        <v>#REF!</v>
      </c>
      <c r="I37" s="157" t="e">
        <f>SUMIFS('Variance Analysis'!I$9:I$24,'Variance Analysis'!$B$9:$B$24,'Variance Analysis'!$B$10,'Variance Analysis'!$A$9:$A$24,'Variance Analysis'!$A$12)</f>
        <v>#REF!</v>
      </c>
      <c r="J37" s="157" t="e">
        <f>SUMIFS('Variance Analysis'!J$9:J$24,'Variance Analysis'!$B$9:$B$24,'Variance Analysis'!$B$10,'Variance Analysis'!$A$9:$A$24,'Variance Analysis'!$A$12)</f>
        <v>#REF!</v>
      </c>
      <c r="K37" s="157" t="e">
        <f>SUMIFS('Variance Analysis'!K$9:K$24,'Variance Analysis'!$B$9:$B$24,'Variance Analysis'!$B$10,'Variance Analysis'!$A$9:$A$24,'Variance Analysis'!$A$12)</f>
        <v>#REF!</v>
      </c>
      <c r="L37" s="157" t="e">
        <f>SUMIFS('Variance Analysis'!L$9:L$24,'Variance Analysis'!$B$9:$B$24,'Variance Analysis'!$B$10,'Variance Analysis'!$A$9:$A$24,'Variance Analysis'!$A$12)</f>
        <v>#REF!</v>
      </c>
      <c r="M37" s="157" t="e">
        <f>SUMIFS('Variance Analysis'!M$9:M$24,'Variance Analysis'!$B$9:$B$24,'Variance Analysis'!$B$10,'Variance Analysis'!$A$9:$A$24,'Variance Analysis'!$A$12)</f>
        <v>#REF!</v>
      </c>
      <c r="N37" s="157" t="e">
        <f>SUMIFS('Variance Analysis'!N$9:N$24,'Variance Analysis'!$B$9:$B$24,'Variance Analysis'!$B$10,'Variance Analysis'!$A$9:$A$24,'Variance Analysis'!$A$12)</f>
        <v>#REF!</v>
      </c>
    </row>
    <row r="38" spans="1:26" ht="14.25" customHeight="1" x14ac:dyDescent="0.2">
      <c r="A38" s="136" t="s">
        <v>196</v>
      </c>
      <c r="B38" s="136" t="s">
        <v>38</v>
      </c>
      <c r="C38" s="157" t="e">
        <f>SUMIFS('Variance Analysis'!C$9:C$24,'Variance Analysis'!$B$9:$B$24,'Variance Analysis'!$B$11,'Variance Analysis'!$A$9:$A$24,'Variance Analysis'!$A$12)</f>
        <v>#REF!</v>
      </c>
      <c r="D38" s="157" t="e">
        <f>SUMIFS('Variance Analysis'!D$9:D$24,'Variance Analysis'!$B$9:$B$24,'Variance Analysis'!$B$11,'Variance Analysis'!$A$9:$A$24,'Variance Analysis'!$A$12)</f>
        <v>#REF!</v>
      </c>
      <c r="E38" s="157" t="e">
        <f>SUMIFS('Variance Analysis'!E$9:E$24,'Variance Analysis'!$B$9:$B$24,'Variance Analysis'!$B$11,'Variance Analysis'!$A$9:$A$24,'Variance Analysis'!$A$12)</f>
        <v>#REF!</v>
      </c>
      <c r="F38" s="157" t="e">
        <f>SUMIFS('Variance Analysis'!F$9:F$24,'Variance Analysis'!$B$9:$B$24,'Variance Analysis'!$B$11,'Variance Analysis'!$A$9:$A$24,'Variance Analysis'!$A$12)</f>
        <v>#REF!</v>
      </c>
      <c r="G38" s="157" t="e">
        <f>SUMIFS('Variance Analysis'!G$9:G$24,'Variance Analysis'!$B$9:$B$24,'Variance Analysis'!$B$11,'Variance Analysis'!$A$9:$A$24,'Variance Analysis'!$A$12)</f>
        <v>#REF!</v>
      </c>
      <c r="H38" s="157" t="e">
        <f>SUMIFS('Variance Analysis'!H$9:H$24,'Variance Analysis'!$B$9:$B$24,'Variance Analysis'!$B$11,'Variance Analysis'!$A$9:$A$24,'Variance Analysis'!$A$12)</f>
        <v>#REF!</v>
      </c>
      <c r="I38" s="157" t="e">
        <f>SUMIFS('Variance Analysis'!I$9:I$24,'Variance Analysis'!$B$9:$B$24,'Variance Analysis'!$B$11,'Variance Analysis'!$A$9:$A$24,'Variance Analysis'!$A$12)</f>
        <v>#REF!</v>
      </c>
      <c r="J38" s="157" t="e">
        <f>SUMIFS('Variance Analysis'!J$9:J$24,'Variance Analysis'!$B$9:$B$24,'Variance Analysis'!$B$11,'Variance Analysis'!$A$9:$A$24,'Variance Analysis'!$A$12)</f>
        <v>#REF!</v>
      </c>
      <c r="K38" s="157" t="e">
        <f>SUMIFS('Variance Analysis'!K$9:K$24,'Variance Analysis'!$B$9:$B$24,'Variance Analysis'!$B$11,'Variance Analysis'!$A$9:$A$24,'Variance Analysis'!$A$12)</f>
        <v>#REF!</v>
      </c>
      <c r="L38" s="157" t="e">
        <f>SUMIFS('Variance Analysis'!L$9:L$24,'Variance Analysis'!$B$9:$B$24,'Variance Analysis'!$B$11,'Variance Analysis'!$A$9:$A$24,'Variance Analysis'!$A$12)</f>
        <v>#REF!</v>
      </c>
      <c r="M38" s="157" t="e">
        <f>SUMIFS('Variance Analysis'!M$9:M$24,'Variance Analysis'!$B$9:$B$24,'Variance Analysis'!$B$11,'Variance Analysis'!$A$9:$A$24,'Variance Analysis'!$A$12)</f>
        <v>#REF!</v>
      </c>
      <c r="N38" s="157" t="e">
        <f>SUMIFS('Variance Analysis'!N$9:N$24,'Variance Analysis'!$B$9:$B$24,'Variance Analysis'!$B$11,'Variance Analysis'!$A$9:$A$24,'Variance Analysis'!$A$12)</f>
        <v>#REF!</v>
      </c>
    </row>
    <row r="39" spans="1:26" ht="14.25" customHeight="1" x14ac:dyDescent="0.2">
      <c r="A39" s="136" t="s">
        <v>186</v>
      </c>
      <c r="B39" s="136" t="s">
        <v>38</v>
      </c>
      <c r="C39" s="157" t="e">
        <f>SUMIFS('Variance Analysis'!C$9:C$24,'Variance Analysis'!$B$9:$B$24,'Variance Analysis'!$B$9,'Variance Analysis'!$A$9:$A$24,'Variance Analysis'!$A$12)</f>
        <v>#REF!</v>
      </c>
      <c r="D39" s="157" t="e">
        <f>SUMIFS('Variance Analysis'!D$9:D$24,'Variance Analysis'!$B$9:$B$24,'Variance Analysis'!$B$9,'Variance Analysis'!$A$9:$A$24,'Variance Analysis'!$A$12)</f>
        <v>#REF!</v>
      </c>
      <c r="E39" s="157" t="e">
        <f>SUMIFS('Variance Analysis'!E$9:E$24,'Variance Analysis'!$B$9:$B$24,'Variance Analysis'!$B$9,'Variance Analysis'!$A$9:$A$24,'Variance Analysis'!$A$12)</f>
        <v>#REF!</v>
      </c>
      <c r="F39" s="157" t="e">
        <f>SUMIFS('Variance Analysis'!F$9:F$24,'Variance Analysis'!$B$9:$B$24,'Variance Analysis'!$B$9,'Variance Analysis'!$A$9:$A$24,'Variance Analysis'!$A$12)</f>
        <v>#REF!</v>
      </c>
      <c r="G39" s="157" t="e">
        <f>SUMIFS('Variance Analysis'!G$9:G$24,'Variance Analysis'!$B$9:$B$24,'Variance Analysis'!$B$9,'Variance Analysis'!$A$9:$A$24,'Variance Analysis'!$A$12)</f>
        <v>#REF!</v>
      </c>
      <c r="H39" s="157" t="e">
        <f>SUMIFS('Variance Analysis'!H$9:H$24,'Variance Analysis'!$B$9:$B$24,'Variance Analysis'!$B$9,'Variance Analysis'!$A$9:$A$24,'Variance Analysis'!$A$12)</f>
        <v>#REF!</v>
      </c>
      <c r="I39" s="157" t="e">
        <f>SUMIFS('Variance Analysis'!I$9:I$24,'Variance Analysis'!$B$9:$B$24,'Variance Analysis'!$B$9,'Variance Analysis'!$A$9:$A$24,'Variance Analysis'!$A$12)</f>
        <v>#REF!</v>
      </c>
      <c r="J39" s="157" t="e">
        <f>SUMIFS('Variance Analysis'!J$9:J$24,'Variance Analysis'!$B$9:$B$24,'Variance Analysis'!$B$9,'Variance Analysis'!$A$9:$A$24,'Variance Analysis'!$A$12)</f>
        <v>#REF!</v>
      </c>
      <c r="K39" s="157" t="e">
        <f>SUMIFS('Variance Analysis'!K$9:K$24,'Variance Analysis'!$B$9:$B$24,'Variance Analysis'!$B$9,'Variance Analysis'!$A$9:$A$24,'Variance Analysis'!$A$12)</f>
        <v>#REF!</v>
      </c>
      <c r="L39" s="157" t="e">
        <f>SUMIFS('Variance Analysis'!L$9:L$24,'Variance Analysis'!$B$9:$B$24,'Variance Analysis'!$B$9,'Variance Analysis'!$A$9:$A$24,'Variance Analysis'!$A$12)</f>
        <v>#REF!</v>
      </c>
      <c r="M39" s="157" t="e">
        <f>SUMIFS('Variance Analysis'!M$9:M$24,'Variance Analysis'!$B$9:$B$24,'Variance Analysis'!$B$9,'Variance Analysis'!$A$9:$A$24,'Variance Analysis'!$A$12)</f>
        <v>#REF!</v>
      </c>
      <c r="N39" s="157" t="e">
        <f>SUMIFS('Variance Analysis'!N$9:N$24,'Variance Analysis'!$B$9:$B$24,'Variance Analysis'!$B$9,'Variance Analysis'!$A$9:$A$24,'Variance Analysis'!$A$12)</f>
        <v>#REF!</v>
      </c>
    </row>
    <row r="40" spans="1:26" ht="14.25" customHeight="1" x14ac:dyDescent="0.2">
      <c r="A40" s="139" t="s">
        <v>237</v>
      </c>
      <c r="B40" s="140" t="s">
        <v>38</v>
      </c>
      <c r="C40" s="158" t="e">
        <f t="shared" ref="C40:N40" si="4">ABS(C39)-SUM(C36:C38)</f>
        <v>#REF!</v>
      </c>
      <c r="D40" s="158" t="e">
        <f t="shared" si="4"/>
        <v>#REF!</v>
      </c>
      <c r="E40" s="158" t="e">
        <f t="shared" si="4"/>
        <v>#REF!</v>
      </c>
      <c r="F40" s="158" t="e">
        <f t="shared" si="4"/>
        <v>#REF!</v>
      </c>
      <c r="G40" s="158" t="e">
        <f t="shared" si="4"/>
        <v>#REF!</v>
      </c>
      <c r="H40" s="158" t="e">
        <f t="shared" si="4"/>
        <v>#REF!</v>
      </c>
      <c r="I40" s="158" t="e">
        <f t="shared" si="4"/>
        <v>#REF!</v>
      </c>
      <c r="J40" s="158" t="e">
        <f t="shared" si="4"/>
        <v>#REF!</v>
      </c>
      <c r="K40" s="158" t="e">
        <f t="shared" si="4"/>
        <v>#REF!</v>
      </c>
      <c r="L40" s="158" t="e">
        <f t="shared" si="4"/>
        <v>#REF!</v>
      </c>
      <c r="M40" s="158" t="e">
        <f t="shared" si="4"/>
        <v>#REF!</v>
      </c>
      <c r="N40" s="158" t="e">
        <f t="shared" si="4"/>
        <v>#REF!</v>
      </c>
    </row>
    <row r="41" spans="1:26" ht="14.25" customHeight="1" x14ac:dyDescent="0.2">
      <c r="A41" s="34"/>
      <c r="B41" s="7"/>
      <c r="C41" s="44"/>
      <c r="D41" s="44"/>
      <c r="E41" s="44"/>
      <c r="F41" s="44"/>
      <c r="G41" s="44"/>
      <c r="H41" s="44"/>
      <c r="I41" s="44"/>
      <c r="J41" s="44"/>
      <c r="K41" s="44"/>
      <c r="L41" s="44"/>
      <c r="M41" s="44"/>
      <c r="N41" s="44"/>
    </row>
    <row r="42" spans="1:26" ht="14.25" customHeight="1" x14ac:dyDescent="0.2">
      <c r="A42" s="34"/>
      <c r="B42" s="7"/>
      <c r="C42" s="44"/>
      <c r="D42" s="44"/>
      <c r="E42" s="44"/>
      <c r="F42" s="44"/>
      <c r="G42" s="44"/>
      <c r="H42" s="44"/>
      <c r="I42" s="44"/>
      <c r="J42" s="44"/>
      <c r="K42" s="44"/>
      <c r="L42" s="44"/>
      <c r="M42" s="44"/>
      <c r="N42" s="44"/>
    </row>
    <row r="43" spans="1:26" ht="33" customHeight="1" x14ac:dyDescent="0.2">
      <c r="A43" s="143" t="s">
        <v>42</v>
      </c>
      <c r="B43" s="133" t="s">
        <v>217</v>
      </c>
      <c r="C43" s="110" t="s">
        <v>173</v>
      </c>
      <c r="D43" s="110" t="s">
        <v>174</v>
      </c>
      <c r="E43" s="110" t="s">
        <v>175</v>
      </c>
      <c r="F43" s="110" t="s">
        <v>176</v>
      </c>
      <c r="G43" s="110" t="s">
        <v>177</v>
      </c>
      <c r="H43" s="110" t="s">
        <v>178</v>
      </c>
      <c r="I43" s="110" t="s">
        <v>179</v>
      </c>
      <c r="J43" s="110" t="s">
        <v>180</v>
      </c>
      <c r="K43" s="110" t="s">
        <v>181</v>
      </c>
      <c r="L43" s="110" t="s">
        <v>182</v>
      </c>
      <c r="M43" s="110" t="s">
        <v>183</v>
      </c>
      <c r="N43" s="110" t="s">
        <v>184</v>
      </c>
      <c r="O43" s="148"/>
      <c r="P43" s="148"/>
      <c r="Q43" s="148"/>
      <c r="R43" s="148"/>
      <c r="S43" s="148"/>
      <c r="T43" s="148"/>
      <c r="U43" s="148"/>
      <c r="V43" s="148"/>
      <c r="W43" s="148"/>
      <c r="X43" s="148"/>
      <c r="Y43" s="148"/>
      <c r="Z43" s="148"/>
    </row>
    <row r="44" spans="1:26" ht="14.25" customHeight="1" x14ac:dyDescent="0.2">
      <c r="A44" s="136" t="s">
        <v>234</v>
      </c>
      <c r="B44" s="136" t="s">
        <v>38</v>
      </c>
      <c r="C44" s="157" t="e">
        <f>SUMIFS('Variance Analysis'!C$9:C$24,'Variance Analysis'!$B$9:$B$24,'Variance Analysis'!$B$12,'Variance Analysis'!$A$9:$A$24,'Variance Analysis'!$A$13)</f>
        <v>#REF!</v>
      </c>
      <c r="D44" s="157" t="e">
        <f>SUMIFS('Variance Analysis'!D$9:D$24,'Variance Analysis'!$B$9:$B$24,'Variance Analysis'!$B$12,'Variance Analysis'!$A$9:$A$24,'Variance Analysis'!$A$13)</f>
        <v>#REF!</v>
      </c>
      <c r="E44" s="157" t="e">
        <f>SUMIFS('Variance Analysis'!E$9:E$24,'Variance Analysis'!$B$9:$B$24,'Variance Analysis'!$B$12,'Variance Analysis'!$A$9:$A$24,'Variance Analysis'!$A$13)</f>
        <v>#REF!</v>
      </c>
      <c r="F44" s="157" t="e">
        <f>SUMIFS('Variance Analysis'!F$9:F$24,'Variance Analysis'!$B$9:$B$24,'Variance Analysis'!$B$12,'Variance Analysis'!$A$9:$A$24,'Variance Analysis'!$A$13)</f>
        <v>#REF!</v>
      </c>
      <c r="G44" s="157" t="e">
        <f>SUMIFS('Variance Analysis'!G$9:G$24,'Variance Analysis'!$B$9:$B$24,'Variance Analysis'!$B$12,'Variance Analysis'!$A$9:$A$24,'Variance Analysis'!$A$13)</f>
        <v>#REF!</v>
      </c>
      <c r="H44" s="157" t="e">
        <f>SUMIFS('Variance Analysis'!H$9:H$24,'Variance Analysis'!$B$9:$B$24,'Variance Analysis'!$B$12,'Variance Analysis'!$A$9:$A$24,'Variance Analysis'!$A$13)</f>
        <v>#REF!</v>
      </c>
      <c r="I44" s="157" t="e">
        <f>SUMIFS('Variance Analysis'!I$9:I$24,'Variance Analysis'!$B$9:$B$24,'Variance Analysis'!$B$12,'Variance Analysis'!$A$9:$A$24,'Variance Analysis'!$A$13)</f>
        <v>#REF!</v>
      </c>
      <c r="J44" s="157" t="e">
        <f>SUMIFS('Variance Analysis'!J$9:J$24,'Variance Analysis'!$B$9:$B$24,'Variance Analysis'!$B$12,'Variance Analysis'!$A$9:$A$24,'Variance Analysis'!$A$13)</f>
        <v>#REF!</v>
      </c>
      <c r="K44" s="157" t="e">
        <f>SUMIFS('Variance Analysis'!K$9:K$24,'Variance Analysis'!$B$9:$B$24,'Variance Analysis'!$B$12,'Variance Analysis'!$A$9:$A$24,'Variance Analysis'!$A$13)</f>
        <v>#REF!</v>
      </c>
      <c r="L44" s="157" t="e">
        <f>SUMIFS('Variance Analysis'!L$9:L$24,'Variance Analysis'!$B$9:$B$24,'Variance Analysis'!$B$12,'Variance Analysis'!$A$9:$A$24,'Variance Analysis'!$A$13)</f>
        <v>#REF!</v>
      </c>
      <c r="M44" s="157" t="e">
        <f>SUMIFS('Variance Analysis'!M$9:M$24,'Variance Analysis'!$B$9:$B$24,'Variance Analysis'!$B$12,'Variance Analysis'!$A$9:$A$24,'Variance Analysis'!$A$13)</f>
        <v>#REF!</v>
      </c>
      <c r="N44" s="157" t="e">
        <f>SUMIFS('Variance Analysis'!N$9:N$24,'Variance Analysis'!$B$9:$B$24,'Variance Analysis'!$B$12,'Variance Analysis'!$A$9:$A$24,'Variance Analysis'!$A$13)</f>
        <v>#REF!</v>
      </c>
    </row>
    <row r="45" spans="1:26" ht="14.25" customHeight="1" x14ac:dyDescent="0.2">
      <c r="A45" s="136" t="s">
        <v>195</v>
      </c>
      <c r="B45" s="136" t="s">
        <v>38</v>
      </c>
      <c r="C45" s="157" t="e">
        <f>SUMIFS('Variance Analysis'!C$9:C$24,'Variance Analysis'!$B$9:$B$24,'Variance Analysis'!$B$10,'Variance Analysis'!$A$9:$A$24,'Variance Analysis'!$A$13)</f>
        <v>#REF!</v>
      </c>
      <c r="D45" s="157" t="e">
        <f>SUMIFS('Variance Analysis'!D$9:D$24,'Variance Analysis'!$B$9:$B$24,'Variance Analysis'!$B$10,'Variance Analysis'!$A$9:$A$24,'Variance Analysis'!$A$13)</f>
        <v>#REF!</v>
      </c>
      <c r="E45" s="157" t="e">
        <f>SUMIFS('Variance Analysis'!E$9:E$24,'Variance Analysis'!$B$9:$B$24,'Variance Analysis'!$B$10,'Variance Analysis'!$A$9:$A$24,'Variance Analysis'!$A$13)</f>
        <v>#REF!</v>
      </c>
      <c r="F45" s="157" t="e">
        <f>SUMIFS('Variance Analysis'!F$9:F$24,'Variance Analysis'!$B$9:$B$24,'Variance Analysis'!$B$10,'Variance Analysis'!$A$9:$A$24,'Variance Analysis'!$A$13)</f>
        <v>#REF!</v>
      </c>
      <c r="G45" s="157" t="e">
        <f>SUMIFS('Variance Analysis'!G$9:G$24,'Variance Analysis'!$B$9:$B$24,'Variance Analysis'!$B$10,'Variance Analysis'!$A$9:$A$24,'Variance Analysis'!$A$13)</f>
        <v>#REF!</v>
      </c>
      <c r="H45" s="157" t="e">
        <f>SUMIFS('Variance Analysis'!H$9:H$24,'Variance Analysis'!$B$9:$B$24,'Variance Analysis'!$B$10,'Variance Analysis'!$A$9:$A$24,'Variance Analysis'!$A$13)</f>
        <v>#REF!</v>
      </c>
      <c r="I45" s="157" t="e">
        <f>SUMIFS('Variance Analysis'!I$9:I$24,'Variance Analysis'!$B$9:$B$24,'Variance Analysis'!$B$10,'Variance Analysis'!$A$9:$A$24,'Variance Analysis'!$A$13)</f>
        <v>#REF!</v>
      </c>
      <c r="J45" s="157" t="e">
        <f>SUMIFS('Variance Analysis'!J$9:J$24,'Variance Analysis'!$B$9:$B$24,'Variance Analysis'!$B$10,'Variance Analysis'!$A$9:$A$24,'Variance Analysis'!$A$13)</f>
        <v>#REF!</v>
      </c>
      <c r="K45" s="157" t="e">
        <f>SUMIFS('Variance Analysis'!K$9:K$24,'Variance Analysis'!$B$9:$B$24,'Variance Analysis'!$B$10,'Variance Analysis'!$A$9:$A$24,'Variance Analysis'!$A$13)</f>
        <v>#REF!</v>
      </c>
      <c r="L45" s="157" t="e">
        <f>SUMIFS('Variance Analysis'!L$9:L$24,'Variance Analysis'!$B$9:$B$24,'Variance Analysis'!$B$10,'Variance Analysis'!$A$9:$A$24,'Variance Analysis'!$A$13)</f>
        <v>#REF!</v>
      </c>
      <c r="M45" s="157" t="e">
        <f>SUMIFS('Variance Analysis'!M$9:M$24,'Variance Analysis'!$B$9:$B$24,'Variance Analysis'!$B$10,'Variance Analysis'!$A$9:$A$24,'Variance Analysis'!$A$13)</f>
        <v>#REF!</v>
      </c>
      <c r="N45" s="157" t="e">
        <f>SUMIFS('Variance Analysis'!N$9:N$24,'Variance Analysis'!$B$9:$B$24,'Variance Analysis'!$B$10,'Variance Analysis'!$A$9:$A$24,'Variance Analysis'!$A$13)</f>
        <v>#REF!</v>
      </c>
    </row>
    <row r="46" spans="1:26" ht="14.25" customHeight="1" x14ac:dyDescent="0.2">
      <c r="A46" s="136" t="s">
        <v>196</v>
      </c>
      <c r="B46" s="136" t="s">
        <v>38</v>
      </c>
      <c r="C46" s="157" t="e">
        <f>SUMIFS('Variance Analysis'!C$9:C$24,'Variance Analysis'!$B$9:$B$24,'Variance Analysis'!$B$11,'Variance Analysis'!$A$9:$A$24,'Variance Analysis'!$A$13)</f>
        <v>#REF!</v>
      </c>
      <c r="D46" s="157" t="e">
        <f>SUMIFS('Variance Analysis'!D$9:D$24,'Variance Analysis'!$B$9:$B$24,'Variance Analysis'!$B$11,'Variance Analysis'!$A$9:$A$24,'Variance Analysis'!$A$13)</f>
        <v>#REF!</v>
      </c>
      <c r="E46" s="157" t="e">
        <f>SUMIFS('Variance Analysis'!E$9:E$24,'Variance Analysis'!$B$9:$B$24,'Variance Analysis'!$B$11,'Variance Analysis'!$A$9:$A$24,'Variance Analysis'!$A$13)</f>
        <v>#REF!</v>
      </c>
      <c r="F46" s="157" t="e">
        <f>SUMIFS('Variance Analysis'!F$9:F$24,'Variance Analysis'!$B$9:$B$24,'Variance Analysis'!$B$11,'Variance Analysis'!$A$9:$A$24,'Variance Analysis'!$A$13)</f>
        <v>#REF!</v>
      </c>
      <c r="G46" s="157" t="e">
        <f>SUMIFS('Variance Analysis'!G$9:G$24,'Variance Analysis'!$B$9:$B$24,'Variance Analysis'!$B$11,'Variance Analysis'!$A$9:$A$24,'Variance Analysis'!$A$13)</f>
        <v>#REF!</v>
      </c>
      <c r="H46" s="157" t="e">
        <f>SUMIFS('Variance Analysis'!H$9:H$24,'Variance Analysis'!$B$9:$B$24,'Variance Analysis'!$B$11,'Variance Analysis'!$A$9:$A$24,'Variance Analysis'!$A$13)</f>
        <v>#REF!</v>
      </c>
      <c r="I46" s="157" t="e">
        <f>SUMIFS('Variance Analysis'!I$9:I$24,'Variance Analysis'!$B$9:$B$24,'Variance Analysis'!$B$11,'Variance Analysis'!$A$9:$A$24,'Variance Analysis'!$A$13)</f>
        <v>#REF!</v>
      </c>
      <c r="J46" s="157" t="e">
        <f>SUMIFS('Variance Analysis'!J$9:J$24,'Variance Analysis'!$B$9:$B$24,'Variance Analysis'!$B$11,'Variance Analysis'!$A$9:$A$24,'Variance Analysis'!$A$13)</f>
        <v>#REF!</v>
      </c>
      <c r="K46" s="157" t="e">
        <f>SUMIFS('Variance Analysis'!K$9:K$24,'Variance Analysis'!$B$9:$B$24,'Variance Analysis'!$B$11,'Variance Analysis'!$A$9:$A$24,'Variance Analysis'!$A$13)</f>
        <v>#REF!</v>
      </c>
      <c r="L46" s="157" t="e">
        <f>SUMIFS('Variance Analysis'!L$9:L$24,'Variance Analysis'!$B$9:$B$24,'Variance Analysis'!$B$11,'Variance Analysis'!$A$9:$A$24,'Variance Analysis'!$A$13)</f>
        <v>#REF!</v>
      </c>
      <c r="M46" s="157" t="e">
        <f>SUMIFS('Variance Analysis'!M$9:M$24,'Variance Analysis'!$B$9:$B$24,'Variance Analysis'!$B$11,'Variance Analysis'!$A$9:$A$24,'Variance Analysis'!$A$13)</f>
        <v>#REF!</v>
      </c>
      <c r="N46" s="157" t="e">
        <f>SUMIFS('Variance Analysis'!N$9:N$24,'Variance Analysis'!$B$9:$B$24,'Variance Analysis'!$B$11,'Variance Analysis'!$A$9:$A$24,'Variance Analysis'!$A$13)</f>
        <v>#REF!</v>
      </c>
    </row>
    <row r="47" spans="1:26" ht="14.25" customHeight="1" x14ac:dyDescent="0.2">
      <c r="A47" s="136" t="s">
        <v>186</v>
      </c>
      <c r="B47" s="136" t="s">
        <v>38</v>
      </c>
      <c r="C47" s="157" t="e">
        <f>SUMIFS('Variance Analysis'!C$9:C$24,'Variance Analysis'!$B$9:$B$24,'Variance Analysis'!$B$9,'Variance Analysis'!$A$9:$A$24,'Variance Analysis'!$A$13)</f>
        <v>#REF!</v>
      </c>
      <c r="D47" s="157" t="e">
        <f>SUMIFS('Variance Analysis'!D$9:D$24,'Variance Analysis'!$B$9:$B$24,'Variance Analysis'!$B$9,'Variance Analysis'!$A$9:$A$24,'Variance Analysis'!$A$13)</f>
        <v>#REF!</v>
      </c>
      <c r="E47" s="157" t="e">
        <f>SUMIFS('Variance Analysis'!E$9:E$24,'Variance Analysis'!$B$9:$B$24,'Variance Analysis'!$B$9,'Variance Analysis'!$A$9:$A$24,'Variance Analysis'!$A$13)</f>
        <v>#REF!</v>
      </c>
      <c r="F47" s="157" t="e">
        <f>SUMIFS('Variance Analysis'!F$9:F$24,'Variance Analysis'!$B$9:$B$24,'Variance Analysis'!$B$9,'Variance Analysis'!$A$9:$A$24,'Variance Analysis'!$A$13)</f>
        <v>#REF!</v>
      </c>
      <c r="G47" s="157" t="e">
        <f>SUMIFS('Variance Analysis'!G$9:G$24,'Variance Analysis'!$B$9:$B$24,'Variance Analysis'!$B$9,'Variance Analysis'!$A$9:$A$24,'Variance Analysis'!$A$13)</f>
        <v>#REF!</v>
      </c>
      <c r="H47" s="157" t="e">
        <f>SUMIFS('Variance Analysis'!H$9:H$24,'Variance Analysis'!$B$9:$B$24,'Variance Analysis'!$B$9,'Variance Analysis'!$A$9:$A$24,'Variance Analysis'!$A$13)</f>
        <v>#REF!</v>
      </c>
      <c r="I47" s="157" t="e">
        <f>SUMIFS('Variance Analysis'!I$9:I$24,'Variance Analysis'!$B$9:$B$24,'Variance Analysis'!$B$9,'Variance Analysis'!$A$9:$A$24,'Variance Analysis'!$A$13)</f>
        <v>#REF!</v>
      </c>
      <c r="J47" s="157" t="e">
        <f>SUMIFS('Variance Analysis'!J$9:J$24,'Variance Analysis'!$B$9:$B$24,'Variance Analysis'!$B$9,'Variance Analysis'!$A$9:$A$24,'Variance Analysis'!$A$13)</f>
        <v>#REF!</v>
      </c>
      <c r="K47" s="157" t="e">
        <f>SUMIFS('Variance Analysis'!K$9:K$24,'Variance Analysis'!$B$9:$B$24,'Variance Analysis'!$B$9,'Variance Analysis'!$A$9:$A$24,'Variance Analysis'!$A$13)</f>
        <v>#REF!</v>
      </c>
      <c r="L47" s="157" t="e">
        <f>SUMIFS('Variance Analysis'!L$9:L$24,'Variance Analysis'!$B$9:$B$24,'Variance Analysis'!$B$9,'Variance Analysis'!$A$9:$A$24,'Variance Analysis'!$A$13)</f>
        <v>#REF!</v>
      </c>
      <c r="M47" s="157" t="e">
        <f>SUMIFS('Variance Analysis'!M$9:M$24,'Variance Analysis'!$B$9:$B$24,'Variance Analysis'!$B$9,'Variance Analysis'!$A$9:$A$24,'Variance Analysis'!$A$13)</f>
        <v>#REF!</v>
      </c>
      <c r="N47" s="157" t="e">
        <f>SUMIFS('Variance Analysis'!N$9:N$24,'Variance Analysis'!$B$9:$B$24,'Variance Analysis'!$B$9,'Variance Analysis'!$A$9:$A$24,'Variance Analysis'!$A$13)</f>
        <v>#REF!</v>
      </c>
    </row>
    <row r="48" spans="1:26" ht="14.25" customHeight="1" x14ac:dyDescent="0.2">
      <c r="A48" s="139" t="s">
        <v>237</v>
      </c>
      <c r="B48" s="140" t="s">
        <v>38</v>
      </c>
      <c r="C48" s="158" t="e">
        <f t="shared" ref="C48:N48" si="5">ABS(C47)-SUM(C44:C46)</f>
        <v>#REF!</v>
      </c>
      <c r="D48" s="158" t="e">
        <f t="shared" si="5"/>
        <v>#REF!</v>
      </c>
      <c r="E48" s="158" t="e">
        <f t="shared" si="5"/>
        <v>#REF!</v>
      </c>
      <c r="F48" s="158" t="e">
        <f t="shared" si="5"/>
        <v>#REF!</v>
      </c>
      <c r="G48" s="158" t="e">
        <f t="shared" si="5"/>
        <v>#REF!</v>
      </c>
      <c r="H48" s="158" t="e">
        <f t="shared" si="5"/>
        <v>#REF!</v>
      </c>
      <c r="I48" s="158" t="e">
        <f t="shared" si="5"/>
        <v>#REF!</v>
      </c>
      <c r="J48" s="158" t="e">
        <f t="shared" si="5"/>
        <v>#REF!</v>
      </c>
      <c r="K48" s="158" t="e">
        <f t="shared" si="5"/>
        <v>#REF!</v>
      </c>
      <c r="L48" s="158" t="e">
        <f t="shared" si="5"/>
        <v>#REF!</v>
      </c>
      <c r="M48" s="158" t="e">
        <f t="shared" si="5"/>
        <v>#REF!</v>
      </c>
      <c r="N48" s="158" t="e">
        <f t="shared" si="5"/>
        <v>#REF!</v>
      </c>
    </row>
    <row r="49" spans="1:26" ht="14.25" customHeight="1" x14ac:dyDescent="0.2">
      <c r="A49" s="34"/>
      <c r="B49" s="7"/>
      <c r="C49" s="44"/>
      <c r="D49" s="44"/>
      <c r="E49" s="44"/>
      <c r="F49" s="44"/>
      <c r="G49" s="44"/>
      <c r="H49" s="44"/>
      <c r="I49" s="44"/>
      <c r="J49" s="44"/>
      <c r="K49" s="44"/>
      <c r="L49" s="44"/>
      <c r="M49" s="44"/>
      <c r="N49" s="44"/>
    </row>
    <row r="50" spans="1:26" ht="14.25" customHeight="1" x14ac:dyDescent="0.2">
      <c r="A50" s="34"/>
      <c r="B50" s="7"/>
      <c r="C50" s="44"/>
      <c r="D50" s="44"/>
      <c r="E50" s="44"/>
      <c r="F50" s="44"/>
      <c r="G50" s="44"/>
      <c r="H50" s="44"/>
      <c r="I50" s="44"/>
      <c r="J50" s="44"/>
      <c r="K50" s="44"/>
      <c r="L50" s="44"/>
      <c r="M50" s="44"/>
      <c r="N50" s="44"/>
    </row>
    <row r="51" spans="1:26" ht="33" customHeight="1" x14ac:dyDescent="0.2">
      <c r="A51" s="143" t="s">
        <v>43</v>
      </c>
      <c r="B51" s="133" t="s">
        <v>217</v>
      </c>
      <c r="C51" s="110" t="s">
        <v>173</v>
      </c>
      <c r="D51" s="110" t="s">
        <v>174</v>
      </c>
      <c r="E51" s="110" t="s">
        <v>175</v>
      </c>
      <c r="F51" s="110" t="s">
        <v>176</v>
      </c>
      <c r="G51" s="110" t="s">
        <v>177</v>
      </c>
      <c r="H51" s="110" t="s">
        <v>178</v>
      </c>
      <c r="I51" s="110" t="s">
        <v>179</v>
      </c>
      <c r="J51" s="110" t="s">
        <v>180</v>
      </c>
      <c r="K51" s="110" t="s">
        <v>181</v>
      </c>
      <c r="L51" s="110" t="s">
        <v>182</v>
      </c>
      <c r="M51" s="110" t="s">
        <v>183</v>
      </c>
      <c r="N51" s="110" t="s">
        <v>184</v>
      </c>
      <c r="O51" s="148"/>
      <c r="P51" s="148"/>
      <c r="Q51" s="148"/>
      <c r="R51" s="148"/>
      <c r="S51" s="148"/>
      <c r="T51" s="148"/>
      <c r="U51" s="148"/>
      <c r="V51" s="148"/>
      <c r="W51" s="148"/>
      <c r="X51" s="148"/>
      <c r="Y51" s="148"/>
      <c r="Z51" s="148"/>
    </row>
    <row r="52" spans="1:26" ht="14.25" customHeight="1" x14ac:dyDescent="0.2">
      <c r="A52" s="136" t="s">
        <v>234</v>
      </c>
      <c r="B52" s="136" t="s">
        <v>38</v>
      </c>
      <c r="C52" s="157" t="e">
        <f>SUMIFS('Variance Analysis'!C$9:C$24,'Variance Analysis'!$B$9:$B$24,'Variance Analysis'!$B$12,'Variance Analysis'!$A$9:$A$24,'Variance Analysis'!$A$17)</f>
        <v>#REF!</v>
      </c>
      <c r="D52" s="157" t="e">
        <f>SUMIFS('Variance Analysis'!D$9:D$24,'Variance Analysis'!$B$9:$B$24,'Variance Analysis'!$B$12,'Variance Analysis'!$A$9:$A$24,'Variance Analysis'!$A$17)</f>
        <v>#REF!</v>
      </c>
      <c r="E52" s="157" t="e">
        <f>SUMIFS('Variance Analysis'!E$9:E$24,'Variance Analysis'!$B$9:$B$24,'Variance Analysis'!$B$12,'Variance Analysis'!$A$9:$A$24,'Variance Analysis'!$A$17)</f>
        <v>#REF!</v>
      </c>
      <c r="F52" s="157" t="e">
        <f>SUMIFS('Variance Analysis'!F$9:F$24,'Variance Analysis'!$B$9:$B$24,'Variance Analysis'!$B$12,'Variance Analysis'!$A$9:$A$24,'Variance Analysis'!$A$17)</f>
        <v>#REF!</v>
      </c>
      <c r="G52" s="157" t="e">
        <f>SUMIFS('Variance Analysis'!G$9:G$24,'Variance Analysis'!$B$9:$B$24,'Variance Analysis'!$B$12,'Variance Analysis'!$A$9:$A$24,'Variance Analysis'!$A$17)</f>
        <v>#REF!</v>
      </c>
      <c r="H52" s="157" t="e">
        <f>SUMIFS('Variance Analysis'!H$9:H$24,'Variance Analysis'!$B$9:$B$24,'Variance Analysis'!$B$12,'Variance Analysis'!$A$9:$A$24,'Variance Analysis'!$A$17)</f>
        <v>#REF!</v>
      </c>
      <c r="I52" s="157" t="e">
        <f>SUMIFS('Variance Analysis'!I$9:I$24,'Variance Analysis'!$B$9:$B$24,'Variance Analysis'!$B$12,'Variance Analysis'!$A$9:$A$24,'Variance Analysis'!$A$17)</f>
        <v>#REF!</v>
      </c>
      <c r="J52" s="157" t="e">
        <f>SUMIFS('Variance Analysis'!J$9:J$24,'Variance Analysis'!$B$9:$B$24,'Variance Analysis'!$B$12,'Variance Analysis'!$A$9:$A$24,'Variance Analysis'!$A$17)</f>
        <v>#REF!</v>
      </c>
      <c r="K52" s="157" t="e">
        <f>SUMIFS('Variance Analysis'!K$9:K$24,'Variance Analysis'!$B$9:$B$24,'Variance Analysis'!$B$12,'Variance Analysis'!$A$9:$A$24,'Variance Analysis'!$A$17)</f>
        <v>#REF!</v>
      </c>
      <c r="L52" s="157" t="e">
        <f>SUMIFS('Variance Analysis'!L$9:L$24,'Variance Analysis'!$B$9:$B$24,'Variance Analysis'!$B$12,'Variance Analysis'!$A$9:$A$24,'Variance Analysis'!$A$17)</f>
        <v>#REF!</v>
      </c>
      <c r="M52" s="157" t="e">
        <f>SUMIFS('Variance Analysis'!M$9:M$24,'Variance Analysis'!$B$9:$B$24,'Variance Analysis'!$B$12,'Variance Analysis'!$A$9:$A$24,'Variance Analysis'!$A$17)</f>
        <v>#REF!</v>
      </c>
      <c r="N52" s="157" t="e">
        <f>SUMIFS('Variance Analysis'!N$9:N$24,'Variance Analysis'!$B$9:$B$24,'Variance Analysis'!$B$12,'Variance Analysis'!$A$9:$A$24,'Variance Analysis'!$A$17)</f>
        <v>#REF!</v>
      </c>
    </row>
    <row r="53" spans="1:26" ht="14.25" customHeight="1" x14ac:dyDescent="0.2">
      <c r="A53" s="136" t="s">
        <v>195</v>
      </c>
      <c r="B53" s="136" t="s">
        <v>38</v>
      </c>
      <c r="C53" s="157" t="e">
        <f>SUMIFS('Variance Analysis'!C$9:C$24,'Variance Analysis'!$B$9:$B$24,'Variance Analysis'!$B$10,'Variance Analysis'!$A$9:$A$24,'Variance Analysis'!$A$17)</f>
        <v>#REF!</v>
      </c>
      <c r="D53" s="157" t="e">
        <f>SUMIFS('Variance Analysis'!D$9:D$24,'Variance Analysis'!$B$9:$B$24,'Variance Analysis'!$B$10,'Variance Analysis'!$A$9:$A$24,'Variance Analysis'!$A$17)</f>
        <v>#REF!</v>
      </c>
      <c r="E53" s="157" t="e">
        <f>SUMIFS('Variance Analysis'!E$9:E$24,'Variance Analysis'!$B$9:$B$24,'Variance Analysis'!$B$10,'Variance Analysis'!$A$9:$A$24,'Variance Analysis'!$A$17)</f>
        <v>#REF!</v>
      </c>
      <c r="F53" s="157" t="e">
        <f>SUMIFS('Variance Analysis'!F$9:F$24,'Variance Analysis'!$B$9:$B$24,'Variance Analysis'!$B$10,'Variance Analysis'!$A$9:$A$24,'Variance Analysis'!$A$17)</f>
        <v>#REF!</v>
      </c>
      <c r="G53" s="157" t="e">
        <f>SUMIFS('Variance Analysis'!G$9:G$24,'Variance Analysis'!$B$9:$B$24,'Variance Analysis'!$B$10,'Variance Analysis'!$A$9:$A$24,'Variance Analysis'!$A$17)</f>
        <v>#REF!</v>
      </c>
      <c r="H53" s="157" t="e">
        <f>SUMIFS('Variance Analysis'!H$9:H$24,'Variance Analysis'!$B$9:$B$24,'Variance Analysis'!$B$10,'Variance Analysis'!$A$9:$A$24,'Variance Analysis'!$A$17)</f>
        <v>#REF!</v>
      </c>
      <c r="I53" s="157" t="e">
        <f>SUMIFS('Variance Analysis'!I$9:I$24,'Variance Analysis'!$B$9:$B$24,'Variance Analysis'!$B$10,'Variance Analysis'!$A$9:$A$24,'Variance Analysis'!$A$17)</f>
        <v>#REF!</v>
      </c>
      <c r="J53" s="157" t="e">
        <f>SUMIFS('Variance Analysis'!J$9:J$24,'Variance Analysis'!$B$9:$B$24,'Variance Analysis'!$B$10,'Variance Analysis'!$A$9:$A$24,'Variance Analysis'!$A$17)</f>
        <v>#REF!</v>
      </c>
      <c r="K53" s="157" t="e">
        <f>SUMIFS('Variance Analysis'!K$9:K$24,'Variance Analysis'!$B$9:$B$24,'Variance Analysis'!$B$10,'Variance Analysis'!$A$9:$A$24,'Variance Analysis'!$A$17)</f>
        <v>#REF!</v>
      </c>
      <c r="L53" s="157" t="e">
        <f>SUMIFS('Variance Analysis'!L$9:L$24,'Variance Analysis'!$B$9:$B$24,'Variance Analysis'!$B$10,'Variance Analysis'!$A$9:$A$24,'Variance Analysis'!$A$17)</f>
        <v>#REF!</v>
      </c>
      <c r="M53" s="157" t="e">
        <f>SUMIFS('Variance Analysis'!M$9:M$24,'Variance Analysis'!$B$9:$B$24,'Variance Analysis'!$B$10,'Variance Analysis'!$A$9:$A$24,'Variance Analysis'!$A$17)</f>
        <v>#REF!</v>
      </c>
      <c r="N53" s="157" t="e">
        <f>SUMIFS('Variance Analysis'!N$9:N$24,'Variance Analysis'!$B$9:$B$24,'Variance Analysis'!$B$10,'Variance Analysis'!$A$9:$A$24,'Variance Analysis'!$A$17)</f>
        <v>#REF!</v>
      </c>
    </row>
    <row r="54" spans="1:26" ht="14.25" customHeight="1" x14ac:dyDescent="0.2">
      <c r="A54" s="136" t="s">
        <v>196</v>
      </c>
      <c r="B54" s="136" t="s">
        <v>38</v>
      </c>
      <c r="C54" s="157" t="e">
        <f>SUMIFS('Variance Analysis'!C$9:C$24,'Variance Analysis'!$B$9:$B$24,'Variance Analysis'!$B$11,'Variance Analysis'!$A$9:$A$24,'Variance Analysis'!$A$17)</f>
        <v>#REF!</v>
      </c>
      <c r="D54" s="157" t="e">
        <f>SUMIFS('Variance Analysis'!D$9:D$24,'Variance Analysis'!$B$9:$B$24,'Variance Analysis'!$B$11,'Variance Analysis'!$A$9:$A$24,'Variance Analysis'!$A$17)</f>
        <v>#REF!</v>
      </c>
      <c r="E54" s="157" t="e">
        <f>SUMIFS('Variance Analysis'!E$9:E$24,'Variance Analysis'!$B$9:$B$24,'Variance Analysis'!$B$11,'Variance Analysis'!$A$9:$A$24,'Variance Analysis'!$A$17)</f>
        <v>#REF!</v>
      </c>
      <c r="F54" s="157" t="e">
        <f>SUMIFS('Variance Analysis'!F$9:F$24,'Variance Analysis'!$B$9:$B$24,'Variance Analysis'!$B$11,'Variance Analysis'!$A$9:$A$24,'Variance Analysis'!$A$17)</f>
        <v>#REF!</v>
      </c>
      <c r="G54" s="157" t="e">
        <f>SUMIFS('Variance Analysis'!G$9:G$24,'Variance Analysis'!$B$9:$B$24,'Variance Analysis'!$B$11,'Variance Analysis'!$A$9:$A$24,'Variance Analysis'!$A$17)</f>
        <v>#REF!</v>
      </c>
      <c r="H54" s="157" t="e">
        <f>SUMIFS('Variance Analysis'!H$9:H$24,'Variance Analysis'!$B$9:$B$24,'Variance Analysis'!$B$11,'Variance Analysis'!$A$9:$A$24,'Variance Analysis'!$A$17)</f>
        <v>#REF!</v>
      </c>
      <c r="I54" s="157" t="e">
        <f>SUMIFS('Variance Analysis'!I$9:I$24,'Variance Analysis'!$B$9:$B$24,'Variance Analysis'!$B$11,'Variance Analysis'!$A$9:$A$24,'Variance Analysis'!$A$17)</f>
        <v>#REF!</v>
      </c>
      <c r="J54" s="157" t="e">
        <f>SUMIFS('Variance Analysis'!J$9:J$24,'Variance Analysis'!$B$9:$B$24,'Variance Analysis'!$B$11,'Variance Analysis'!$A$9:$A$24,'Variance Analysis'!$A$17)</f>
        <v>#REF!</v>
      </c>
      <c r="K54" s="157" t="e">
        <f>SUMIFS('Variance Analysis'!K$9:K$24,'Variance Analysis'!$B$9:$B$24,'Variance Analysis'!$B$11,'Variance Analysis'!$A$9:$A$24,'Variance Analysis'!$A$17)</f>
        <v>#REF!</v>
      </c>
      <c r="L54" s="157" t="e">
        <f>SUMIFS('Variance Analysis'!L$9:L$24,'Variance Analysis'!$B$9:$B$24,'Variance Analysis'!$B$11,'Variance Analysis'!$A$9:$A$24,'Variance Analysis'!$A$17)</f>
        <v>#REF!</v>
      </c>
      <c r="M54" s="157" t="e">
        <f>SUMIFS('Variance Analysis'!M$9:M$24,'Variance Analysis'!$B$9:$B$24,'Variance Analysis'!$B$11,'Variance Analysis'!$A$9:$A$24,'Variance Analysis'!$A$17)</f>
        <v>#REF!</v>
      </c>
      <c r="N54" s="157" t="e">
        <f>SUMIFS('Variance Analysis'!N$9:N$24,'Variance Analysis'!$B$9:$B$24,'Variance Analysis'!$B$11,'Variance Analysis'!$A$9:$A$24,'Variance Analysis'!$A$17)</f>
        <v>#REF!</v>
      </c>
    </row>
    <row r="55" spans="1:26" ht="14.25" customHeight="1" x14ac:dyDescent="0.2">
      <c r="A55" s="136" t="s">
        <v>186</v>
      </c>
      <c r="B55" s="136" t="s">
        <v>38</v>
      </c>
      <c r="C55" s="157" t="e">
        <f>SUMIFS('Variance Analysis'!C$9:C$24,'Variance Analysis'!$B$9:$B$24,'Variance Analysis'!$B$9,'Variance Analysis'!$A$9:$A$24,'Variance Analysis'!$A$17)</f>
        <v>#REF!</v>
      </c>
      <c r="D55" s="157" t="e">
        <f>SUMIFS('Variance Analysis'!D$9:D$24,'Variance Analysis'!$B$9:$B$24,'Variance Analysis'!$B$9,'Variance Analysis'!$A$9:$A$24,'Variance Analysis'!$A$17)</f>
        <v>#REF!</v>
      </c>
      <c r="E55" s="157" t="e">
        <f>SUMIFS('Variance Analysis'!E$9:E$24,'Variance Analysis'!$B$9:$B$24,'Variance Analysis'!$B$9,'Variance Analysis'!$A$9:$A$24,'Variance Analysis'!$A$17)</f>
        <v>#REF!</v>
      </c>
      <c r="F55" s="157" t="e">
        <f>SUMIFS('Variance Analysis'!F$9:F$24,'Variance Analysis'!$B$9:$B$24,'Variance Analysis'!$B$9,'Variance Analysis'!$A$9:$A$24,'Variance Analysis'!$A$17)</f>
        <v>#REF!</v>
      </c>
      <c r="G55" s="157" t="e">
        <f>SUMIFS('Variance Analysis'!G$9:G$24,'Variance Analysis'!$B$9:$B$24,'Variance Analysis'!$B$9,'Variance Analysis'!$A$9:$A$24,'Variance Analysis'!$A$17)</f>
        <v>#REF!</v>
      </c>
      <c r="H55" s="157" t="e">
        <f>SUMIFS('Variance Analysis'!H$9:H$24,'Variance Analysis'!$B$9:$B$24,'Variance Analysis'!$B$9,'Variance Analysis'!$A$9:$A$24,'Variance Analysis'!$A$17)</f>
        <v>#REF!</v>
      </c>
      <c r="I55" s="157" t="e">
        <f>SUMIFS('Variance Analysis'!I$9:I$24,'Variance Analysis'!$B$9:$B$24,'Variance Analysis'!$B$9,'Variance Analysis'!$A$9:$A$24,'Variance Analysis'!$A$17)</f>
        <v>#REF!</v>
      </c>
      <c r="J55" s="157" t="e">
        <f>SUMIFS('Variance Analysis'!J$9:J$24,'Variance Analysis'!$B$9:$B$24,'Variance Analysis'!$B$9,'Variance Analysis'!$A$9:$A$24,'Variance Analysis'!$A$17)</f>
        <v>#REF!</v>
      </c>
      <c r="K55" s="157" t="e">
        <f>SUMIFS('Variance Analysis'!K$9:K$24,'Variance Analysis'!$B$9:$B$24,'Variance Analysis'!$B$9,'Variance Analysis'!$A$9:$A$24,'Variance Analysis'!$A$17)</f>
        <v>#REF!</v>
      </c>
      <c r="L55" s="157" t="e">
        <f>SUMIFS('Variance Analysis'!L$9:L$24,'Variance Analysis'!$B$9:$B$24,'Variance Analysis'!$B$9,'Variance Analysis'!$A$9:$A$24,'Variance Analysis'!$A$17)</f>
        <v>#REF!</v>
      </c>
      <c r="M55" s="157" t="e">
        <f>SUMIFS('Variance Analysis'!M$9:M$24,'Variance Analysis'!$B$9:$B$24,'Variance Analysis'!$B$9,'Variance Analysis'!$A$9:$A$24,'Variance Analysis'!$A$17)</f>
        <v>#REF!</v>
      </c>
      <c r="N55" s="157" t="e">
        <f>SUMIFS('Variance Analysis'!N$9:N$24,'Variance Analysis'!$B$9:$B$24,'Variance Analysis'!$B$9,'Variance Analysis'!$A$9:$A$24,'Variance Analysis'!$A$17)</f>
        <v>#REF!</v>
      </c>
    </row>
    <row r="56" spans="1:26" ht="14.25" customHeight="1" x14ac:dyDescent="0.2">
      <c r="A56" s="139" t="s">
        <v>237</v>
      </c>
      <c r="B56" s="140" t="s">
        <v>38</v>
      </c>
      <c r="C56" s="158" t="e">
        <f t="shared" ref="C56:N56" si="6">ABS(C55)-SUM(C52:C54)</f>
        <v>#REF!</v>
      </c>
      <c r="D56" s="158" t="e">
        <f t="shared" si="6"/>
        <v>#REF!</v>
      </c>
      <c r="E56" s="158" t="e">
        <f t="shared" si="6"/>
        <v>#REF!</v>
      </c>
      <c r="F56" s="158" t="e">
        <f t="shared" si="6"/>
        <v>#REF!</v>
      </c>
      <c r="G56" s="158" t="e">
        <f t="shared" si="6"/>
        <v>#REF!</v>
      </c>
      <c r="H56" s="158" t="e">
        <f t="shared" si="6"/>
        <v>#REF!</v>
      </c>
      <c r="I56" s="158" t="e">
        <f t="shared" si="6"/>
        <v>#REF!</v>
      </c>
      <c r="J56" s="158" t="e">
        <f t="shared" si="6"/>
        <v>#REF!</v>
      </c>
      <c r="K56" s="158" t="e">
        <f t="shared" si="6"/>
        <v>#REF!</v>
      </c>
      <c r="L56" s="158" t="e">
        <f t="shared" si="6"/>
        <v>#REF!</v>
      </c>
      <c r="M56" s="158" t="e">
        <f t="shared" si="6"/>
        <v>#REF!</v>
      </c>
      <c r="N56" s="158" t="e">
        <f t="shared" si="6"/>
        <v>#REF!</v>
      </c>
    </row>
    <row r="57" spans="1:26" ht="14.25" customHeight="1" x14ac:dyDescent="0.2">
      <c r="A57" s="34"/>
      <c r="B57" s="7"/>
      <c r="C57" s="44"/>
      <c r="D57" s="44"/>
      <c r="E57" s="44"/>
      <c r="F57" s="44"/>
      <c r="G57" s="44"/>
      <c r="H57" s="44"/>
      <c r="I57" s="44"/>
      <c r="J57" s="44"/>
      <c r="K57" s="44"/>
      <c r="L57" s="44"/>
      <c r="M57" s="44"/>
      <c r="N57" s="44"/>
    </row>
    <row r="58" spans="1:26" ht="33" customHeight="1" x14ac:dyDescent="0.2">
      <c r="A58" s="143" t="s">
        <v>238</v>
      </c>
      <c r="B58" s="133" t="s">
        <v>217</v>
      </c>
      <c r="C58" s="110" t="s">
        <v>173</v>
      </c>
      <c r="D58" s="110" t="s">
        <v>174</v>
      </c>
      <c r="E58" s="110" t="s">
        <v>175</v>
      </c>
      <c r="F58" s="110" t="s">
        <v>176</v>
      </c>
      <c r="G58" s="110" t="s">
        <v>177</v>
      </c>
      <c r="H58" s="110" t="s">
        <v>178</v>
      </c>
      <c r="I58" s="110" t="s">
        <v>179</v>
      </c>
      <c r="J58" s="110" t="s">
        <v>180</v>
      </c>
      <c r="K58" s="110" t="s">
        <v>181</v>
      </c>
      <c r="L58" s="110" t="s">
        <v>182</v>
      </c>
      <c r="M58" s="110" t="s">
        <v>183</v>
      </c>
      <c r="N58" s="110" t="s">
        <v>184</v>
      </c>
      <c r="O58" s="148"/>
      <c r="P58" s="148"/>
      <c r="Q58" s="148"/>
      <c r="R58" s="148"/>
      <c r="S58" s="148"/>
      <c r="T58" s="148"/>
      <c r="U58" s="148"/>
      <c r="V58" s="148"/>
      <c r="W58" s="148"/>
      <c r="X58" s="148"/>
      <c r="Y58" s="148"/>
      <c r="Z58" s="148"/>
    </row>
    <row r="59" spans="1:26" ht="14.25" customHeight="1" x14ac:dyDescent="0.2">
      <c r="A59" s="136" t="s">
        <v>234</v>
      </c>
      <c r="B59" s="136" t="s">
        <v>38</v>
      </c>
      <c r="C59" s="157" t="e">
        <f>SUMIFS('Variance Analysis'!C$9:C$24,'Variance Analysis'!$B$9:$B$24,'Variance Analysis'!$B$12,'Variance Analysis'!$A$9:$A$24,'Variance Analysis'!$A$21)</f>
        <v>#REF!</v>
      </c>
      <c r="D59" s="157" t="e">
        <f>SUMIFS('Variance Analysis'!D$9:D$24,'Variance Analysis'!$B$9:$B$24,'Variance Analysis'!$B$12,'Variance Analysis'!$A$9:$A$24,'Variance Analysis'!$A$21)</f>
        <v>#REF!</v>
      </c>
      <c r="E59" s="157" t="e">
        <f>SUMIFS('Variance Analysis'!E$9:E$24,'Variance Analysis'!$B$9:$B$24,'Variance Analysis'!$B$12,'Variance Analysis'!$A$9:$A$24,'Variance Analysis'!$A$21)</f>
        <v>#REF!</v>
      </c>
      <c r="F59" s="157" t="e">
        <f>SUMIFS('Variance Analysis'!F$9:F$24,'Variance Analysis'!$B$9:$B$24,'Variance Analysis'!$B$12,'Variance Analysis'!$A$9:$A$24,'Variance Analysis'!$A$21)</f>
        <v>#REF!</v>
      </c>
      <c r="G59" s="157" t="e">
        <f>SUMIFS('Variance Analysis'!G$9:G$24,'Variance Analysis'!$B$9:$B$24,'Variance Analysis'!$B$12,'Variance Analysis'!$A$9:$A$24,'Variance Analysis'!$A$21)</f>
        <v>#REF!</v>
      </c>
      <c r="H59" s="157" t="e">
        <f>SUMIFS('Variance Analysis'!H$9:H$24,'Variance Analysis'!$B$9:$B$24,'Variance Analysis'!$B$12,'Variance Analysis'!$A$9:$A$24,'Variance Analysis'!$A$21)</f>
        <v>#REF!</v>
      </c>
      <c r="I59" s="157" t="e">
        <f>SUMIFS('Variance Analysis'!I$9:I$24,'Variance Analysis'!$B$9:$B$24,'Variance Analysis'!$B$12,'Variance Analysis'!$A$9:$A$24,'Variance Analysis'!$A$21)</f>
        <v>#REF!</v>
      </c>
      <c r="J59" s="157" t="e">
        <f>SUMIFS('Variance Analysis'!J$9:J$24,'Variance Analysis'!$B$9:$B$24,'Variance Analysis'!$B$12,'Variance Analysis'!$A$9:$A$24,'Variance Analysis'!$A$21)</f>
        <v>#REF!</v>
      </c>
      <c r="K59" s="157" t="e">
        <f>SUMIFS('Variance Analysis'!K$9:K$24,'Variance Analysis'!$B$9:$B$24,'Variance Analysis'!$B$12,'Variance Analysis'!$A$9:$A$24,'Variance Analysis'!$A$21)</f>
        <v>#REF!</v>
      </c>
      <c r="L59" s="157" t="e">
        <f>SUMIFS('Variance Analysis'!L$9:L$24,'Variance Analysis'!$B$9:$B$24,'Variance Analysis'!$B$12,'Variance Analysis'!$A$9:$A$24,'Variance Analysis'!$A$21)</f>
        <v>#REF!</v>
      </c>
      <c r="M59" s="157" t="e">
        <f>SUMIFS('Variance Analysis'!M$9:M$24,'Variance Analysis'!$B$9:$B$24,'Variance Analysis'!$B$12,'Variance Analysis'!$A$9:$A$24,'Variance Analysis'!$A$21)</f>
        <v>#REF!</v>
      </c>
      <c r="N59" s="157" t="e">
        <f>SUMIFS('Variance Analysis'!N$9:N$24,'Variance Analysis'!$B$9:$B$24,'Variance Analysis'!$B$12,'Variance Analysis'!$A$9:$A$24,'Variance Analysis'!$A$21)</f>
        <v>#REF!</v>
      </c>
    </row>
    <row r="60" spans="1:26" ht="14.25" customHeight="1" x14ac:dyDescent="0.2">
      <c r="A60" s="136" t="s">
        <v>195</v>
      </c>
      <c r="B60" s="136" t="s">
        <v>38</v>
      </c>
      <c r="C60" s="157" t="e">
        <f>SUMIFS('Variance Analysis'!C$9:C$24,'Variance Analysis'!$B$9:$B$24,'Variance Analysis'!$B$10,'Variance Analysis'!$A$9:$A$24,'Variance Analysis'!$A$21)</f>
        <v>#REF!</v>
      </c>
      <c r="D60" s="157" t="e">
        <f>SUMIFS('Variance Analysis'!D$9:D$24,'Variance Analysis'!$B$9:$B$24,'Variance Analysis'!$B$10,'Variance Analysis'!$A$9:$A$24,'Variance Analysis'!$A$21)</f>
        <v>#REF!</v>
      </c>
      <c r="E60" s="157" t="e">
        <f>SUMIFS('Variance Analysis'!E$9:E$24,'Variance Analysis'!$B$9:$B$24,'Variance Analysis'!$B$10,'Variance Analysis'!$A$9:$A$24,'Variance Analysis'!$A$21)</f>
        <v>#REF!</v>
      </c>
      <c r="F60" s="157" t="e">
        <f>SUMIFS('Variance Analysis'!F$9:F$24,'Variance Analysis'!$B$9:$B$24,'Variance Analysis'!$B$10,'Variance Analysis'!$A$9:$A$24,'Variance Analysis'!$A$21)</f>
        <v>#REF!</v>
      </c>
      <c r="G60" s="157" t="e">
        <f>SUMIFS('Variance Analysis'!G$9:G$24,'Variance Analysis'!$B$9:$B$24,'Variance Analysis'!$B$10,'Variance Analysis'!$A$9:$A$24,'Variance Analysis'!$A$21)</f>
        <v>#REF!</v>
      </c>
      <c r="H60" s="157" t="e">
        <f>SUMIFS('Variance Analysis'!H$9:H$24,'Variance Analysis'!$B$9:$B$24,'Variance Analysis'!$B$10,'Variance Analysis'!$A$9:$A$24,'Variance Analysis'!$A$21)</f>
        <v>#REF!</v>
      </c>
      <c r="I60" s="157" t="e">
        <f>SUMIFS('Variance Analysis'!I$9:I$24,'Variance Analysis'!$B$9:$B$24,'Variance Analysis'!$B$10,'Variance Analysis'!$A$9:$A$24,'Variance Analysis'!$A$21)</f>
        <v>#REF!</v>
      </c>
      <c r="J60" s="157" t="e">
        <f>SUMIFS('Variance Analysis'!J$9:J$24,'Variance Analysis'!$B$9:$B$24,'Variance Analysis'!$B$10,'Variance Analysis'!$A$9:$A$24,'Variance Analysis'!$A$21)</f>
        <v>#REF!</v>
      </c>
      <c r="K60" s="157" t="e">
        <f>SUMIFS('Variance Analysis'!K$9:K$24,'Variance Analysis'!$B$9:$B$24,'Variance Analysis'!$B$10,'Variance Analysis'!$A$9:$A$24,'Variance Analysis'!$A$21)</f>
        <v>#REF!</v>
      </c>
      <c r="L60" s="157" t="e">
        <f>SUMIFS('Variance Analysis'!L$9:L$24,'Variance Analysis'!$B$9:$B$24,'Variance Analysis'!$B$10,'Variance Analysis'!$A$9:$A$24,'Variance Analysis'!$A$21)</f>
        <v>#REF!</v>
      </c>
      <c r="M60" s="157" t="e">
        <f>SUMIFS('Variance Analysis'!M$9:M$24,'Variance Analysis'!$B$9:$B$24,'Variance Analysis'!$B$10,'Variance Analysis'!$A$9:$A$24,'Variance Analysis'!$A$21)</f>
        <v>#REF!</v>
      </c>
      <c r="N60" s="157" t="e">
        <f>SUMIFS('Variance Analysis'!N$9:N$24,'Variance Analysis'!$B$9:$B$24,'Variance Analysis'!$B$10,'Variance Analysis'!$A$9:$A$24,'Variance Analysis'!$A$21)</f>
        <v>#REF!</v>
      </c>
    </row>
    <row r="61" spans="1:26" ht="14.25" customHeight="1" x14ac:dyDescent="0.2">
      <c r="A61" s="136" t="s">
        <v>196</v>
      </c>
      <c r="B61" s="136" t="s">
        <v>38</v>
      </c>
      <c r="C61" s="157" t="e">
        <f>SUMIFS('Variance Analysis'!C$9:C$24,'Variance Analysis'!$B$9:$B$24,'Variance Analysis'!$B$11,'Variance Analysis'!$A$9:$A$24,'Variance Analysis'!$A$21)</f>
        <v>#REF!</v>
      </c>
      <c r="D61" s="157" t="e">
        <f>SUMIFS('Variance Analysis'!D$9:D$24,'Variance Analysis'!$B$9:$B$24,'Variance Analysis'!$B$11,'Variance Analysis'!$A$9:$A$24,'Variance Analysis'!$A$21)</f>
        <v>#REF!</v>
      </c>
      <c r="E61" s="157" t="e">
        <f>SUMIFS('Variance Analysis'!E$9:E$24,'Variance Analysis'!$B$9:$B$24,'Variance Analysis'!$B$11,'Variance Analysis'!$A$9:$A$24,'Variance Analysis'!$A$21)</f>
        <v>#REF!</v>
      </c>
      <c r="F61" s="157" t="e">
        <f>SUMIFS('Variance Analysis'!F$9:F$24,'Variance Analysis'!$B$9:$B$24,'Variance Analysis'!$B$11,'Variance Analysis'!$A$9:$A$24,'Variance Analysis'!$A$21)</f>
        <v>#REF!</v>
      </c>
      <c r="G61" s="157" t="e">
        <f>SUMIFS('Variance Analysis'!G$9:G$24,'Variance Analysis'!$B$9:$B$24,'Variance Analysis'!$B$11,'Variance Analysis'!$A$9:$A$24,'Variance Analysis'!$A$21)</f>
        <v>#REF!</v>
      </c>
      <c r="H61" s="157" t="e">
        <f>SUMIFS('Variance Analysis'!H$9:H$24,'Variance Analysis'!$B$9:$B$24,'Variance Analysis'!$B$11,'Variance Analysis'!$A$9:$A$24,'Variance Analysis'!$A$21)</f>
        <v>#REF!</v>
      </c>
      <c r="I61" s="157" t="e">
        <f>SUMIFS('Variance Analysis'!I$9:I$24,'Variance Analysis'!$B$9:$B$24,'Variance Analysis'!$B$11,'Variance Analysis'!$A$9:$A$24,'Variance Analysis'!$A$21)</f>
        <v>#REF!</v>
      </c>
      <c r="J61" s="157" t="e">
        <f>SUMIFS('Variance Analysis'!J$9:J$24,'Variance Analysis'!$B$9:$B$24,'Variance Analysis'!$B$11,'Variance Analysis'!$A$9:$A$24,'Variance Analysis'!$A$21)</f>
        <v>#REF!</v>
      </c>
      <c r="K61" s="157" t="e">
        <f>SUMIFS('Variance Analysis'!K$9:K$24,'Variance Analysis'!$B$9:$B$24,'Variance Analysis'!$B$11,'Variance Analysis'!$A$9:$A$24,'Variance Analysis'!$A$21)</f>
        <v>#REF!</v>
      </c>
      <c r="L61" s="157" t="e">
        <f>SUMIFS('Variance Analysis'!L$9:L$24,'Variance Analysis'!$B$9:$B$24,'Variance Analysis'!$B$11,'Variance Analysis'!$A$9:$A$24,'Variance Analysis'!$A$21)</f>
        <v>#REF!</v>
      </c>
      <c r="M61" s="157" t="e">
        <f>SUMIFS('Variance Analysis'!M$9:M$24,'Variance Analysis'!$B$9:$B$24,'Variance Analysis'!$B$11,'Variance Analysis'!$A$9:$A$24,'Variance Analysis'!$A$21)</f>
        <v>#REF!</v>
      </c>
      <c r="N61" s="157" t="e">
        <f>SUMIFS('Variance Analysis'!N$9:N$24,'Variance Analysis'!$B$9:$B$24,'Variance Analysis'!$B$11,'Variance Analysis'!$A$9:$A$24,'Variance Analysis'!$A$21)</f>
        <v>#REF!</v>
      </c>
    </row>
    <row r="62" spans="1:26" ht="14.25" customHeight="1" x14ac:dyDescent="0.2">
      <c r="A62" s="136" t="s">
        <v>186</v>
      </c>
      <c r="B62" s="136" t="s">
        <v>38</v>
      </c>
      <c r="C62" s="157" t="e">
        <f>SUMIFS('Variance Analysis'!C$9:C$24,'Variance Analysis'!$B$9:$B$24,'Variance Analysis'!$B$9,'Variance Analysis'!$A$9:$A$24,'Variance Analysis'!$A$21)</f>
        <v>#REF!</v>
      </c>
      <c r="D62" s="157" t="e">
        <f>SUMIFS('Variance Analysis'!D$9:D$24,'Variance Analysis'!$B$9:$B$24,'Variance Analysis'!$B$9,'Variance Analysis'!$A$9:$A$24,'Variance Analysis'!$A$21)</f>
        <v>#REF!</v>
      </c>
      <c r="E62" s="157" t="e">
        <f>SUMIFS('Variance Analysis'!E$9:E$24,'Variance Analysis'!$B$9:$B$24,'Variance Analysis'!$B$9,'Variance Analysis'!$A$9:$A$24,'Variance Analysis'!$A$21)</f>
        <v>#REF!</v>
      </c>
      <c r="F62" s="157" t="e">
        <f>SUMIFS('Variance Analysis'!F$9:F$24,'Variance Analysis'!$B$9:$B$24,'Variance Analysis'!$B$9,'Variance Analysis'!$A$9:$A$24,'Variance Analysis'!$A$21)</f>
        <v>#REF!</v>
      </c>
      <c r="G62" s="157" t="e">
        <f>SUMIFS('Variance Analysis'!G$9:G$24,'Variance Analysis'!$B$9:$B$24,'Variance Analysis'!$B$9,'Variance Analysis'!$A$9:$A$24,'Variance Analysis'!$A$21)</f>
        <v>#REF!</v>
      </c>
      <c r="H62" s="157" t="e">
        <f>SUMIFS('Variance Analysis'!H$9:H$24,'Variance Analysis'!$B$9:$B$24,'Variance Analysis'!$B$9,'Variance Analysis'!$A$9:$A$24,'Variance Analysis'!$A$21)</f>
        <v>#REF!</v>
      </c>
      <c r="I62" s="157" t="e">
        <f>SUMIFS('Variance Analysis'!I$9:I$24,'Variance Analysis'!$B$9:$B$24,'Variance Analysis'!$B$9,'Variance Analysis'!$A$9:$A$24,'Variance Analysis'!$A$21)</f>
        <v>#REF!</v>
      </c>
      <c r="J62" s="157" t="e">
        <f>SUMIFS('Variance Analysis'!J$9:J$24,'Variance Analysis'!$B$9:$B$24,'Variance Analysis'!$B$9,'Variance Analysis'!$A$9:$A$24,'Variance Analysis'!$A$21)</f>
        <v>#REF!</v>
      </c>
      <c r="K62" s="157" t="e">
        <f>SUMIFS('Variance Analysis'!K$9:K$24,'Variance Analysis'!$B$9:$B$24,'Variance Analysis'!$B$9,'Variance Analysis'!$A$9:$A$24,'Variance Analysis'!$A$21)</f>
        <v>#REF!</v>
      </c>
      <c r="L62" s="157" t="e">
        <f>SUMIFS('Variance Analysis'!L$9:L$24,'Variance Analysis'!$B$9:$B$24,'Variance Analysis'!$B$9,'Variance Analysis'!$A$9:$A$24,'Variance Analysis'!$A$21)</f>
        <v>#REF!</v>
      </c>
      <c r="M62" s="157" t="e">
        <f>SUMIFS('Variance Analysis'!M$9:M$24,'Variance Analysis'!$B$9:$B$24,'Variance Analysis'!$B$9,'Variance Analysis'!$A$9:$A$24,'Variance Analysis'!$A$21)</f>
        <v>#REF!</v>
      </c>
      <c r="N62" s="157" t="e">
        <f>SUMIFS('Variance Analysis'!N$9:N$24,'Variance Analysis'!$B$9:$B$24,'Variance Analysis'!$B$9,'Variance Analysis'!$A$9:$A$24,'Variance Analysis'!$A$21)</f>
        <v>#REF!</v>
      </c>
    </row>
    <row r="63" spans="1:26" ht="14.25" customHeight="1" x14ac:dyDescent="0.2">
      <c r="A63" s="139" t="s">
        <v>237</v>
      </c>
      <c r="B63" s="140" t="s">
        <v>38</v>
      </c>
      <c r="C63" s="158" t="e">
        <f t="shared" ref="C63:N63" si="7">ABS(C62)-SUM(C59:C61)</f>
        <v>#REF!</v>
      </c>
      <c r="D63" s="158" t="e">
        <f t="shared" si="7"/>
        <v>#REF!</v>
      </c>
      <c r="E63" s="158" t="e">
        <f t="shared" si="7"/>
        <v>#REF!</v>
      </c>
      <c r="F63" s="158" t="e">
        <f t="shared" si="7"/>
        <v>#REF!</v>
      </c>
      <c r="G63" s="158" t="e">
        <f t="shared" si="7"/>
        <v>#REF!</v>
      </c>
      <c r="H63" s="158" t="e">
        <f t="shared" si="7"/>
        <v>#REF!</v>
      </c>
      <c r="I63" s="158" t="e">
        <f t="shared" si="7"/>
        <v>#REF!</v>
      </c>
      <c r="J63" s="158" t="e">
        <f t="shared" si="7"/>
        <v>#REF!</v>
      </c>
      <c r="K63" s="158" t="e">
        <f t="shared" si="7"/>
        <v>#REF!</v>
      </c>
      <c r="L63" s="158" t="e">
        <f t="shared" si="7"/>
        <v>#REF!</v>
      </c>
      <c r="M63" s="158" t="e">
        <f t="shared" si="7"/>
        <v>#REF!</v>
      </c>
      <c r="N63" s="158" t="e">
        <f t="shared" si="7"/>
        <v>#REF!</v>
      </c>
    </row>
    <row r="64" spans="1:26" ht="14.25" customHeight="1" x14ac:dyDescent="0.2">
      <c r="A64" s="34"/>
      <c r="B64" s="7"/>
      <c r="C64" s="44"/>
      <c r="D64" s="44"/>
      <c r="E64" s="44"/>
      <c r="F64" s="44"/>
      <c r="G64" s="44"/>
      <c r="H64" s="44"/>
      <c r="I64" s="44"/>
      <c r="J64" s="44"/>
      <c r="K64" s="44"/>
      <c r="L64" s="44"/>
      <c r="M64" s="44"/>
      <c r="N64" s="44"/>
    </row>
    <row r="65" spans="1:26" ht="39.75" customHeight="1" x14ac:dyDescent="0.25">
      <c r="A65" s="143" t="s">
        <v>240</v>
      </c>
      <c r="B65" s="144"/>
      <c r="C65" s="145"/>
      <c r="D65" s="145"/>
      <c r="E65" s="145"/>
      <c r="F65" s="145"/>
      <c r="G65" s="145"/>
      <c r="H65" s="145"/>
      <c r="I65" s="145"/>
      <c r="J65" s="145"/>
      <c r="K65" s="145"/>
      <c r="L65" s="145"/>
      <c r="M65" s="145"/>
      <c r="N65" s="145"/>
      <c r="O65" s="146"/>
      <c r="P65" s="146"/>
      <c r="Q65" s="146"/>
      <c r="R65" s="146"/>
      <c r="S65" s="146"/>
      <c r="T65" s="146"/>
      <c r="U65" s="146"/>
      <c r="V65" s="146"/>
      <c r="W65" s="146"/>
      <c r="X65" s="146"/>
      <c r="Y65" s="146"/>
      <c r="Z65" s="146"/>
    </row>
    <row r="66" spans="1:26" ht="14.25" customHeight="1" x14ac:dyDescent="0.2">
      <c r="A66" s="34" t="s">
        <v>241</v>
      </c>
      <c r="B66" s="7"/>
      <c r="C66" s="44"/>
      <c r="D66" s="44"/>
      <c r="E66" s="44"/>
      <c r="F66" s="44"/>
      <c r="G66" s="44"/>
      <c r="H66" s="44"/>
      <c r="I66" s="44"/>
      <c r="J66" s="44"/>
      <c r="K66" s="44"/>
      <c r="L66" s="44"/>
      <c r="M66" s="44"/>
      <c r="N66" s="44"/>
    </row>
    <row r="67" spans="1:26" ht="14.25" customHeight="1" x14ac:dyDescent="0.2">
      <c r="A67" s="34" t="s">
        <v>242</v>
      </c>
      <c r="B67" s="7"/>
      <c r="C67" s="44"/>
      <c r="D67" s="44"/>
      <c r="E67" s="44"/>
      <c r="F67" s="44"/>
      <c r="G67" s="44"/>
      <c r="H67" s="44"/>
      <c r="I67" s="44"/>
      <c r="J67" s="44"/>
      <c r="K67" s="44"/>
      <c r="L67" s="44"/>
      <c r="M67" s="44"/>
      <c r="N67" s="44"/>
    </row>
    <row r="68" spans="1:26" ht="14.25" customHeight="1" x14ac:dyDescent="0.2">
      <c r="A68" s="34" t="s">
        <v>243</v>
      </c>
      <c r="B68" s="7"/>
      <c r="C68" s="44"/>
      <c r="D68" s="44"/>
      <c r="E68" s="44"/>
      <c r="F68" s="44"/>
      <c r="G68" s="44"/>
      <c r="H68" s="44"/>
      <c r="I68" s="44"/>
      <c r="J68" s="44"/>
      <c r="K68" s="44"/>
      <c r="L68" s="44"/>
      <c r="M68" s="44"/>
      <c r="N68" s="44"/>
    </row>
    <row r="69" spans="1:26" ht="14.25" customHeight="1" x14ac:dyDescent="0.2">
      <c r="A69" s="34"/>
      <c r="B69" s="7"/>
      <c r="C69" s="44"/>
      <c r="D69" s="44"/>
      <c r="E69" s="44"/>
      <c r="F69" s="44"/>
      <c r="G69" s="44"/>
      <c r="H69" s="44"/>
      <c r="I69" s="44"/>
      <c r="J69" s="44"/>
      <c r="K69" s="44"/>
      <c r="L69" s="44"/>
      <c r="M69" s="44"/>
      <c r="N69" s="44"/>
    </row>
    <row r="70" spans="1:26" ht="14.25" customHeight="1" x14ac:dyDescent="0.2"/>
    <row r="71" spans="1:26" ht="14.25" customHeight="1" x14ac:dyDescent="0.2"/>
    <row r="72" spans="1:26" ht="14.25" customHeight="1" x14ac:dyDescent="0.2"/>
    <row r="73" spans="1:26" ht="14.25" customHeight="1" x14ac:dyDescent="0.2"/>
    <row r="74" spans="1:26" ht="14.25" customHeight="1" x14ac:dyDescent="0.2"/>
    <row r="75" spans="1:26" ht="14.25" customHeight="1" x14ac:dyDescent="0.2"/>
    <row r="76" spans="1:26" ht="14.25" customHeight="1" x14ac:dyDescent="0.2"/>
    <row r="77" spans="1:26" ht="14.25" customHeight="1" x14ac:dyDescent="0.2"/>
    <row r="78" spans="1:26" ht="14.25" customHeight="1" x14ac:dyDescent="0.2"/>
    <row r="79" spans="1:26" ht="14.25" customHeight="1" x14ac:dyDescent="0.2"/>
    <row r="80" spans="1:2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2022-04-15T22:36:28Z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