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odel" sheetId="2" r:id="rId5"/>
  </sheets>
  <definedNames/>
  <calcPr/>
</workbook>
</file>

<file path=xl/sharedStrings.xml><?xml version="1.0" encoding="utf-8"?>
<sst xmlns="http://schemas.openxmlformats.org/spreadsheetml/2006/main" count="32" uniqueCount="23">
  <si>
    <t>Week</t>
  </si>
  <si>
    <t>Revenue</t>
  </si>
  <si>
    <t>Newspaper Ads</t>
  </si>
  <si>
    <t>Search Ads</t>
  </si>
  <si>
    <t>Social Ads</t>
  </si>
  <si>
    <t>Price Change</t>
  </si>
  <si>
    <t>Temperature</t>
  </si>
  <si>
    <t>Holiday</t>
  </si>
  <si>
    <t>Predictions</t>
  </si>
  <si>
    <t>Predicted</t>
  </si>
  <si>
    <t>Error</t>
  </si>
  <si>
    <t>% Error</t>
  </si>
  <si>
    <t>Baseline</t>
  </si>
  <si>
    <t>Coefficient</t>
  </si>
  <si>
    <t>R Squared</t>
  </si>
  <si>
    <t>Glossary</t>
  </si>
  <si>
    <t>A constant added to a model to determine where it intersects the y axis</t>
  </si>
  <si>
    <t>How much y changes when X is changed by 1 unit</t>
  </si>
  <si>
    <t>The share of the changes in y that can be explained by X</t>
  </si>
  <si>
    <t>Adstocks</t>
  </si>
  <si>
    <t>The prolonged or lagged effect of advertising on consumer purchase behavior</t>
  </si>
  <si>
    <t>Diminishing Returns</t>
  </si>
  <si>
    <t>The decrease in efficiency of advertising as budget is increased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</si>
</sst>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]#,##0"/>
    <numFmt numFmtId="165" formatCode="[$$]#,##0.00"/>
    <numFmt numFmtId="166" formatCode="#,##0.0"/>
  </numFmts>
  <fonts count="5">
    <font>
      <sz val="10.0"/>
      <color rgb="FF000000"/>
      <name val="Arial"/>
    </font>
    <font>
      <color theme="1"/>
      <name val="Arial"/>
    </font>
    <font>
      <color rgb="FF3D3D34"/>
      <name val="&quot;Helvetica Neue&quot;"/>
    </font>
    <font>
      <b/>
      <color theme="1"/>
      <name val="Arial"/>
    </font>
    <font>
      <b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3" xfId="0" applyAlignment="1" applyFont="1" applyNumberFormat="1">
      <alignment horizontal="left" readingOrder="0" vertical="top"/>
    </xf>
    <xf borderId="0" fillId="0" fontId="1" numFmtId="164" xfId="0" applyAlignment="1" applyFont="1" applyNumberFormat="1">
      <alignment horizontal="right" vertical="bottom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1" numFmtId="10" xfId="0" applyFont="1" applyNumberFormat="1"/>
    <xf borderId="0" fillId="0" fontId="1" numFmtId="10" xfId="0" applyFont="1" applyNumberFormat="1"/>
    <xf borderId="0" fillId="2" fontId="1" numFmtId="0" xfId="0" applyFill="1" applyFont="1"/>
    <xf borderId="0" fillId="0" fontId="1" numFmtId="0" xfId="0" applyFont="1"/>
    <xf borderId="0" fillId="0" fontId="1" numFmtId="2" xfId="0" applyFont="1" applyNumberFormat="1"/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7">
    <dxf>
      <font>
        <color rgb="FFC53929"/>
      </font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2">
    <tableStyle count="3" pivot="0" name="Model-style">
      <tableStyleElement dxfId="2" type="headerRow"/>
      <tableStyleElement dxfId="3" type="firstRowStripe"/>
      <tableStyleElement dxfId="4" type="secondRowStripe"/>
    </tableStyle>
    <tableStyle count="3" pivot="0" name="Model-style 2">
      <tableStyleElement dxfId="5" type="headerRow"/>
      <tableStyleElement dxfId="3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Prediction vs Actual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Model!$B$3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Model!$A$4:$A$55</c:f>
            </c:strRef>
          </c:cat>
          <c:val>
            <c:numRef>
              <c:f>Model!$B$4:$B$55</c:f>
              <c:numCache/>
            </c:numRef>
          </c:val>
          <c:smooth val="0"/>
        </c:ser>
        <c:ser>
          <c:idx val="1"/>
          <c:order val="1"/>
          <c:tx>
            <c:strRef>
              <c:f>Model!$AB$3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Model!$A$4:$A$55</c:f>
            </c:strRef>
          </c:cat>
          <c:val>
            <c:numRef>
              <c:f>Model!$AB$4:$AB$55</c:f>
              <c:numCache/>
            </c:numRef>
          </c:val>
          <c:smooth val="0"/>
        </c:ser>
        <c:axId val="1220257693"/>
        <c:axId val="732793132"/>
      </c:lineChart>
      <c:catAx>
        <c:axId val="12202576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2793132"/>
      </c:catAx>
      <c:valAx>
        <c:axId val="7327931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02576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 Error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Model!$AD$3</c:f>
            </c:strRef>
          </c:tx>
          <c:spPr>
            <a:solidFill>
              <a:srgbClr val="FF00FF"/>
            </a:solidFill>
            <a:ln cmpd="sng">
              <a:solidFill>
                <a:srgbClr val="000000"/>
              </a:solidFill>
            </a:ln>
          </c:spPr>
          <c:val>
            <c:numRef>
              <c:f>Model!$AD$4:$AD$55</c:f>
              <c:numCache/>
            </c:numRef>
          </c:val>
        </c:ser>
        <c:axId val="1942884630"/>
        <c:axId val="59439813"/>
      </c:barChart>
      <c:catAx>
        <c:axId val="19428846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439813"/>
      </c:catAx>
      <c:valAx>
        <c:axId val="594398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28846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Contribution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Model!$J$35:$J$41</c:f>
            </c:strRef>
          </c:cat>
          <c:val>
            <c:numRef>
              <c:f>Model!$L$35:$L$41</c:f>
              <c:numCache/>
            </c:numRef>
          </c:val>
        </c:ser>
        <c:axId val="817547765"/>
        <c:axId val="14023191"/>
      </c:barChart>
      <c:catAx>
        <c:axId val="81754776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23191"/>
      </c:catAx>
      <c:valAx>
        <c:axId val="1402319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Share of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754776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Decomposition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Model!$U$3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Model!$A$4:$A$55</c:f>
            </c:strRef>
          </c:cat>
          <c:val>
            <c:numRef>
              <c:f>Model!$U$4:$U$55</c:f>
              <c:numCache/>
            </c:numRef>
          </c:val>
        </c:ser>
        <c:ser>
          <c:idx val="1"/>
          <c:order val="1"/>
          <c:tx>
            <c:strRef>
              <c:f>Model!$V$3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Model!$A$4:$A$55</c:f>
            </c:strRef>
          </c:cat>
          <c:val>
            <c:numRef>
              <c:f>Model!$V$4:$V$55</c:f>
              <c:numCache/>
            </c:numRef>
          </c:val>
        </c:ser>
        <c:ser>
          <c:idx val="2"/>
          <c:order val="2"/>
          <c:tx>
            <c:strRef>
              <c:f>Model!$W$3</c:f>
            </c:strRef>
          </c:tx>
          <c:spPr>
            <a:solidFill>
              <a:srgbClr val="FBBC04">
                <a:alpha val="3000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Model!$A$4:$A$55</c:f>
            </c:strRef>
          </c:cat>
          <c:val>
            <c:numRef>
              <c:f>Model!$W$4:$W$55</c:f>
              <c:numCache/>
            </c:numRef>
          </c:val>
        </c:ser>
        <c:ser>
          <c:idx val="3"/>
          <c:order val="3"/>
          <c:tx>
            <c:strRef>
              <c:f>Model!$X$3</c:f>
            </c:strRef>
          </c:tx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Model!$A$4:$A$55</c:f>
            </c:strRef>
          </c:cat>
          <c:val>
            <c:numRef>
              <c:f>Model!$X$4:$X$55</c:f>
              <c:numCache/>
            </c:numRef>
          </c:val>
        </c:ser>
        <c:ser>
          <c:idx val="4"/>
          <c:order val="4"/>
          <c:tx>
            <c:strRef>
              <c:f>Model!$Y$3</c:f>
            </c:strRef>
          </c:tx>
          <c:spPr>
            <a:solidFill>
              <a:srgbClr val="FF6D01">
                <a:alpha val="3000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Model!$A$4:$A$55</c:f>
            </c:strRef>
          </c:cat>
          <c:val>
            <c:numRef>
              <c:f>Model!$Y$4:$Y$55</c:f>
              <c:numCache/>
            </c:numRef>
          </c:val>
        </c:ser>
        <c:ser>
          <c:idx val="5"/>
          <c:order val="5"/>
          <c:tx>
            <c:strRef>
              <c:f>Model!$Z$3</c:f>
            </c:strRef>
          </c:tx>
          <c:spPr>
            <a:solidFill>
              <a:srgbClr val="46BDC6">
                <a:alpha val="30000"/>
              </a:srgbClr>
            </a:solidFill>
            <a:ln cmpd="sng">
              <a:solidFill>
                <a:srgbClr val="46BDC6"/>
              </a:solidFill>
            </a:ln>
          </c:spPr>
          <c:cat>
            <c:strRef>
              <c:f>Model!$A$4:$A$55</c:f>
            </c:strRef>
          </c:cat>
          <c:val>
            <c:numRef>
              <c:f>Model!$Z$4:$Z$55</c:f>
              <c:numCache/>
            </c:numRef>
          </c:val>
        </c:ser>
        <c:ser>
          <c:idx val="6"/>
          <c:order val="6"/>
          <c:tx>
            <c:strRef>
              <c:f>Model!$AA$3</c:f>
            </c:strRef>
          </c:tx>
          <c:spPr>
            <a:solidFill>
              <a:srgbClr val="7BAAF7">
                <a:alpha val="30000"/>
              </a:srgbClr>
            </a:solidFill>
            <a:ln cmpd="sng">
              <a:solidFill>
                <a:srgbClr val="7BAAF7"/>
              </a:solidFill>
            </a:ln>
          </c:spPr>
          <c:cat>
            <c:strRef>
              <c:f>Model!$A$4:$A$55</c:f>
            </c:strRef>
          </c:cat>
          <c:val>
            <c:numRef>
              <c:f>Model!$AA$4:$AA$55</c:f>
              <c:numCache/>
            </c:numRef>
          </c:val>
        </c:ser>
        <c:axId val="287303892"/>
        <c:axId val="339242464"/>
      </c:areaChart>
      <c:catAx>
        <c:axId val="2873038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9242464"/>
      </c:catAx>
      <c:valAx>
        <c:axId val="3392424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7303892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219075</xdr:colOff>
      <xdr:row>11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276225</xdr:colOff>
      <xdr:row>11</xdr:row>
      <xdr:rowOff>9525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219075</xdr:colOff>
      <xdr:row>29</xdr:row>
      <xdr:rowOff>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13</xdr:col>
      <xdr:colOff>276225</xdr:colOff>
      <xdr:row>28</xdr:row>
      <xdr:rowOff>200025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3:H55" displayName="Table_1" id="1">
  <tableColumns count="8">
    <tableColumn name="Week" id="1"/>
    <tableColumn name="Revenue" id="2"/>
    <tableColumn name="Newspaper Ads" id="3"/>
    <tableColumn name="Search Ads" id="4"/>
    <tableColumn name="Social Ads" id="5"/>
    <tableColumn name="Price Change" id="6"/>
    <tableColumn name="Temperature" id="7"/>
    <tableColumn name="Holiday" id="8"/>
  </tableColumns>
  <tableStyleInfo name="Model-style" showColumnStripes="0" showFirstColumn="1" showLastColumn="1" showRowStripes="1"/>
</table>
</file>

<file path=xl/tables/table2.xml><?xml version="1.0" encoding="utf-8"?>
<table xmlns="http://schemas.openxmlformats.org/spreadsheetml/2006/main" ref="U3:AD55" displayName="Table_2" id="2">
  <tableColumns count="10">
    <tableColumn name="Newspaper Ads" id="1"/>
    <tableColumn name="Search Ads" id="2"/>
    <tableColumn name="Social Ads" id="3"/>
    <tableColumn name="Price Change" id="4"/>
    <tableColumn name="Temperature" id="5"/>
    <tableColumn name="Holiday" id="6"/>
    <tableColumn name="Baseline" id="7"/>
    <tableColumn name="Predicted" id="8"/>
    <tableColumn name="Error" id="9"/>
    <tableColumn name="% Error" id="10"/>
  </tableColumns>
  <tableStyleInfo name="Model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2">
        <v>3302.99</v>
      </c>
      <c r="C2" s="3">
        <v>0.0</v>
      </c>
      <c r="D2" s="3">
        <v>0.0</v>
      </c>
      <c r="E2" s="3">
        <v>0.0</v>
      </c>
      <c r="F2" s="4">
        <v>0.0</v>
      </c>
      <c r="G2" s="5">
        <v>39.8</v>
      </c>
      <c r="H2" s="1">
        <v>1.0</v>
      </c>
    </row>
    <row r="3">
      <c r="A3" s="1">
        <v>2.0</v>
      </c>
      <c r="B3" s="2">
        <v>2706.27</v>
      </c>
      <c r="C3" s="3">
        <v>0.0</v>
      </c>
      <c r="D3" s="3">
        <v>0.0</v>
      </c>
      <c r="E3" s="3">
        <v>0.0</v>
      </c>
      <c r="F3" s="4">
        <v>0.0</v>
      </c>
      <c r="G3" s="5">
        <v>37.3</v>
      </c>
      <c r="H3" s="1">
        <v>0.0</v>
      </c>
      <c r="J3" s="6"/>
      <c r="K3" s="6"/>
      <c r="L3" s="6"/>
      <c r="M3" s="6"/>
      <c r="N3" s="6"/>
      <c r="O3" s="6"/>
      <c r="P3" s="6"/>
    </row>
    <row r="4">
      <c r="A4" s="1">
        <v>3.0</v>
      </c>
      <c r="B4" s="2">
        <v>2330.41</v>
      </c>
      <c r="C4" s="3">
        <v>0.0</v>
      </c>
      <c r="D4" s="3">
        <v>0.0</v>
      </c>
      <c r="E4" s="3">
        <v>0.0</v>
      </c>
      <c r="F4" s="4">
        <v>0.0</v>
      </c>
      <c r="G4" s="5">
        <v>38.6</v>
      </c>
      <c r="H4" s="1">
        <v>0.0</v>
      </c>
    </row>
    <row r="5">
      <c r="A5" s="1">
        <v>4.0</v>
      </c>
      <c r="B5" s="2">
        <v>2351.63</v>
      </c>
      <c r="C5" s="3">
        <v>0.0</v>
      </c>
      <c r="D5" s="3">
        <v>0.0</v>
      </c>
      <c r="E5" s="3">
        <v>0.0</v>
      </c>
      <c r="F5" s="4">
        <v>0.0</v>
      </c>
      <c r="G5" s="5">
        <v>32.3</v>
      </c>
      <c r="H5" s="1">
        <v>0.0</v>
      </c>
    </row>
    <row r="6">
      <c r="A6" s="1">
        <v>5.0</v>
      </c>
      <c r="B6" s="2">
        <v>2398.48</v>
      </c>
      <c r="C6" s="3">
        <v>0.0</v>
      </c>
      <c r="D6" s="3">
        <v>10.0</v>
      </c>
      <c r="E6" s="3">
        <v>0.0</v>
      </c>
      <c r="F6" s="4">
        <v>0.0</v>
      </c>
      <c r="G6" s="5">
        <v>34.9</v>
      </c>
      <c r="H6" s="1">
        <v>0.0</v>
      </c>
    </row>
    <row r="7">
      <c r="A7" s="1">
        <v>6.0</v>
      </c>
      <c r="B7" s="2">
        <v>2611.66</v>
      </c>
      <c r="C7" s="3">
        <v>0.0</v>
      </c>
      <c r="D7" s="3">
        <v>10.0</v>
      </c>
      <c r="E7" s="3">
        <v>0.0</v>
      </c>
      <c r="F7" s="4">
        <v>0.0</v>
      </c>
      <c r="G7" s="5">
        <v>38.7</v>
      </c>
      <c r="H7" s="1">
        <v>0.0</v>
      </c>
    </row>
    <row r="8">
      <c r="A8" s="1">
        <v>7.0</v>
      </c>
      <c r="B8" s="2">
        <v>2557.31</v>
      </c>
      <c r="C8" s="3">
        <v>0.0</v>
      </c>
      <c r="D8" s="3">
        <v>10.0</v>
      </c>
      <c r="E8" s="3">
        <v>0.0</v>
      </c>
      <c r="F8" s="4">
        <v>0.0</v>
      </c>
      <c r="G8" s="5">
        <v>35.1</v>
      </c>
      <c r="H8" s="1">
        <v>0.0</v>
      </c>
    </row>
    <row r="9">
      <c r="A9" s="1">
        <v>8.0</v>
      </c>
      <c r="B9" s="2">
        <v>3250.96</v>
      </c>
      <c r="C9" s="3">
        <v>0.0</v>
      </c>
      <c r="D9" s="3">
        <v>10.0</v>
      </c>
      <c r="E9" s="3">
        <v>0.0</v>
      </c>
      <c r="F9" s="4">
        <v>0.0</v>
      </c>
      <c r="G9" s="5">
        <v>34.4</v>
      </c>
      <c r="H9" s="1">
        <v>1.0</v>
      </c>
    </row>
    <row r="10">
      <c r="A10" s="1">
        <v>9.0</v>
      </c>
      <c r="B10" s="2">
        <v>2802.04</v>
      </c>
      <c r="C10" s="3">
        <v>0.0</v>
      </c>
      <c r="D10" s="3">
        <v>10.0</v>
      </c>
      <c r="E10" s="3">
        <v>0.0</v>
      </c>
      <c r="F10" s="4">
        <v>0.0</v>
      </c>
      <c r="G10" s="5">
        <v>37.9</v>
      </c>
      <c r="H10" s="1">
        <v>0.0</v>
      </c>
    </row>
    <row r="11">
      <c r="A11" s="1">
        <v>10.0</v>
      </c>
      <c r="B11" s="2">
        <v>2881.28</v>
      </c>
      <c r="C11" s="3">
        <v>0.0</v>
      </c>
      <c r="D11" s="3">
        <v>15.0</v>
      </c>
      <c r="E11" s="3">
        <v>0.0</v>
      </c>
      <c r="F11" s="4">
        <v>0.0</v>
      </c>
      <c r="G11" s="5">
        <v>40.6</v>
      </c>
      <c r="H11" s="1">
        <v>0.0</v>
      </c>
    </row>
    <row r="12">
      <c r="A12" s="1">
        <v>11.0</v>
      </c>
      <c r="B12" s="2">
        <v>2734.97</v>
      </c>
      <c r="C12" s="3">
        <v>0.0</v>
      </c>
      <c r="D12" s="3">
        <v>15.0</v>
      </c>
      <c r="E12" s="3">
        <v>0.0</v>
      </c>
      <c r="F12" s="4">
        <v>0.0</v>
      </c>
      <c r="G12" s="5">
        <v>46.1</v>
      </c>
      <c r="H12" s="1">
        <v>0.0</v>
      </c>
    </row>
    <row r="13">
      <c r="A13" s="1">
        <v>12.0</v>
      </c>
      <c r="B13" s="2">
        <v>3580.57</v>
      </c>
      <c r="C13" s="3">
        <v>0.0</v>
      </c>
      <c r="D13" s="3">
        <v>15.0</v>
      </c>
      <c r="E13" s="3">
        <v>0.0</v>
      </c>
      <c r="F13" s="4">
        <v>0.0</v>
      </c>
      <c r="G13" s="5">
        <v>43.6</v>
      </c>
      <c r="H13" s="1">
        <v>1.0</v>
      </c>
    </row>
    <row r="14">
      <c r="A14" s="1">
        <v>13.0</v>
      </c>
      <c r="B14" s="2">
        <v>3581.54</v>
      </c>
      <c r="C14" s="3">
        <v>0.0</v>
      </c>
      <c r="D14" s="3">
        <v>15.0</v>
      </c>
      <c r="E14" s="3">
        <v>0.0</v>
      </c>
      <c r="F14" s="4">
        <v>0.0</v>
      </c>
      <c r="G14" s="5">
        <v>41.9</v>
      </c>
      <c r="H14" s="1">
        <v>1.0</v>
      </c>
    </row>
    <row r="15">
      <c r="A15" s="1">
        <v>14.0</v>
      </c>
      <c r="B15" s="2">
        <v>2962.99</v>
      </c>
      <c r="C15" s="3">
        <v>0.0</v>
      </c>
      <c r="D15" s="3">
        <v>15.0</v>
      </c>
      <c r="E15" s="3">
        <v>0.0</v>
      </c>
      <c r="F15" s="4">
        <v>0.0</v>
      </c>
      <c r="G15" s="5">
        <v>45.1</v>
      </c>
      <c r="H15" s="1">
        <v>0.0</v>
      </c>
    </row>
    <row r="16">
      <c r="A16" s="1">
        <v>15.0</v>
      </c>
      <c r="B16" s="2">
        <v>2510.82</v>
      </c>
      <c r="C16" s="3">
        <v>0.0</v>
      </c>
      <c r="D16" s="3">
        <v>15.0</v>
      </c>
      <c r="E16" s="3">
        <v>0.0</v>
      </c>
      <c r="F16" s="4">
        <v>0.0</v>
      </c>
      <c r="G16" s="5">
        <v>48.0</v>
      </c>
      <c r="H16" s="1">
        <v>0.0</v>
      </c>
    </row>
    <row r="17">
      <c r="A17" s="1">
        <v>16.0</v>
      </c>
      <c r="B17" s="2">
        <v>2523.34</v>
      </c>
      <c r="C17" s="3">
        <v>0.0</v>
      </c>
      <c r="D17" s="3">
        <v>15.0</v>
      </c>
      <c r="E17" s="3">
        <v>0.0</v>
      </c>
      <c r="F17" s="4">
        <v>0.5</v>
      </c>
      <c r="G17" s="5">
        <v>45.7</v>
      </c>
      <c r="H17" s="1">
        <v>0.0</v>
      </c>
    </row>
    <row r="18">
      <c r="A18" s="1">
        <v>17.0</v>
      </c>
      <c r="B18" s="2">
        <v>2708.6</v>
      </c>
      <c r="C18" s="3">
        <v>0.0</v>
      </c>
      <c r="D18" s="3">
        <v>15.0</v>
      </c>
      <c r="E18" s="3">
        <v>0.0</v>
      </c>
      <c r="F18" s="4">
        <v>0.5</v>
      </c>
      <c r="G18" s="5">
        <v>45.0</v>
      </c>
      <c r="H18" s="1">
        <v>0.0</v>
      </c>
    </row>
    <row r="19">
      <c r="A19" s="1">
        <v>18.0</v>
      </c>
      <c r="B19" s="2">
        <v>2459.03</v>
      </c>
      <c r="C19" s="3">
        <v>0.0</v>
      </c>
      <c r="D19" s="3">
        <v>20.0</v>
      </c>
      <c r="E19" s="3">
        <v>0.0</v>
      </c>
      <c r="F19" s="4">
        <v>0.5</v>
      </c>
      <c r="G19" s="5">
        <v>50.2</v>
      </c>
      <c r="H19" s="1">
        <v>0.0</v>
      </c>
    </row>
    <row r="20">
      <c r="A20" s="1">
        <v>19.0</v>
      </c>
      <c r="B20" s="2">
        <v>3429.26</v>
      </c>
      <c r="C20" s="3">
        <v>0.0</v>
      </c>
      <c r="D20" s="3">
        <v>20.0</v>
      </c>
      <c r="E20" s="3">
        <v>0.0</v>
      </c>
      <c r="F20" s="4">
        <v>0.5</v>
      </c>
      <c r="G20" s="5">
        <v>50.2</v>
      </c>
      <c r="H20" s="1">
        <v>1.0</v>
      </c>
    </row>
    <row r="21">
      <c r="A21" s="1">
        <v>20.0</v>
      </c>
      <c r="B21" s="2">
        <v>2707.15</v>
      </c>
      <c r="C21" s="3">
        <v>0.0</v>
      </c>
      <c r="D21" s="3">
        <v>20.0</v>
      </c>
      <c r="E21" s="3">
        <v>0.0</v>
      </c>
      <c r="F21" s="4">
        <v>0.5</v>
      </c>
      <c r="G21" s="5">
        <v>52.8</v>
      </c>
      <c r="H21" s="1">
        <v>0.0</v>
      </c>
    </row>
    <row r="22">
      <c r="A22" s="1">
        <v>21.0</v>
      </c>
      <c r="B22" s="2">
        <v>2658.95</v>
      </c>
      <c r="C22" s="3">
        <v>0.0</v>
      </c>
      <c r="D22" s="3">
        <v>20.0</v>
      </c>
      <c r="E22" s="3">
        <v>0.0</v>
      </c>
      <c r="F22" s="4">
        <v>0.5</v>
      </c>
      <c r="G22" s="5">
        <v>55.4</v>
      </c>
      <c r="H22" s="1">
        <v>0.0</v>
      </c>
    </row>
    <row r="23">
      <c r="A23" s="1">
        <v>22.0</v>
      </c>
      <c r="B23" s="2">
        <v>2848.53</v>
      </c>
      <c r="C23" s="3">
        <v>0.0</v>
      </c>
      <c r="D23" s="3">
        <v>20.0</v>
      </c>
      <c r="E23" s="3">
        <v>0.0</v>
      </c>
      <c r="F23" s="4">
        <v>0.5</v>
      </c>
      <c r="G23" s="5">
        <v>61.7</v>
      </c>
      <c r="H23" s="1">
        <v>0.0</v>
      </c>
    </row>
    <row r="24">
      <c r="A24" s="1">
        <v>23.0</v>
      </c>
      <c r="B24" s="2">
        <v>2801.63</v>
      </c>
      <c r="C24" s="3">
        <v>0.0</v>
      </c>
      <c r="D24" s="3">
        <v>20.0</v>
      </c>
      <c r="E24" s="3">
        <v>0.0</v>
      </c>
      <c r="F24" s="4">
        <v>0.5</v>
      </c>
      <c r="G24" s="5">
        <v>64.7</v>
      </c>
      <c r="H24" s="1">
        <v>0.0</v>
      </c>
    </row>
    <row r="25">
      <c r="A25" s="1">
        <v>24.0</v>
      </c>
      <c r="B25" s="2">
        <v>4645.67</v>
      </c>
      <c r="C25" s="3">
        <v>200.0</v>
      </c>
      <c r="D25" s="3">
        <v>40.0</v>
      </c>
      <c r="E25" s="3">
        <v>0.0</v>
      </c>
      <c r="F25" s="4">
        <v>0.5</v>
      </c>
      <c r="G25" s="5">
        <v>67.6</v>
      </c>
      <c r="H25" s="1">
        <v>1.0</v>
      </c>
    </row>
    <row r="26">
      <c r="A26" s="1">
        <v>25.0</v>
      </c>
      <c r="B26" s="2">
        <v>4034.12</v>
      </c>
      <c r="C26" s="3">
        <v>200.0</v>
      </c>
      <c r="D26" s="3">
        <v>40.0</v>
      </c>
      <c r="E26" s="3">
        <v>0.0</v>
      </c>
      <c r="F26" s="4">
        <v>0.5</v>
      </c>
      <c r="G26" s="5">
        <v>66.3</v>
      </c>
      <c r="H26" s="1">
        <v>0.0</v>
      </c>
    </row>
    <row r="27">
      <c r="A27" s="1">
        <v>26.0</v>
      </c>
      <c r="B27" s="2">
        <v>4510.32</v>
      </c>
      <c r="C27" s="3">
        <v>200.0</v>
      </c>
      <c r="D27" s="3">
        <v>40.0</v>
      </c>
      <c r="E27" s="7">
        <v>70.0</v>
      </c>
      <c r="F27" s="4">
        <v>0.5</v>
      </c>
      <c r="G27" s="5">
        <v>74.4</v>
      </c>
      <c r="H27" s="1">
        <v>0.0</v>
      </c>
    </row>
    <row r="28">
      <c r="A28" s="1">
        <v>27.0</v>
      </c>
      <c r="B28" s="2">
        <v>4436.9</v>
      </c>
      <c r="C28" s="3">
        <v>200.0</v>
      </c>
      <c r="D28" s="3">
        <v>50.0</v>
      </c>
      <c r="E28" s="7">
        <v>70.0</v>
      </c>
      <c r="F28" s="4">
        <v>0.5</v>
      </c>
      <c r="G28" s="5">
        <v>75.4</v>
      </c>
      <c r="H28" s="1">
        <v>0.0</v>
      </c>
    </row>
    <row r="29">
      <c r="A29" s="1">
        <v>28.0</v>
      </c>
      <c r="B29" s="2">
        <v>5427.97</v>
      </c>
      <c r="C29" s="3">
        <v>200.0</v>
      </c>
      <c r="D29" s="3">
        <v>50.0</v>
      </c>
      <c r="E29" s="7">
        <v>70.0</v>
      </c>
      <c r="F29" s="4">
        <v>0.5</v>
      </c>
      <c r="G29" s="5">
        <v>77.1</v>
      </c>
      <c r="H29" s="1">
        <v>1.0</v>
      </c>
    </row>
    <row r="30">
      <c r="A30" s="1">
        <v>29.0</v>
      </c>
      <c r="B30" s="2">
        <v>4758.76</v>
      </c>
      <c r="C30" s="3">
        <v>200.0</v>
      </c>
      <c r="D30" s="3">
        <v>50.0</v>
      </c>
      <c r="E30" s="7">
        <v>70.0</v>
      </c>
      <c r="F30" s="4">
        <v>0.5</v>
      </c>
      <c r="G30" s="5">
        <v>75.4</v>
      </c>
      <c r="H30" s="1">
        <v>0.0</v>
      </c>
    </row>
    <row r="31">
      <c r="A31" s="1">
        <v>30.0</v>
      </c>
      <c r="B31" s="2">
        <v>4773.62</v>
      </c>
      <c r="C31" s="3">
        <v>200.0</v>
      </c>
      <c r="D31" s="3">
        <v>50.0</v>
      </c>
      <c r="E31" s="7">
        <v>140.0</v>
      </c>
      <c r="F31" s="4">
        <v>0.5</v>
      </c>
      <c r="G31" s="5">
        <v>79.6</v>
      </c>
      <c r="H31" s="1">
        <v>0.0</v>
      </c>
    </row>
    <row r="32">
      <c r="A32" s="1">
        <v>31.0</v>
      </c>
      <c r="B32" s="2">
        <v>4866.54</v>
      </c>
      <c r="C32" s="3">
        <v>200.0</v>
      </c>
      <c r="D32" s="3">
        <v>50.0</v>
      </c>
      <c r="E32" s="7">
        <v>140.0</v>
      </c>
      <c r="F32" s="4">
        <v>0.5</v>
      </c>
      <c r="G32" s="5">
        <v>80.2</v>
      </c>
      <c r="H32" s="1">
        <v>0.0</v>
      </c>
    </row>
    <row r="33">
      <c r="A33" s="1">
        <v>32.0</v>
      </c>
      <c r="B33" s="2">
        <v>4846.53</v>
      </c>
      <c r="C33" s="3">
        <v>200.0</v>
      </c>
      <c r="D33" s="3">
        <v>40.0</v>
      </c>
      <c r="E33" s="7">
        <v>140.0</v>
      </c>
      <c r="F33" s="4">
        <v>0.5</v>
      </c>
      <c r="G33" s="5">
        <v>75.9</v>
      </c>
      <c r="H33" s="1">
        <v>0.0</v>
      </c>
    </row>
    <row r="34">
      <c r="A34" s="1">
        <v>33.0</v>
      </c>
      <c r="B34" s="2">
        <v>5209.9</v>
      </c>
      <c r="C34" s="3">
        <v>200.0</v>
      </c>
      <c r="D34" s="3">
        <v>40.0</v>
      </c>
      <c r="E34" s="7">
        <v>140.0</v>
      </c>
      <c r="F34" s="4">
        <v>-0.2</v>
      </c>
      <c r="G34" s="5">
        <v>77.3</v>
      </c>
      <c r="H34" s="1">
        <v>0.0</v>
      </c>
    </row>
    <row r="35">
      <c r="A35" s="1">
        <v>34.0</v>
      </c>
      <c r="B35" s="2">
        <v>4831.16</v>
      </c>
      <c r="C35" s="3">
        <v>200.0</v>
      </c>
      <c r="D35" s="3">
        <v>40.0</v>
      </c>
      <c r="E35" s="7">
        <v>35.0</v>
      </c>
      <c r="F35" s="4">
        <v>-0.2</v>
      </c>
      <c r="G35" s="5">
        <v>72.7</v>
      </c>
      <c r="H35" s="1">
        <v>0.0</v>
      </c>
    </row>
    <row r="36">
      <c r="A36" s="1">
        <v>35.0</v>
      </c>
      <c r="B36" s="2">
        <v>4999.64</v>
      </c>
      <c r="C36" s="3">
        <v>200.0</v>
      </c>
      <c r="D36" s="3">
        <v>40.0</v>
      </c>
      <c r="E36" s="7">
        <v>35.0</v>
      </c>
      <c r="F36" s="4">
        <v>-0.2</v>
      </c>
      <c r="G36" s="5">
        <v>76.7</v>
      </c>
      <c r="H36" s="1">
        <v>0.0</v>
      </c>
    </row>
    <row r="37">
      <c r="A37" s="1">
        <v>36.0</v>
      </c>
      <c r="B37" s="2">
        <v>4073.66</v>
      </c>
      <c r="C37" s="3">
        <v>0.0</v>
      </c>
      <c r="D37" s="3">
        <v>20.0</v>
      </c>
      <c r="E37" s="7">
        <v>35.0</v>
      </c>
      <c r="F37" s="4">
        <v>-0.2</v>
      </c>
      <c r="G37" s="5">
        <v>72.7</v>
      </c>
      <c r="H37" s="1">
        <v>0.0</v>
      </c>
    </row>
    <row r="38">
      <c r="A38" s="1">
        <v>37.0</v>
      </c>
      <c r="B38" s="2">
        <v>3885.19</v>
      </c>
      <c r="C38" s="3">
        <v>0.0</v>
      </c>
      <c r="D38" s="3">
        <v>20.0</v>
      </c>
      <c r="E38" s="7">
        <v>35.0</v>
      </c>
      <c r="F38" s="4">
        <v>-0.2</v>
      </c>
      <c r="G38" s="5">
        <v>71.7</v>
      </c>
      <c r="H38" s="1">
        <v>0.0</v>
      </c>
    </row>
    <row r="39">
      <c r="A39" s="1">
        <v>38.0</v>
      </c>
      <c r="B39" s="2">
        <v>3395.17</v>
      </c>
      <c r="C39" s="3">
        <v>0.0</v>
      </c>
      <c r="D39" s="3">
        <v>20.0</v>
      </c>
      <c r="E39" s="3">
        <v>0.0</v>
      </c>
      <c r="F39" s="4">
        <v>-0.2</v>
      </c>
      <c r="G39" s="5">
        <v>64.5</v>
      </c>
      <c r="H39" s="1">
        <v>0.0</v>
      </c>
    </row>
    <row r="40">
      <c r="A40" s="1">
        <v>39.0</v>
      </c>
      <c r="B40" s="2">
        <v>3543.52</v>
      </c>
      <c r="C40" s="3">
        <v>0.0</v>
      </c>
      <c r="D40" s="3">
        <v>20.0</v>
      </c>
      <c r="E40" s="3">
        <v>0.0</v>
      </c>
      <c r="F40" s="4">
        <v>-0.2</v>
      </c>
      <c r="G40" s="5">
        <v>62.5</v>
      </c>
      <c r="H40" s="1">
        <v>0.0</v>
      </c>
    </row>
    <row r="41">
      <c r="A41" s="1">
        <v>40.0</v>
      </c>
      <c r="B41" s="2">
        <v>3318.82</v>
      </c>
      <c r="C41" s="3">
        <v>0.0</v>
      </c>
      <c r="D41" s="3">
        <v>20.0</v>
      </c>
      <c r="E41" s="3">
        <v>0.0</v>
      </c>
      <c r="F41" s="4">
        <v>-0.2</v>
      </c>
      <c r="G41" s="5">
        <v>65.5</v>
      </c>
      <c r="H41" s="1">
        <v>0.0</v>
      </c>
    </row>
    <row r="42">
      <c r="A42" s="1">
        <v>41.0</v>
      </c>
      <c r="B42" s="2">
        <v>3439.85</v>
      </c>
      <c r="C42" s="3">
        <v>0.0</v>
      </c>
      <c r="D42" s="3">
        <v>15.0</v>
      </c>
      <c r="E42" s="3">
        <v>0.0</v>
      </c>
      <c r="F42" s="4">
        <v>-0.2</v>
      </c>
      <c r="G42" s="5">
        <v>60.9</v>
      </c>
      <c r="H42" s="1">
        <v>0.0</v>
      </c>
    </row>
    <row r="43">
      <c r="A43" s="1">
        <v>42.0</v>
      </c>
      <c r="B43" s="2">
        <v>3396.71</v>
      </c>
      <c r="C43" s="3">
        <v>0.0</v>
      </c>
      <c r="D43" s="3">
        <v>15.0</v>
      </c>
      <c r="E43" s="3">
        <v>0.0</v>
      </c>
      <c r="F43" s="4">
        <v>-0.2</v>
      </c>
      <c r="G43" s="5">
        <v>58.1</v>
      </c>
      <c r="H43" s="1">
        <v>0.0</v>
      </c>
    </row>
    <row r="44">
      <c r="A44" s="1">
        <v>43.0</v>
      </c>
      <c r="B44" s="2">
        <v>3249.66</v>
      </c>
      <c r="C44" s="3">
        <v>0.0</v>
      </c>
      <c r="D44" s="3">
        <v>15.0</v>
      </c>
      <c r="E44" s="3">
        <v>0.0</v>
      </c>
      <c r="F44" s="4">
        <v>-0.2</v>
      </c>
      <c r="G44" s="5">
        <v>61.1</v>
      </c>
      <c r="H44" s="1">
        <v>0.0</v>
      </c>
    </row>
    <row r="45">
      <c r="A45" s="1">
        <v>44.0</v>
      </c>
      <c r="B45" s="2">
        <v>2931.35</v>
      </c>
      <c r="C45" s="3">
        <v>0.0</v>
      </c>
      <c r="D45" s="3">
        <v>15.0</v>
      </c>
      <c r="E45" s="3">
        <v>0.0</v>
      </c>
      <c r="F45" s="4">
        <v>-0.2</v>
      </c>
      <c r="G45" s="5">
        <v>50.2</v>
      </c>
      <c r="H45" s="1">
        <v>0.0</v>
      </c>
    </row>
    <row r="46">
      <c r="A46" s="1">
        <v>45.0</v>
      </c>
      <c r="B46" s="2">
        <v>3933.05</v>
      </c>
      <c r="C46" s="3">
        <v>0.0</v>
      </c>
      <c r="D46" s="3">
        <v>10.0</v>
      </c>
      <c r="E46" s="3">
        <v>0.0</v>
      </c>
      <c r="F46" s="4">
        <v>-0.2</v>
      </c>
      <c r="G46" s="5">
        <v>50.4</v>
      </c>
      <c r="H46" s="1">
        <v>1.0</v>
      </c>
    </row>
    <row r="47">
      <c r="A47" s="1">
        <v>46.0</v>
      </c>
      <c r="B47" s="2">
        <v>3506.81</v>
      </c>
      <c r="C47" s="3">
        <v>0.0</v>
      </c>
      <c r="D47" s="3">
        <v>10.0</v>
      </c>
      <c r="E47" s="3">
        <v>0.0</v>
      </c>
      <c r="F47" s="4">
        <v>-0.2</v>
      </c>
      <c r="G47" s="5">
        <v>55.0</v>
      </c>
      <c r="H47" s="1">
        <v>0.0</v>
      </c>
    </row>
    <row r="48">
      <c r="A48" s="1">
        <v>47.0</v>
      </c>
      <c r="B48" s="2">
        <v>2818.97</v>
      </c>
      <c r="C48" s="3">
        <v>0.0</v>
      </c>
      <c r="D48" s="3">
        <v>10.0</v>
      </c>
      <c r="E48" s="3">
        <v>0.0</v>
      </c>
      <c r="F48" s="4">
        <v>-0.2</v>
      </c>
      <c r="G48" s="5">
        <v>44.4</v>
      </c>
      <c r="H48" s="1">
        <v>0.0</v>
      </c>
    </row>
    <row r="49">
      <c r="A49" s="1">
        <v>48.0</v>
      </c>
      <c r="B49" s="2">
        <v>3856.38</v>
      </c>
      <c r="C49" s="3">
        <v>0.0</v>
      </c>
      <c r="D49" s="3">
        <v>10.0</v>
      </c>
      <c r="E49" s="3">
        <v>0.0</v>
      </c>
      <c r="F49" s="4">
        <v>-0.2</v>
      </c>
      <c r="G49" s="5">
        <v>48.5</v>
      </c>
      <c r="H49" s="1">
        <v>1.0</v>
      </c>
    </row>
    <row r="50">
      <c r="A50" s="1">
        <v>49.0</v>
      </c>
      <c r="B50" s="2">
        <v>3060.15</v>
      </c>
      <c r="C50" s="3">
        <v>0.0</v>
      </c>
      <c r="D50" s="3">
        <v>0.0</v>
      </c>
      <c r="E50" s="3">
        <v>0.0</v>
      </c>
      <c r="F50" s="4">
        <v>-0.2</v>
      </c>
      <c r="G50" s="5">
        <v>44.5</v>
      </c>
      <c r="H50" s="1">
        <v>0.0</v>
      </c>
    </row>
    <row r="51">
      <c r="A51" s="1">
        <v>50.0</v>
      </c>
      <c r="B51" s="2">
        <v>2761.15</v>
      </c>
      <c r="C51" s="3">
        <v>0.0</v>
      </c>
      <c r="D51" s="3">
        <v>0.0</v>
      </c>
      <c r="E51" s="3">
        <v>0.0</v>
      </c>
      <c r="F51" s="4">
        <v>-0.2</v>
      </c>
      <c r="G51" s="5">
        <v>37.6</v>
      </c>
      <c r="H51" s="1">
        <v>0.0</v>
      </c>
    </row>
    <row r="52">
      <c r="A52" s="1">
        <v>51.0</v>
      </c>
      <c r="B52" s="2">
        <v>2323.12</v>
      </c>
      <c r="C52" s="3">
        <v>0.0</v>
      </c>
      <c r="D52" s="3">
        <v>0.0</v>
      </c>
      <c r="E52" s="3">
        <v>0.0</v>
      </c>
      <c r="F52" s="4">
        <v>-0.2</v>
      </c>
      <c r="G52" s="5">
        <v>32.8</v>
      </c>
      <c r="H52" s="1">
        <v>0.0</v>
      </c>
    </row>
    <row r="53">
      <c r="A53" s="1">
        <v>52.0</v>
      </c>
      <c r="B53" s="2">
        <v>3577.04</v>
      </c>
      <c r="C53" s="3">
        <v>0.0</v>
      </c>
      <c r="D53" s="3">
        <v>0.0</v>
      </c>
      <c r="E53" s="3">
        <v>0.0</v>
      </c>
      <c r="F53" s="4">
        <v>-0.2</v>
      </c>
      <c r="G53" s="5">
        <v>35.9</v>
      </c>
      <c r="H53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8" width="16.0"/>
    <col customWidth="1" min="10" max="10" width="28.57"/>
    <col customWidth="1" min="21" max="30" width="16.14"/>
  </cols>
  <sheetData>
    <row r="1">
      <c r="A1" s="8"/>
      <c r="B1" s="8"/>
      <c r="C1" s="8"/>
      <c r="D1" s="8"/>
      <c r="E1" s="8"/>
      <c r="F1" s="8"/>
      <c r="G1" s="8"/>
      <c r="H1" s="8"/>
      <c r="I1" s="8"/>
      <c r="T1" s="9"/>
      <c r="U1" s="8"/>
      <c r="V1" s="8"/>
      <c r="W1" s="8"/>
      <c r="X1" s="8"/>
      <c r="Y1" s="8"/>
      <c r="Z1" s="8"/>
      <c r="AA1" s="8"/>
      <c r="AB1" s="8"/>
      <c r="AC1" s="8"/>
      <c r="AD1" s="8"/>
      <c r="AE1" s="1"/>
      <c r="AF1" s="1"/>
    </row>
    <row r="2">
      <c r="A2" s="8"/>
      <c r="B2" s="8"/>
      <c r="C2" s="8"/>
      <c r="D2" s="8"/>
      <c r="E2" s="8"/>
      <c r="F2" s="8"/>
      <c r="G2" s="8"/>
      <c r="H2" s="8"/>
      <c r="I2" s="8"/>
      <c r="T2" s="9"/>
      <c r="U2" s="8"/>
      <c r="V2" s="8"/>
      <c r="W2" s="8"/>
      <c r="X2" s="8"/>
      <c r="Y2" s="8"/>
      <c r="Z2" s="8"/>
      <c r="AA2" s="8"/>
      <c r="AB2" s="8"/>
      <c r="AC2" s="8"/>
      <c r="AD2" s="8"/>
      <c r="AE2" s="1"/>
      <c r="AF2" s="1"/>
    </row>
    <row r="3" ht="33.75" customHeight="1">
      <c r="A3" s="10" t="str">
        <f>Data!A1</f>
        <v>Week</v>
      </c>
      <c r="B3" s="10" t="str">
        <f>Data!B1</f>
        <v>Revenue</v>
      </c>
      <c r="C3" s="10" t="str">
        <f>Data!C1</f>
        <v>Newspaper Ads</v>
      </c>
      <c r="D3" s="10" t="str">
        <f>Data!D1</f>
        <v>Search Ads</v>
      </c>
      <c r="E3" s="10" t="str">
        <f>Data!E1</f>
        <v>Social Ads</v>
      </c>
      <c r="F3" s="10" t="str">
        <f>Data!F1</f>
        <v>Price Change</v>
      </c>
      <c r="G3" s="10" t="str">
        <f>Data!G1</f>
        <v>Temperature</v>
      </c>
      <c r="H3" s="10" t="str">
        <f>Data!H1</f>
        <v>Holiday</v>
      </c>
      <c r="T3" s="9" t="s">
        <v>8</v>
      </c>
      <c r="U3" s="11" t="str">
        <f t="shared" ref="U3:Z3" si="1">C3</f>
        <v>Newspaper Ads</v>
      </c>
      <c r="V3" s="11" t="str">
        <f t="shared" si="1"/>
        <v>Search Ads</v>
      </c>
      <c r="W3" s="11" t="str">
        <f t="shared" si="1"/>
        <v>Social Ads</v>
      </c>
      <c r="X3" s="11" t="str">
        <f t="shared" si="1"/>
        <v>Price Change</v>
      </c>
      <c r="Y3" s="11" t="str">
        <f t="shared" si="1"/>
        <v>Temperature</v>
      </c>
      <c r="Z3" s="11" t="str">
        <f t="shared" si="1"/>
        <v>Holiday</v>
      </c>
      <c r="AA3" s="11" t="str">
        <f>Q5</f>
        <v>Baseline</v>
      </c>
      <c r="AB3" s="10" t="s">
        <v>9</v>
      </c>
      <c r="AC3" s="10" t="s">
        <v>10</v>
      </c>
      <c r="AD3" s="10" t="s">
        <v>11</v>
      </c>
      <c r="AE3" s="1"/>
      <c r="AF3" s="1"/>
    </row>
    <row r="4">
      <c r="A4" s="12">
        <f>Data!A2</f>
        <v>1</v>
      </c>
      <c r="B4" s="13">
        <f>Data!B2</f>
        <v>3302.99</v>
      </c>
      <c r="C4" s="14">
        <f>Data!C2</f>
        <v>0</v>
      </c>
      <c r="D4" s="14">
        <f>Data!D2</f>
        <v>0</v>
      </c>
      <c r="E4" s="14">
        <f>Data!E2</f>
        <v>0</v>
      </c>
      <c r="F4" s="15">
        <f>Data!F2</f>
        <v>0</v>
      </c>
      <c r="G4" s="16">
        <f>Data!G2</f>
        <v>39.8</v>
      </c>
      <c r="H4" s="12">
        <f>Data!H2</f>
        <v>1</v>
      </c>
      <c r="U4" s="14">
        <f t="shared" ref="U4:U55" si="2">$P$6*C4</f>
        <v>0</v>
      </c>
      <c r="V4" s="14">
        <f t="shared" ref="V4:V55" si="3">$O$6*D4</f>
        <v>0</v>
      </c>
      <c r="W4" s="14">
        <f t="shared" ref="W4:W55" si="4">$N$6*E4</f>
        <v>0</v>
      </c>
      <c r="X4" s="14">
        <f t="shared" ref="X4:X55" si="5">$M$6*F4</f>
        <v>0</v>
      </c>
      <c r="Y4" s="14">
        <f t="shared" ref="Y4:Y55" si="6">$L$6*G4</f>
        <v>1098.625621</v>
      </c>
      <c r="Z4" s="14">
        <f t="shared" ref="Z4:Z55" si="7">$K$6*H4</f>
        <v>804.2099658</v>
      </c>
      <c r="AA4" s="14">
        <f t="shared" ref="AA4:AA55" si="8">$Q$6</f>
        <v>1517.819176</v>
      </c>
      <c r="AB4" s="14">
        <f t="shared" ref="AB4:AB55" si="9">sum(U4:AA4)</f>
        <v>3420.654762</v>
      </c>
      <c r="AC4" s="14">
        <f t="shared" ref="AC4:AC55" si="10">AB4-B4</f>
        <v>117.6647623</v>
      </c>
      <c r="AD4" s="17">
        <f t="shared" ref="AD4:AD55" si="11">AC4/B4</f>
        <v>0.03562371133</v>
      </c>
      <c r="AE4" s="18"/>
      <c r="AF4" s="18"/>
    </row>
    <row r="5">
      <c r="A5" s="12">
        <f>Data!A3</f>
        <v>2</v>
      </c>
      <c r="B5" s="13">
        <f>Data!B3</f>
        <v>2706.27</v>
      </c>
      <c r="C5" s="14">
        <f>Data!C3</f>
        <v>0</v>
      </c>
      <c r="D5" s="14">
        <f>Data!D3</f>
        <v>0</v>
      </c>
      <c r="E5" s="14">
        <f>Data!E3</f>
        <v>0</v>
      </c>
      <c r="F5" s="15">
        <f>Data!F3</f>
        <v>0</v>
      </c>
      <c r="G5" s="16">
        <f>Data!G3</f>
        <v>37.3</v>
      </c>
      <c r="H5" s="12">
        <f>Data!H3</f>
        <v>0</v>
      </c>
      <c r="K5" s="1" t="str">
        <f>H3</f>
        <v>Holiday</v>
      </c>
      <c r="L5" s="1" t="str">
        <f>G3</f>
        <v>Temperature</v>
      </c>
      <c r="M5" s="1" t="str">
        <f>F3</f>
        <v>Price Change</v>
      </c>
      <c r="N5" s="1" t="str">
        <f>E3</f>
        <v>Social Ads</v>
      </c>
      <c r="O5" s="1" t="str">
        <f>D3</f>
        <v>Search Ads</v>
      </c>
      <c r="P5" s="8" t="str">
        <f>C3</f>
        <v>Newspaper Ads</v>
      </c>
      <c r="Q5" s="1" t="s">
        <v>12</v>
      </c>
      <c r="U5" s="14">
        <f t="shared" si="2"/>
        <v>0</v>
      </c>
      <c r="V5" s="14">
        <f t="shared" si="3"/>
        <v>0</v>
      </c>
      <c r="W5" s="14">
        <f t="shared" si="4"/>
        <v>0</v>
      </c>
      <c r="X5" s="14">
        <f t="shared" si="5"/>
        <v>0</v>
      </c>
      <c r="Y5" s="14">
        <f t="shared" si="6"/>
        <v>1029.616474</v>
      </c>
      <c r="Z5" s="14">
        <f t="shared" si="7"/>
        <v>0</v>
      </c>
      <c r="AA5" s="14">
        <f t="shared" si="8"/>
        <v>1517.819176</v>
      </c>
      <c r="AB5" s="14">
        <f t="shared" si="9"/>
        <v>2547.435649</v>
      </c>
      <c r="AC5" s="14">
        <f t="shared" si="10"/>
        <v>-158.8343506</v>
      </c>
      <c r="AD5" s="17">
        <f t="shared" si="11"/>
        <v>-0.05869124314</v>
      </c>
      <c r="AE5" s="18"/>
      <c r="AF5" s="18"/>
    </row>
    <row r="6">
      <c r="A6" s="12">
        <f>Data!A4</f>
        <v>3</v>
      </c>
      <c r="B6" s="13">
        <f>Data!B4</f>
        <v>2330.41</v>
      </c>
      <c r="C6" s="14">
        <f>Data!C4</f>
        <v>0</v>
      </c>
      <c r="D6" s="14">
        <f>Data!D4</f>
        <v>0</v>
      </c>
      <c r="E6" s="14">
        <f>Data!E4</f>
        <v>0</v>
      </c>
      <c r="F6" s="15">
        <f>Data!F4</f>
        <v>0</v>
      </c>
      <c r="G6" s="16">
        <f>Data!G4</f>
        <v>38.6</v>
      </c>
      <c r="H6" s="12">
        <f>Data!H4</f>
        <v>0</v>
      </c>
      <c r="J6" s="9" t="s">
        <v>13</v>
      </c>
      <c r="K6" s="19">
        <f t="array" ref="K6:Q10">LINEST(B4:B55,C4:H55,1,1)</f>
        <v>804.2099658</v>
      </c>
      <c r="L6" s="19">
        <v>27.60365881379305</v>
      </c>
      <c r="M6" s="19">
        <v>-751.9252934898414</v>
      </c>
      <c r="N6" s="19">
        <v>3.710089825169321</v>
      </c>
      <c r="O6" s="19">
        <v>2.7898930069271834</v>
      </c>
      <c r="P6" s="19">
        <v>4.496631566730403</v>
      </c>
      <c r="Q6" s="19">
        <v>1517.8191756799717</v>
      </c>
      <c r="U6" s="14">
        <f t="shared" si="2"/>
        <v>0</v>
      </c>
      <c r="V6" s="14">
        <f t="shared" si="3"/>
        <v>0</v>
      </c>
      <c r="W6" s="14">
        <f t="shared" si="4"/>
        <v>0</v>
      </c>
      <c r="X6" s="14">
        <f t="shared" si="5"/>
        <v>0</v>
      </c>
      <c r="Y6" s="14">
        <f t="shared" si="6"/>
        <v>1065.50123</v>
      </c>
      <c r="Z6" s="14">
        <f t="shared" si="7"/>
        <v>0</v>
      </c>
      <c r="AA6" s="14">
        <f t="shared" si="8"/>
        <v>1517.819176</v>
      </c>
      <c r="AB6" s="14">
        <f t="shared" si="9"/>
        <v>2583.320406</v>
      </c>
      <c r="AC6" s="14">
        <f t="shared" si="10"/>
        <v>252.9104059</v>
      </c>
      <c r="AD6" s="17">
        <f t="shared" si="11"/>
        <v>0.1085261417</v>
      </c>
      <c r="AE6" s="18"/>
      <c r="AF6" s="18"/>
    </row>
    <row r="7">
      <c r="A7" s="12">
        <f>Data!A5</f>
        <v>4</v>
      </c>
      <c r="B7" s="13">
        <f>Data!B5</f>
        <v>2351.63</v>
      </c>
      <c r="C7" s="14">
        <f>Data!C5</f>
        <v>0</v>
      </c>
      <c r="D7" s="14">
        <f>Data!D5</f>
        <v>0</v>
      </c>
      <c r="E7" s="14">
        <f>Data!E5</f>
        <v>0</v>
      </c>
      <c r="F7" s="15">
        <f>Data!F5</f>
        <v>0</v>
      </c>
      <c r="G7" s="16">
        <f>Data!G5</f>
        <v>32.3</v>
      </c>
      <c r="H7" s="12">
        <f>Data!H5</f>
        <v>0</v>
      </c>
      <c r="J7" s="9"/>
      <c r="K7" s="20">
        <v>56.0366614388704</v>
      </c>
      <c r="L7" s="20">
        <v>3.5573704658940897</v>
      </c>
      <c r="M7" s="20">
        <v>95.67959423586943</v>
      </c>
      <c r="N7" s="20">
        <v>0.8760547465505826</v>
      </c>
      <c r="O7" s="20">
        <v>5.569146744991586</v>
      </c>
      <c r="P7" s="20">
        <v>0.6526757380590704</v>
      </c>
      <c r="Q7" s="20">
        <v>132.68614093031485</v>
      </c>
      <c r="U7" s="14">
        <f t="shared" si="2"/>
        <v>0</v>
      </c>
      <c r="V7" s="14">
        <f t="shared" si="3"/>
        <v>0</v>
      </c>
      <c r="W7" s="14">
        <f t="shared" si="4"/>
        <v>0</v>
      </c>
      <c r="X7" s="14">
        <f t="shared" si="5"/>
        <v>0</v>
      </c>
      <c r="Y7" s="14">
        <f t="shared" si="6"/>
        <v>891.5981797</v>
      </c>
      <c r="Z7" s="14">
        <f t="shared" si="7"/>
        <v>0</v>
      </c>
      <c r="AA7" s="14">
        <f t="shared" si="8"/>
        <v>1517.819176</v>
      </c>
      <c r="AB7" s="14">
        <f t="shared" si="9"/>
        <v>2409.417355</v>
      </c>
      <c r="AC7" s="14">
        <f t="shared" si="10"/>
        <v>57.78735537</v>
      </c>
      <c r="AD7" s="17">
        <f t="shared" si="11"/>
        <v>0.02457331951</v>
      </c>
      <c r="AE7" s="18"/>
      <c r="AF7" s="18"/>
    </row>
    <row r="8">
      <c r="A8" s="12">
        <f>Data!A6</f>
        <v>5</v>
      </c>
      <c r="B8" s="13">
        <f>Data!B6</f>
        <v>2398.48</v>
      </c>
      <c r="C8" s="14">
        <f>Data!C6</f>
        <v>0</v>
      </c>
      <c r="D8" s="14">
        <f>Data!D6</f>
        <v>10</v>
      </c>
      <c r="E8" s="14">
        <f>Data!E6</f>
        <v>0</v>
      </c>
      <c r="F8" s="15">
        <f>Data!F6</f>
        <v>0</v>
      </c>
      <c r="G8" s="16">
        <f>Data!G6</f>
        <v>34.9</v>
      </c>
      <c r="H8" s="12">
        <f>Data!H6</f>
        <v>0</v>
      </c>
      <c r="J8" s="9" t="s">
        <v>14</v>
      </c>
      <c r="K8" s="19">
        <v>0.9727323796828837</v>
      </c>
      <c r="L8" s="20">
        <v>153.09078629779884</v>
      </c>
      <c r="M8" s="20" t="e">
        <v>#N/A</v>
      </c>
      <c r="N8" s="20" t="e">
        <v>#N/A</v>
      </c>
      <c r="O8" s="20" t="e">
        <v>#N/A</v>
      </c>
      <c r="P8" s="20" t="e">
        <v>#N/A</v>
      </c>
      <c r="Q8" s="20" t="e">
        <v>#N/A</v>
      </c>
      <c r="U8" s="14">
        <f t="shared" si="2"/>
        <v>0</v>
      </c>
      <c r="V8" s="14">
        <f t="shared" si="3"/>
        <v>27.89893007</v>
      </c>
      <c r="W8" s="14">
        <f t="shared" si="4"/>
        <v>0</v>
      </c>
      <c r="X8" s="14">
        <f t="shared" si="5"/>
        <v>0</v>
      </c>
      <c r="Y8" s="14">
        <f t="shared" si="6"/>
        <v>963.3676926</v>
      </c>
      <c r="Z8" s="14">
        <f t="shared" si="7"/>
        <v>0</v>
      </c>
      <c r="AA8" s="14">
        <f t="shared" si="8"/>
        <v>1517.819176</v>
      </c>
      <c r="AB8" s="14">
        <f t="shared" si="9"/>
        <v>2509.085798</v>
      </c>
      <c r="AC8" s="14">
        <f t="shared" si="10"/>
        <v>110.6057984</v>
      </c>
      <c r="AD8" s="17">
        <f t="shared" si="11"/>
        <v>0.04611495545</v>
      </c>
      <c r="AE8" s="18"/>
      <c r="AF8" s="18"/>
    </row>
    <row r="9">
      <c r="A9" s="12">
        <f>Data!A7</f>
        <v>6</v>
      </c>
      <c r="B9" s="13">
        <f>Data!B7</f>
        <v>2611.66</v>
      </c>
      <c r="C9" s="14">
        <f>Data!C7</f>
        <v>0</v>
      </c>
      <c r="D9" s="14">
        <f>Data!D7</f>
        <v>10</v>
      </c>
      <c r="E9" s="14">
        <f>Data!E7</f>
        <v>0</v>
      </c>
      <c r="F9" s="15">
        <f>Data!F7</f>
        <v>0</v>
      </c>
      <c r="G9" s="16">
        <f>Data!G7</f>
        <v>38.7</v>
      </c>
      <c r="H9" s="12">
        <f>Data!H7</f>
        <v>0</v>
      </c>
      <c r="K9" s="20">
        <v>267.55150478027383</v>
      </c>
      <c r="L9" s="20">
        <v>45.0</v>
      </c>
      <c r="M9" s="20" t="e">
        <v>#N/A</v>
      </c>
      <c r="N9" s="20" t="e">
        <v>#N/A</v>
      </c>
      <c r="O9" s="20" t="e">
        <v>#N/A</v>
      </c>
      <c r="P9" s="20" t="e">
        <v>#N/A</v>
      </c>
      <c r="Q9" s="20" t="e">
        <v>#N/A</v>
      </c>
      <c r="U9" s="14">
        <f t="shared" si="2"/>
        <v>0</v>
      </c>
      <c r="V9" s="14">
        <f t="shared" si="3"/>
        <v>27.89893007</v>
      </c>
      <c r="W9" s="14">
        <f t="shared" si="4"/>
        <v>0</v>
      </c>
      <c r="X9" s="14">
        <f t="shared" si="5"/>
        <v>0</v>
      </c>
      <c r="Y9" s="14">
        <f t="shared" si="6"/>
        <v>1068.261596</v>
      </c>
      <c r="Z9" s="14">
        <f t="shared" si="7"/>
        <v>0</v>
      </c>
      <c r="AA9" s="14">
        <f t="shared" si="8"/>
        <v>1517.819176</v>
      </c>
      <c r="AB9" s="14">
        <f t="shared" si="9"/>
        <v>2613.979702</v>
      </c>
      <c r="AC9" s="14">
        <f t="shared" si="10"/>
        <v>2.319701843</v>
      </c>
      <c r="AD9" s="17">
        <f t="shared" si="11"/>
        <v>0.0008882097375</v>
      </c>
      <c r="AE9" s="18"/>
      <c r="AF9" s="18"/>
    </row>
    <row r="10">
      <c r="A10" s="12">
        <f>Data!A8</f>
        <v>7</v>
      </c>
      <c r="B10" s="13">
        <f>Data!B8</f>
        <v>2557.31</v>
      </c>
      <c r="C10" s="14">
        <f>Data!C8</f>
        <v>0</v>
      </c>
      <c r="D10" s="14">
        <f>Data!D8</f>
        <v>10</v>
      </c>
      <c r="E10" s="14">
        <f>Data!E8</f>
        <v>0</v>
      </c>
      <c r="F10" s="15">
        <f>Data!F8</f>
        <v>0</v>
      </c>
      <c r="G10" s="16">
        <f>Data!G8</f>
        <v>35.1</v>
      </c>
      <c r="H10" s="12">
        <f>Data!H8</f>
        <v>0</v>
      </c>
      <c r="K10" s="20">
        <v>3.762328874305173E7</v>
      </c>
      <c r="L10" s="20">
        <v>1054655.498217524</v>
      </c>
      <c r="M10" s="20" t="e">
        <v>#N/A</v>
      </c>
      <c r="N10" s="20" t="e">
        <v>#N/A</v>
      </c>
      <c r="O10" s="20" t="e">
        <v>#N/A</v>
      </c>
      <c r="P10" s="20" t="e">
        <v>#N/A</v>
      </c>
      <c r="Q10" s="20" t="e">
        <v>#N/A</v>
      </c>
      <c r="U10" s="14">
        <f t="shared" si="2"/>
        <v>0</v>
      </c>
      <c r="V10" s="14">
        <f t="shared" si="3"/>
        <v>27.89893007</v>
      </c>
      <c r="W10" s="14">
        <f t="shared" si="4"/>
        <v>0</v>
      </c>
      <c r="X10" s="14">
        <f t="shared" si="5"/>
        <v>0</v>
      </c>
      <c r="Y10" s="14">
        <f t="shared" si="6"/>
        <v>968.8884244</v>
      </c>
      <c r="Z10" s="14">
        <f t="shared" si="7"/>
        <v>0</v>
      </c>
      <c r="AA10" s="14">
        <f t="shared" si="8"/>
        <v>1517.819176</v>
      </c>
      <c r="AB10" s="14">
        <f t="shared" si="9"/>
        <v>2514.60653</v>
      </c>
      <c r="AC10" s="14">
        <f t="shared" si="10"/>
        <v>-42.70346989</v>
      </c>
      <c r="AD10" s="17">
        <f t="shared" si="11"/>
        <v>-0.01669858949</v>
      </c>
      <c r="AE10" s="18"/>
      <c r="AF10" s="18"/>
    </row>
    <row r="11">
      <c r="A11" s="12">
        <f>Data!A9</f>
        <v>8</v>
      </c>
      <c r="B11" s="13">
        <f>Data!B9</f>
        <v>3250.96</v>
      </c>
      <c r="C11" s="14">
        <f>Data!C9</f>
        <v>0</v>
      </c>
      <c r="D11" s="14">
        <f>Data!D9</f>
        <v>10</v>
      </c>
      <c r="E11" s="14">
        <f>Data!E9</f>
        <v>0</v>
      </c>
      <c r="F11" s="15">
        <f>Data!F9</f>
        <v>0</v>
      </c>
      <c r="G11" s="16">
        <f>Data!G9</f>
        <v>34.4</v>
      </c>
      <c r="H11" s="12">
        <f>Data!H9</f>
        <v>1</v>
      </c>
      <c r="U11" s="14">
        <f t="shared" si="2"/>
        <v>0</v>
      </c>
      <c r="V11" s="14">
        <f t="shared" si="3"/>
        <v>27.89893007</v>
      </c>
      <c r="W11" s="14">
        <f t="shared" si="4"/>
        <v>0</v>
      </c>
      <c r="X11" s="14">
        <f t="shared" si="5"/>
        <v>0</v>
      </c>
      <c r="Y11" s="14">
        <f t="shared" si="6"/>
        <v>949.5658632</v>
      </c>
      <c r="Z11" s="14">
        <f t="shared" si="7"/>
        <v>804.2099658</v>
      </c>
      <c r="AA11" s="14">
        <f t="shared" si="8"/>
        <v>1517.819176</v>
      </c>
      <c r="AB11" s="14">
        <f t="shared" si="9"/>
        <v>3299.493935</v>
      </c>
      <c r="AC11" s="14">
        <f t="shared" si="10"/>
        <v>48.53393477</v>
      </c>
      <c r="AD11" s="17">
        <f t="shared" si="11"/>
        <v>0.01492910856</v>
      </c>
      <c r="AE11" s="18"/>
      <c r="AF11" s="18"/>
    </row>
    <row r="12">
      <c r="A12" s="12">
        <f>Data!A10</f>
        <v>9</v>
      </c>
      <c r="B12" s="13">
        <f>Data!B10</f>
        <v>2802.04</v>
      </c>
      <c r="C12" s="14">
        <f>Data!C10</f>
        <v>0</v>
      </c>
      <c r="D12" s="14">
        <f>Data!D10</f>
        <v>10</v>
      </c>
      <c r="E12" s="14">
        <f>Data!E10</f>
        <v>0</v>
      </c>
      <c r="F12" s="15">
        <f>Data!F10</f>
        <v>0</v>
      </c>
      <c r="G12" s="16">
        <f>Data!G10</f>
        <v>37.9</v>
      </c>
      <c r="H12" s="12">
        <f>Data!H10</f>
        <v>0</v>
      </c>
      <c r="U12" s="14">
        <f t="shared" si="2"/>
        <v>0</v>
      </c>
      <c r="V12" s="14">
        <f t="shared" si="3"/>
        <v>27.89893007</v>
      </c>
      <c r="W12" s="14">
        <f t="shared" si="4"/>
        <v>0</v>
      </c>
      <c r="X12" s="14">
        <f t="shared" si="5"/>
        <v>0</v>
      </c>
      <c r="Y12" s="14">
        <f t="shared" si="6"/>
        <v>1046.178669</v>
      </c>
      <c r="Z12" s="14">
        <f t="shared" si="7"/>
        <v>0</v>
      </c>
      <c r="AA12" s="14">
        <f t="shared" si="8"/>
        <v>1517.819176</v>
      </c>
      <c r="AB12" s="14">
        <f t="shared" si="9"/>
        <v>2591.896775</v>
      </c>
      <c r="AC12" s="14">
        <f t="shared" si="10"/>
        <v>-210.1432252</v>
      </c>
      <c r="AD12" s="17">
        <f t="shared" si="11"/>
        <v>-0.07499651154</v>
      </c>
      <c r="AE12" s="18"/>
      <c r="AF12" s="18"/>
    </row>
    <row r="13">
      <c r="A13" s="12">
        <f>Data!A11</f>
        <v>10</v>
      </c>
      <c r="B13" s="13">
        <f>Data!B11</f>
        <v>2881.28</v>
      </c>
      <c r="C13" s="14">
        <f>Data!C11</f>
        <v>0</v>
      </c>
      <c r="D13" s="14">
        <f>Data!D11</f>
        <v>15</v>
      </c>
      <c r="E13" s="14">
        <f>Data!E11</f>
        <v>0</v>
      </c>
      <c r="F13" s="15">
        <f>Data!F11</f>
        <v>0</v>
      </c>
      <c r="G13" s="16">
        <f>Data!G11</f>
        <v>40.6</v>
      </c>
      <c r="H13" s="12">
        <f>Data!H11</f>
        <v>0</v>
      </c>
      <c r="U13" s="14">
        <f t="shared" si="2"/>
        <v>0</v>
      </c>
      <c r="V13" s="14">
        <f t="shared" si="3"/>
        <v>41.8483951</v>
      </c>
      <c r="W13" s="14">
        <f t="shared" si="4"/>
        <v>0</v>
      </c>
      <c r="X13" s="14">
        <f t="shared" si="5"/>
        <v>0</v>
      </c>
      <c r="Y13" s="14">
        <f t="shared" si="6"/>
        <v>1120.708548</v>
      </c>
      <c r="Z13" s="14">
        <f t="shared" si="7"/>
        <v>0</v>
      </c>
      <c r="AA13" s="14">
        <f t="shared" si="8"/>
        <v>1517.819176</v>
      </c>
      <c r="AB13" s="14">
        <f t="shared" si="9"/>
        <v>2680.376119</v>
      </c>
      <c r="AC13" s="14">
        <f t="shared" si="10"/>
        <v>-200.9038814</v>
      </c>
      <c r="AD13" s="17">
        <f t="shared" si="11"/>
        <v>-0.06972730223</v>
      </c>
      <c r="AE13" s="18"/>
      <c r="AF13" s="18"/>
    </row>
    <row r="14">
      <c r="A14" s="12">
        <f>Data!A12</f>
        <v>11</v>
      </c>
      <c r="B14" s="13">
        <f>Data!B12</f>
        <v>2734.97</v>
      </c>
      <c r="C14" s="14">
        <f>Data!C12</f>
        <v>0</v>
      </c>
      <c r="D14" s="14">
        <f>Data!D12</f>
        <v>15</v>
      </c>
      <c r="E14" s="14">
        <f>Data!E12</f>
        <v>0</v>
      </c>
      <c r="F14" s="15">
        <f>Data!F12</f>
        <v>0</v>
      </c>
      <c r="G14" s="16">
        <f>Data!G12</f>
        <v>46.1</v>
      </c>
      <c r="H14" s="12">
        <f>Data!H12</f>
        <v>0</v>
      </c>
      <c r="J14" s="9"/>
      <c r="K14" s="21"/>
      <c r="L14" s="21"/>
      <c r="M14" s="21"/>
      <c r="N14" s="21"/>
      <c r="O14" s="21"/>
      <c r="P14" s="21"/>
      <c r="Q14" s="21"/>
      <c r="U14" s="14">
        <f t="shared" si="2"/>
        <v>0</v>
      </c>
      <c r="V14" s="14">
        <f t="shared" si="3"/>
        <v>41.8483951</v>
      </c>
      <c r="W14" s="14">
        <f t="shared" si="4"/>
        <v>0</v>
      </c>
      <c r="X14" s="14">
        <f t="shared" si="5"/>
        <v>0</v>
      </c>
      <c r="Y14" s="14">
        <f t="shared" si="6"/>
        <v>1272.528671</v>
      </c>
      <c r="Z14" s="14">
        <f t="shared" si="7"/>
        <v>0</v>
      </c>
      <c r="AA14" s="14">
        <f t="shared" si="8"/>
        <v>1517.819176</v>
      </c>
      <c r="AB14" s="14">
        <f t="shared" si="9"/>
        <v>2832.196242</v>
      </c>
      <c r="AC14" s="14">
        <f t="shared" si="10"/>
        <v>97.2262421</v>
      </c>
      <c r="AD14" s="17">
        <f t="shared" si="11"/>
        <v>0.03554929016</v>
      </c>
      <c r="AE14" s="18"/>
      <c r="AF14" s="18"/>
    </row>
    <row r="15">
      <c r="A15" s="12">
        <f>Data!A13</f>
        <v>12</v>
      </c>
      <c r="B15" s="13">
        <f>Data!B13</f>
        <v>3580.57</v>
      </c>
      <c r="C15" s="14">
        <f>Data!C13</f>
        <v>0</v>
      </c>
      <c r="D15" s="14">
        <f>Data!D13</f>
        <v>15</v>
      </c>
      <c r="E15" s="14">
        <f>Data!E13</f>
        <v>0</v>
      </c>
      <c r="F15" s="15">
        <f>Data!F13</f>
        <v>0</v>
      </c>
      <c r="G15" s="16">
        <f>Data!G13</f>
        <v>43.6</v>
      </c>
      <c r="H15" s="12">
        <f>Data!H13</f>
        <v>1</v>
      </c>
      <c r="U15" s="14">
        <f t="shared" si="2"/>
        <v>0</v>
      </c>
      <c r="V15" s="14">
        <f t="shared" si="3"/>
        <v>41.8483951</v>
      </c>
      <c r="W15" s="14">
        <f t="shared" si="4"/>
        <v>0</v>
      </c>
      <c r="X15" s="14">
        <f t="shared" si="5"/>
        <v>0</v>
      </c>
      <c r="Y15" s="14">
        <f t="shared" si="6"/>
        <v>1203.519524</v>
      </c>
      <c r="Z15" s="14">
        <f t="shared" si="7"/>
        <v>804.2099658</v>
      </c>
      <c r="AA15" s="14">
        <f t="shared" si="8"/>
        <v>1517.819176</v>
      </c>
      <c r="AB15" s="14">
        <f t="shared" si="9"/>
        <v>3567.397061</v>
      </c>
      <c r="AC15" s="14">
        <f t="shared" si="10"/>
        <v>-13.17293911</v>
      </c>
      <c r="AD15" s="17">
        <f t="shared" si="11"/>
        <v>-0.003679006167</v>
      </c>
      <c r="AE15" s="18"/>
      <c r="AF15" s="18"/>
    </row>
    <row r="16">
      <c r="A16" s="12">
        <f>Data!A14</f>
        <v>13</v>
      </c>
      <c r="B16" s="13">
        <f>Data!B14</f>
        <v>3581.54</v>
      </c>
      <c r="C16" s="14">
        <f>Data!C14</f>
        <v>0</v>
      </c>
      <c r="D16" s="14">
        <f>Data!D14</f>
        <v>15</v>
      </c>
      <c r="E16" s="14">
        <f>Data!E14</f>
        <v>0</v>
      </c>
      <c r="F16" s="15">
        <f>Data!F14</f>
        <v>0</v>
      </c>
      <c r="G16" s="16">
        <f>Data!G14</f>
        <v>41.9</v>
      </c>
      <c r="H16" s="12">
        <f>Data!H14</f>
        <v>1</v>
      </c>
      <c r="U16" s="14">
        <f t="shared" si="2"/>
        <v>0</v>
      </c>
      <c r="V16" s="14">
        <f t="shared" si="3"/>
        <v>41.8483951</v>
      </c>
      <c r="W16" s="14">
        <f t="shared" si="4"/>
        <v>0</v>
      </c>
      <c r="X16" s="14">
        <f t="shared" si="5"/>
        <v>0</v>
      </c>
      <c r="Y16" s="14">
        <f t="shared" si="6"/>
        <v>1156.593304</v>
      </c>
      <c r="Z16" s="14">
        <f t="shared" si="7"/>
        <v>804.2099658</v>
      </c>
      <c r="AA16" s="14">
        <f t="shared" si="8"/>
        <v>1517.819176</v>
      </c>
      <c r="AB16" s="14">
        <f t="shared" si="9"/>
        <v>3520.470841</v>
      </c>
      <c r="AC16" s="14">
        <f t="shared" si="10"/>
        <v>-61.06915909</v>
      </c>
      <c r="AD16" s="17">
        <f t="shared" si="11"/>
        <v>-0.0170510895</v>
      </c>
      <c r="AE16" s="18"/>
      <c r="AF16" s="18"/>
    </row>
    <row r="17">
      <c r="A17" s="12">
        <f>Data!A15</f>
        <v>14</v>
      </c>
      <c r="B17" s="13">
        <f>Data!B15</f>
        <v>2962.99</v>
      </c>
      <c r="C17" s="14">
        <f>Data!C15</f>
        <v>0</v>
      </c>
      <c r="D17" s="14">
        <f>Data!D15</f>
        <v>15</v>
      </c>
      <c r="E17" s="14">
        <f>Data!E15</f>
        <v>0</v>
      </c>
      <c r="F17" s="15">
        <f>Data!F15</f>
        <v>0</v>
      </c>
      <c r="G17" s="16">
        <f>Data!G15</f>
        <v>45.1</v>
      </c>
      <c r="H17" s="12">
        <f>Data!H15</f>
        <v>0</v>
      </c>
      <c r="U17" s="14">
        <f t="shared" si="2"/>
        <v>0</v>
      </c>
      <c r="V17" s="14">
        <f t="shared" si="3"/>
        <v>41.8483951</v>
      </c>
      <c r="W17" s="14">
        <f t="shared" si="4"/>
        <v>0</v>
      </c>
      <c r="X17" s="14">
        <f t="shared" si="5"/>
        <v>0</v>
      </c>
      <c r="Y17" s="14">
        <f t="shared" si="6"/>
        <v>1244.925013</v>
      </c>
      <c r="Z17" s="14">
        <f t="shared" si="7"/>
        <v>0</v>
      </c>
      <c r="AA17" s="14">
        <f t="shared" si="8"/>
        <v>1517.819176</v>
      </c>
      <c r="AB17" s="14">
        <f t="shared" si="9"/>
        <v>2804.592583</v>
      </c>
      <c r="AC17" s="14">
        <f t="shared" si="10"/>
        <v>-158.3974167</v>
      </c>
      <c r="AD17" s="17">
        <f t="shared" si="11"/>
        <v>-0.05345864033</v>
      </c>
      <c r="AE17" s="18"/>
      <c r="AF17" s="18"/>
    </row>
    <row r="18">
      <c r="A18" s="12">
        <f>Data!A16</f>
        <v>15</v>
      </c>
      <c r="B18" s="13">
        <f>Data!B16</f>
        <v>2510.82</v>
      </c>
      <c r="C18" s="14">
        <f>Data!C16</f>
        <v>0</v>
      </c>
      <c r="D18" s="14">
        <f>Data!D16</f>
        <v>15</v>
      </c>
      <c r="E18" s="14">
        <f>Data!E16</f>
        <v>0</v>
      </c>
      <c r="F18" s="15">
        <f>Data!F16</f>
        <v>0</v>
      </c>
      <c r="G18" s="16">
        <f>Data!G16</f>
        <v>48</v>
      </c>
      <c r="H18" s="12">
        <f>Data!H16</f>
        <v>0</v>
      </c>
      <c r="U18" s="14">
        <f t="shared" si="2"/>
        <v>0</v>
      </c>
      <c r="V18" s="14">
        <f t="shared" si="3"/>
        <v>41.8483951</v>
      </c>
      <c r="W18" s="14">
        <f t="shared" si="4"/>
        <v>0</v>
      </c>
      <c r="X18" s="14">
        <f t="shared" si="5"/>
        <v>0</v>
      </c>
      <c r="Y18" s="14">
        <f t="shared" si="6"/>
        <v>1324.975623</v>
      </c>
      <c r="Z18" s="14">
        <f t="shared" si="7"/>
        <v>0</v>
      </c>
      <c r="AA18" s="14">
        <f t="shared" si="8"/>
        <v>1517.819176</v>
      </c>
      <c r="AB18" s="14">
        <f t="shared" si="9"/>
        <v>2884.643194</v>
      </c>
      <c r="AC18" s="14">
        <f t="shared" si="10"/>
        <v>373.8231938</v>
      </c>
      <c r="AD18" s="17">
        <f t="shared" si="11"/>
        <v>0.1488849037</v>
      </c>
      <c r="AE18" s="18"/>
      <c r="AF18" s="18"/>
    </row>
    <row r="19">
      <c r="A19" s="12">
        <f>Data!A17</f>
        <v>16</v>
      </c>
      <c r="B19" s="13">
        <f>Data!B17</f>
        <v>2523.34</v>
      </c>
      <c r="C19" s="14">
        <f>Data!C17</f>
        <v>0</v>
      </c>
      <c r="D19" s="14">
        <f>Data!D17</f>
        <v>15</v>
      </c>
      <c r="E19" s="14">
        <f>Data!E17</f>
        <v>0</v>
      </c>
      <c r="F19" s="15">
        <f>Data!F17</f>
        <v>0.5</v>
      </c>
      <c r="G19" s="16">
        <f>Data!G17</f>
        <v>45.7</v>
      </c>
      <c r="H19" s="12">
        <f>Data!H17</f>
        <v>0</v>
      </c>
      <c r="U19" s="14">
        <f t="shared" si="2"/>
        <v>0</v>
      </c>
      <c r="V19" s="14">
        <f t="shared" si="3"/>
        <v>41.8483951</v>
      </c>
      <c r="W19" s="14">
        <f t="shared" si="4"/>
        <v>0</v>
      </c>
      <c r="X19" s="14">
        <f t="shared" si="5"/>
        <v>-375.9626467</v>
      </c>
      <c r="Y19" s="14">
        <f t="shared" si="6"/>
        <v>1261.487208</v>
      </c>
      <c r="Z19" s="14">
        <f t="shared" si="7"/>
        <v>0</v>
      </c>
      <c r="AA19" s="14">
        <f t="shared" si="8"/>
        <v>1517.819176</v>
      </c>
      <c r="AB19" s="14">
        <f t="shared" si="9"/>
        <v>2445.192132</v>
      </c>
      <c r="AC19" s="14">
        <f t="shared" si="10"/>
        <v>-78.14786817</v>
      </c>
      <c r="AD19" s="17">
        <f t="shared" si="11"/>
        <v>-0.03097001124</v>
      </c>
      <c r="AE19" s="18"/>
      <c r="AF19" s="18"/>
    </row>
    <row r="20">
      <c r="A20" s="12">
        <f>Data!A18</f>
        <v>17</v>
      </c>
      <c r="B20" s="13">
        <f>Data!B18</f>
        <v>2708.6</v>
      </c>
      <c r="C20" s="14">
        <f>Data!C18</f>
        <v>0</v>
      </c>
      <c r="D20" s="14">
        <f>Data!D18</f>
        <v>15</v>
      </c>
      <c r="E20" s="14">
        <f>Data!E18</f>
        <v>0</v>
      </c>
      <c r="F20" s="15">
        <f>Data!F18</f>
        <v>0.5</v>
      </c>
      <c r="G20" s="16">
        <f>Data!G18</f>
        <v>45</v>
      </c>
      <c r="H20" s="12">
        <f>Data!H18</f>
        <v>0</v>
      </c>
      <c r="U20" s="14">
        <f t="shared" si="2"/>
        <v>0</v>
      </c>
      <c r="V20" s="14">
        <f t="shared" si="3"/>
        <v>41.8483951</v>
      </c>
      <c r="W20" s="14">
        <f t="shared" si="4"/>
        <v>0</v>
      </c>
      <c r="X20" s="14">
        <f t="shared" si="5"/>
        <v>-375.9626467</v>
      </c>
      <c r="Y20" s="14">
        <f t="shared" si="6"/>
        <v>1242.164647</v>
      </c>
      <c r="Z20" s="14">
        <f t="shared" si="7"/>
        <v>0</v>
      </c>
      <c r="AA20" s="14">
        <f t="shared" si="8"/>
        <v>1517.819176</v>
      </c>
      <c r="AB20" s="14">
        <f t="shared" si="9"/>
        <v>2425.869571</v>
      </c>
      <c r="AC20" s="14">
        <f t="shared" si="10"/>
        <v>-282.7304293</v>
      </c>
      <c r="AD20" s="17">
        <f t="shared" si="11"/>
        <v>-0.1043824962</v>
      </c>
      <c r="AE20" s="18"/>
      <c r="AF20" s="18"/>
    </row>
    <row r="21">
      <c r="A21" s="12">
        <f>Data!A19</f>
        <v>18</v>
      </c>
      <c r="B21" s="13">
        <f>Data!B19</f>
        <v>2459.03</v>
      </c>
      <c r="C21" s="14">
        <f>Data!C19</f>
        <v>0</v>
      </c>
      <c r="D21" s="14">
        <f>Data!D19</f>
        <v>20</v>
      </c>
      <c r="E21" s="14">
        <f>Data!E19</f>
        <v>0</v>
      </c>
      <c r="F21" s="15">
        <f>Data!F19</f>
        <v>0.5</v>
      </c>
      <c r="G21" s="16">
        <f>Data!G19</f>
        <v>50.2</v>
      </c>
      <c r="H21" s="12">
        <f>Data!H19</f>
        <v>0</v>
      </c>
      <c r="K21" s="21"/>
      <c r="U21" s="14">
        <f t="shared" si="2"/>
        <v>0</v>
      </c>
      <c r="V21" s="14">
        <f t="shared" si="3"/>
        <v>55.79786014</v>
      </c>
      <c r="W21" s="14">
        <f t="shared" si="4"/>
        <v>0</v>
      </c>
      <c r="X21" s="14">
        <f t="shared" si="5"/>
        <v>-375.9626467</v>
      </c>
      <c r="Y21" s="14">
        <f t="shared" si="6"/>
        <v>1385.703672</v>
      </c>
      <c r="Z21" s="14">
        <f t="shared" si="7"/>
        <v>0</v>
      </c>
      <c r="AA21" s="14">
        <f t="shared" si="8"/>
        <v>1517.819176</v>
      </c>
      <c r="AB21" s="14">
        <f t="shared" si="9"/>
        <v>2583.358062</v>
      </c>
      <c r="AC21" s="14">
        <f t="shared" si="10"/>
        <v>124.3280615</v>
      </c>
      <c r="AD21" s="17">
        <f t="shared" si="11"/>
        <v>0.05055979859</v>
      </c>
      <c r="AE21" s="18"/>
      <c r="AF21" s="18"/>
    </row>
    <row r="22">
      <c r="A22" s="12">
        <f>Data!A20</f>
        <v>19</v>
      </c>
      <c r="B22" s="13">
        <f>Data!B20</f>
        <v>3429.26</v>
      </c>
      <c r="C22" s="14">
        <f>Data!C20</f>
        <v>0</v>
      </c>
      <c r="D22" s="14">
        <f>Data!D20</f>
        <v>20</v>
      </c>
      <c r="E22" s="14">
        <f>Data!E20</f>
        <v>0</v>
      </c>
      <c r="F22" s="15">
        <f>Data!F20</f>
        <v>0.5</v>
      </c>
      <c r="G22" s="16">
        <f>Data!G20</f>
        <v>50.2</v>
      </c>
      <c r="H22" s="12">
        <f>Data!H20</f>
        <v>1</v>
      </c>
      <c r="U22" s="14">
        <f t="shared" si="2"/>
        <v>0</v>
      </c>
      <c r="V22" s="14">
        <f t="shared" si="3"/>
        <v>55.79786014</v>
      </c>
      <c r="W22" s="14">
        <f t="shared" si="4"/>
        <v>0</v>
      </c>
      <c r="X22" s="14">
        <f t="shared" si="5"/>
        <v>-375.9626467</v>
      </c>
      <c r="Y22" s="14">
        <f t="shared" si="6"/>
        <v>1385.703672</v>
      </c>
      <c r="Z22" s="14">
        <f t="shared" si="7"/>
        <v>804.2099658</v>
      </c>
      <c r="AA22" s="14">
        <f t="shared" si="8"/>
        <v>1517.819176</v>
      </c>
      <c r="AB22" s="14">
        <f t="shared" si="9"/>
        <v>3387.568027</v>
      </c>
      <c r="AC22" s="14">
        <f t="shared" si="10"/>
        <v>-41.69197265</v>
      </c>
      <c r="AD22" s="17">
        <f t="shared" si="11"/>
        <v>-0.01215771701</v>
      </c>
      <c r="AE22" s="18"/>
      <c r="AF22" s="18"/>
    </row>
    <row r="23">
      <c r="A23" s="12">
        <f>Data!A21</f>
        <v>20</v>
      </c>
      <c r="B23" s="13">
        <f>Data!B21</f>
        <v>2707.15</v>
      </c>
      <c r="C23" s="14">
        <f>Data!C21</f>
        <v>0</v>
      </c>
      <c r="D23" s="14">
        <f>Data!D21</f>
        <v>20</v>
      </c>
      <c r="E23" s="14">
        <f>Data!E21</f>
        <v>0</v>
      </c>
      <c r="F23" s="15">
        <f>Data!F21</f>
        <v>0.5</v>
      </c>
      <c r="G23" s="16">
        <f>Data!G21</f>
        <v>52.8</v>
      </c>
      <c r="H23" s="12">
        <f>Data!H21</f>
        <v>0</v>
      </c>
      <c r="U23" s="14">
        <f t="shared" si="2"/>
        <v>0</v>
      </c>
      <c r="V23" s="14">
        <f t="shared" si="3"/>
        <v>55.79786014</v>
      </c>
      <c r="W23" s="14">
        <f t="shared" si="4"/>
        <v>0</v>
      </c>
      <c r="X23" s="14">
        <f t="shared" si="5"/>
        <v>-375.9626467</v>
      </c>
      <c r="Y23" s="14">
        <f t="shared" si="6"/>
        <v>1457.473185</v>
      </c>
      <c r="Z23" s="14">
        <f t="shared" si="7"/>
        <v>0</v>
      </c>
      <c r="AA23" s="14">
        <f t="shared" si="8"/>
        <v>1517.819176</v>
      </c>
      <c r="AB23" s="14">
        <f t="shared" si="9"/>
        <v>2655.127574</v>
      </c>
      <c r="AC23" s="14">
        <f t="shared" si="10"/>
        <v>-52.02242556</v>
      </c>
      <c r="AD23" s="17">
        <f t="shared" si="11"/>
        <v>-0.01921667642</v>
      </c>
      <c r="AE23" s="18"/>
      <c r="AF23" s="18"/>
    </row>
    <row r="24">
      <c r="A24" s="12">
        <f>Data!A22</f>
        <v>21</v>
      </c>
      <c r="B24" s="13">
        <f>Data!B22</f>
        <v>2658.95</v>
      </c>
      <c r="C24" s="14">
        <f>Data!C22</f>
        <v>0</v>
      </c>
      <c r="D24" s="14">
        <f>Data!D22</f>
        <v>20</v>
      </c>
      <c r="E24" s="14">
        <f>Data!E22</f>
        <v>0</v>
      </c>
      <c r="F24" s="15">
        <f>Data!F22</f>
        <v>0.5</v>
      </c>
      <c r="G24" s="16">
        <f>Data!G22</f>
        <v>55.4</v>
      </c>
      <c r="H24" s="12">
        <f>Data!H22</f>
        <v>0</v>
      </c>
      <c r="U24" s="14">
        <f t="shared" si="2"/>
        <v>0</v>
      </c>
      <c r="V24" s="14">
        <f t="shared" si="3"/>
        <v>55.79786014</v>
      </c>
      <c r="W24" s="14">
        <f t="shared" si="4"/>
        <v>0</v>
      </c>
      <c r="X24" s="14">
        <f t="shared" si="5"/>
        <v>-375.9626467</v>
      </c>
      <c r="Y24" s="14">
        <f t="shared" si="6"/>
        <v>1529.242698</v>
      </c>
      <c r="Z24" s="14">
        <f t="shared" si="7"/>
        <v>0</v>
      </c>
      <c r="AA24" s="14">
        <f t="shared" si="8"/>
        <v>1517.819176</v>
      </c>
      <c r="AB24" s="14">
        <f t="shared" si="9"/>
        <v>2726.897087</v>
      </c>
      <c r="AC24" s="14">
        <f t="shared" si="10"/>
        <v>67.94708736</v>
      </c>
      <c r="AD24" s="17">
        <f t="shared" si="11"/>
        <v>0.02555410495</v>
      </c>
      <c r="AE24" s="18"/>
      <c r="AF24" s="18"/>
    </row>
    <row r="25">
      <c r="A25" s="12">
        <f>Data!A23</f>
        <v>22</v>
      </c>
      <c r="B25" s="13">
        <f>Data!B23</f>
        <v>2848.53</v>
      </c>
      <c r="C25" s="14">
        <f>Data!C23</f>
        <v>0</v>
      </c>
      <c r="D25" s="14">
        <f>Data!D23</f>
        <v>20</v>
      </c>
      <c r="E25" s="14">
        <f>Data!E23</f>
        <v>0</v>
      </c>
      <c r="F25" s="15">
        <f>Data!F23</f>
        <v>0.5</v>
      </c>
      <c r="G25" s="16">
        <f>Data!G23</f>
        <v>61.7</v>
      </c>
      <c r="H25" s="12">
        <f>Data!H23</f>
        <v>0</v>
      </c>
      <c r="U25" s="14">
        <f t="shared" si="2"/>
        <v>0</v>
      </c>
      <c r="V25" s="14">
        <f t="shared" si="3"/>
        <v>55.79786014</v>
      </c>
      <c r="W25" s="14">
        <f t="shared" si="4"/>
        <v>0</v>
      </c>
      <c r="X25" s="14">
        <f t="shared" si="5"/>
        <v>-375.9626467</v>
      </c>
      <c r="Y25" s="14">
        <f t="shared" si="6"/>
        <v>1703.145749</v>
      </c>
      <c r="Z25" s="14">
        <f t="shared" si="7"/>
        <v>0</v>
      </c>
      <c r="AA25" s="14">
        <f t="shared" si="8"/>
        <v>1517.819176</v>
      </c>
      <c r="AB25" s="14">
        <f t="shared" si="9"/>
        <v>2900.800138</v>
      </c>
      <c r="AC25" s="14">
        <f t="shared" si="10"/>
        <v>52.27013788</v>
      </c>
      <c r="AD25" s="17">
        <f t="shared" si="11"/>
        <v>0.01834986392</v>
      </c>
      <c r="AE25" s="18"/>
      <c r="AF25" s="18"/>
    </row>
    <row r="26">
      <c r="A26" s="12">
        <f>Data!A24</f>
        <v>23</v>
      </c>
      <c r="B26" s="13">
        <f>Data!B24</f>
        <v>2801.63</v>
      </c>
      <c r="C26" s="14">
        <f>Data!C24</f>
        <v>0</v>
      </c>
      <c r="D26" s="14">
        <f>Data!D24</f>
        <v>20</v>
      </c>
      <c r="E26" s="14">
        <f>Data!E24</f>
        <v>0</v>
      </c>
      <c r="F26" s="15">
        <f>Data!F24</f>
        <v>0.5</v>
      </c>
      <c r="G26" s="16">
        <f>Data!G24</f>
        <v>64.7</v>
      </c>
      <c r="H26" s="12">
        <f>Data!H24</f>
        <v>0</v>
      </c>
      <c r="U26" s="14">
        <f t="shared" si="2"/>
        <v>0</v>
      </c>
      <c r="V26" s="14">
        <f t="shared" si="3"/>
        <v>55.79786014</v>
      </c>
      <c r="W26" s="14">
        <f t="shared" si="4"/>
        <v>0</v>
      </c>
      <c r="X26" s="14">
        <f t="shared" si="5"/>
        <v>-375.9626467</v>
      </c>
      <c r="Y26" s="14">
        <f t="shared" si="6"/>
        <v>1785.956725</v>
      </c>
      <c r="Z26" s="14">
        <f t="shared" si="7"/>
        <v>0</v>
      </c>
      <c r="AA26" s="14">
        <f t="shared" si="8"/>
        <v>1517.819176</v>
      </c>
      <c r="AB26" s="14">
        <f t="shared" si="9"/>
        <v>2983.611114</v>
      </c>
      <c r="AC26" s="14">
        <f t="shared" si="10"/>
        <v>181.9811143</v>
      </c>
      <c r="AD26" s="17">
        <f t="shared" si="11"/>
        <v>0.06495544177</v>
      </c>
      <c r="AE26" s="18"/>
      <c r="AF26" s="18"/>
    </row>
    <row r="27">
      <c r="A27" s="12">
        <f>Data!A25</f>
        <v>24</v>
      </c>
      <c r="B27" s="13">
        <f>Data!B25</f>
        <v>4645.67</v>
      </c>
      <c r="C27" s="14">
        <f>Data!C25</f>
        <v>200</v>
      </c>
      <c r="D27" s="14">
        <f>Data!D25</f>
        <v>40</v>
      </c>
      <c r="E27" s="14">
        <f>Data!E25</f>
        <v>0</v>
      </c>
      <c r="F27" s="15">
        <f>Data!F25</f>
        <v>0.5</v>
      </c>
      <c r="G27" s="16">
        <f>Data!G25</f>
        <v>67.6</v>
      </c>
      <c r="H27" s="12">
        <f>Data!H25</f>
        <v>1</v>
      </c>
      <c r="U27" s="14">
        <f t="shared" si="2"/>
        <v>899.3263133</v>
      </c>
      <c r="V27" s="14">
        <f t="shared" si="3"/>
        <v>111.5957203</v>
      </c>
      <c r="W27" s="14">
        <f t="shared" si="4"/>
        <v>0</v>
      </c>
      <c r="X27" s="14">
        <f t="shared" si="5"/>
        <v>-375.9626467</v>
      </c>
      <c r="Y27" s="14">
        <f t="shared" si="6"/>
        <v>1866.007336</v>
      </c>
      <c r="Z27" s="14">
        <f t="shared" si="7"/>
        <v>804.2099658</v>
      </c>
      <c r="AA27" s="14">
        <f t="shared" si="8"/>
        <v>1517.819176</v>
      </c>
      <c r="AB27" s="14">
        <f t="shared" si="9"/>
        <v>4822.995864</v>
      </c>
      <c r="AC27" s="14">
        <f t="shared" si="10"/>
        <v>177.3258642</v>
      </c>
      <c r="AD27" s="17">
        <f t="shared" si="11"/>
        <v>0.03817013783</v>
      </c>
      <c r="AE27" s="18"/>
      <c r="AF27" s="18"/>
    </row>
    <row r="28">
      <c r="A28" s="12">
        <f>Data!A26</f>
        <v>25</v>
      </c>
      <c r="B28" s="13">
        <f>Data!B26</f>
        <v>4034.12</v>
      </c>
      <c r="C28" s="14">
        <f>Data!C26</f>
        <v>200</v>
      </c>
      <c r="D28" s="14">
        <f>Data!D26</f>
        <v>40</v>
      </c>
      <c r="E28" s="14">
        <f>Data!E26</f>
        <v>0</v>
      </c>
      <c r="F28" s="15">
        <f>Data!F26</f>
        <v>0.5</v>
      </c>
      <c r="G28" s="16">
        <f>Data!G26</f>
        <v>66.3</v>
      </c>
      <c r="H28" s="12">
        <f>Data!H26</f>
        <v>0</v>
      </c>
      <c r="U28" s="14">
        <f t="shared" si="2"/>
        <v>899.3263133</v>
      </c>
      <c r="V28" s="14">
        <f t="shared" si="3"/>
        <v>111.5957203</v>
      </c>
      <c r="W28" s="14">
        <f t="shared" si="4"/>
        <v>0</v>
      </c>
      <c r="X28" s="14">
        <f t="shared" si="5"/>
        <v>-375.9626467</v>
      </c>
      <c r="Y28" s="14">
        <f t="shared" si="6"/>
        <v>1830.122579</v>
      </c>
      <c r="Z28" s="14">
        <f t="shared" si="7"/>
        <v>0</v>
      </c>
      <c r="AA28" s="14">
        <f t="shared" si="8"/>
        <v>1517.819176</v>
      </c>
      <c r="AB28" s="14">
        <f t="shared" si="9"/>
        <v>3982.901142</v>
      </c>
      <c r="AC28" s="14">
        <f t="shared" si="10"/>
        <v>-51.21885809</v>
      </c>
      <c r="AD28" s="17">
        <f t="shared" si="11"/>
        <v>-0.01269641411</v>
      </c>
      <c r="AE28" s="18"/>
      <c r="AF28" s="18"/>
    </row>
    <row r="29">
      <c r="A29" s="12">
        <f>Data!A27</f>
        <v>26</v>
      </c>
      <c r="B29" s="13">
        <f>Data!B27</f>
        <v>4510.32</v>
      </c>
      <c r="C29" s="14">
        <f>Data!C27</f>
        <v>200</v>
      </c>
      <c r="D29" s="14">
        <f>Data!D27</f>
        <v>40</v>
      </c>
      <c r="E29" s="14">
        <f>Data!E27</f>
        <v>70</v>
      </c>
      <c r="F29" s="15">
        <f>Data!F27</f>
        <v>0.5</v>
      </c>
      <c r="G29" s="16">
        <f>Data!G27</f>
        <v>74.4</v>
      </c>
      <c r="H29" s="12">
        <f>Data!H27</f>
        <v>0</v>
      </c>
      <c r="U29" s="14">
        <f t="shared" si="2"/>
        <v>899.3263133</v>
      </c>
      <c r="V29" s="14">
        <f t="shared" si="3"/>
        <v>111.5957203</v>
      </c>
      <c r="W29" s="14">
        <f t="shared" si="4"/>
        <v>259.7062878</v>
      </c>
      <c r="X29" s="14">
        <f t="shared" si="5"/>
        <v>-375.9626467</v>
      </c>
      <c r="Y29" s="14">
        <f t="shared" si="6"/>
        <v>2053.712216</v>
      </c>
      <c r="Z29" s="14">
        <f t="shared" si="7"/>
        <v>0</v>
      </c>
      <c r="AA29" s="14">
        <f t="shared" si="8"/>
        <v>1517.819176</v>
      </c>
      <c r="AB29" s="14">
        <f t="shared" si="9"/>
        <v>4466.197066</v>
      </c>
      <c r="AC29" s="14">
        <f t="shared" si="10"/>
        <v>-44.12293393</v>
      </c>
      <c r="AD29" s="17">
        <f t="shared" si="11"/>
        <v>-0.009782661526</v>
      </c>
      <c r="AE29" s="18"/>
      <c r="AF29" s="18"/>
    </row>
    <row r="30">
      <c r="A30" s="12">
        <f>Data!A28</f>
        <v>27</v>
      </c>
      <c r="B30" s="13">
        <f>Data!B28</f>
        <v>4436.9</v>
      </c>
      <c r="C30" s="14">
        <f>Data!C28</f>
        <v>200</v>
      </c>
      <c r="D30" s="14">
        <f>Data!D28</f>
        <v>50</v>
      </c>
      <c r="E30" s="14">
        <f>Data!E28</f>
        <v>70</v>
      </c>
      <c r="F30" s="15">
        <f>Data!F28</f>
        <v>0.5</v>
      </c>
      <c r="G30" s="16">
        <f>Data!G28</f>
        <v>75.4</v>
      </c>
      <c r="H30" s="12">
        <f>Data!H28</f>
        <v>0</v>
      </c>
      <c r="U30" s="14">
        <f t="shared" si="2"/>
        <v>899.3263133</v>
      </c>
      <c r="V30" s="14">
        <f t="shared" si="3"/>
        <v>139.4946503</v>
      </c>
      <c r="W30" s="14">
        <f t="shared" si="4"/>
        <v>259.7062878</v>
      </c>
      <c r="X30" s="14">
        <f t="shared" si="5"/>
        <v>-375.9626467</v>
      </c>
      <c r="Y30" s="14">
        <f t="shared" si="6"/>
        <v>2081.315875</v>
      </c>
      <c r="Z30" s="14">
        <f t="shared" si="7"/>
        <v>0</v>
      </c>
      <c r="AA30" s="14">
        <f t="shared" si="8"/>
        <v>1517.819176</v>
      </c>
      <c r="AB30" s="14">
        <f t="shared" si="9"/>
        <v>4521.699655</v>
      </c>
      <c r="AC30" s="14">
        <f t="shared" si="10"/>
        <v>84.79965495</v>
      </c>
      <c r="AD30" s="17">
        <f t="shared" si="11"/>
        <v>0.0191123656</v>
      </c>
      <c r="AE30" s="18"/>
      <c r="AF30" s="18"/>
    </row>
    <row r="31">
      <c r="A31" s="12">
        <f>Data!A29</f>
        <v>28</v>
      </c>
      <c r="B31" s="13">
        <f>Data!B29</f>
        <v>5427.97</v>
      </c>
      <c r="C31" s="14">
        <f>Data!C29</f>
        <v>200</v>
      </c>
      <c r="D31" s="14">
        <f>Data!D29</f>
        <v>50</v>
      </c>
      <c r="E31" s="14">
        <f>Data!E29</f>
        <v>70</v>
      </c>
      <c r="F31" s="15">
        <f>Data!F29</f>
        <v>0.5</v>
      </c>
      <c r="G31" s="16">
        <f>Data!G29</f>
        <v>77.1</v>
      </c>
      <c r="H31" s="12">
        <f>Data!H29</f>
        <v>1</v>
      </c>
      <c r="U31" s="14">
        <f t="shared" si="2"/>
        <v>899.3263133</v>
      </c>
      <c r="V31" s="14">
        <f t="shared" si="3"/>
        <v>139.4946503</v>
      </c>
      <c r="W31" s="14">
        <f t="shared" si="4"/>
        <v>259.7062878</v>
      </c>
      <c r="X31" s="14">
        <f t="shared" si="5"/>
        <v>-375.9626467</v>
      </c>
      <c r="Y31" s="14">
        <f t="shared" si="6"/>
        <v>2128.242095</v>
      </c>
      <c r="Z31" s="14">
        <f t="shared" si="7"/>
        <v>804.2099658</v>
      </c>
      <c r="AA31" s="14">
        <f t="shared" si="8"/>
        <v>1517.819176</v>
      </c>
      <c r="AB31" s="14">
        <f t="shared" si="9"/>
        <v>5372.835841</v>
      </c>
      <c r="AC31" s="14">
        <f t="shared" si="10"/>
        <v>-55.13415924</v>
      </c>
      <c r="AD31" s="17">
        <f t="shared" si="11"/>
        <v>-0.01015741783</v>
      </c>
      <c r="AE31" s="18"/>
      <c r="AF31" s="18"/>
    </row>
    <row r="32">
      <c r="A32" s="12">
        <f>Data!A30</f>
        <v>29</v>
      </c>
      <c r="B32" s="13">
        <f>Data!B30</f>
        <v>4758.76</v>
      </c>
      <c r="C32" s="14">
        <f>Data!C30</f>
        <v>200</v>
      </c>
      <c r="D32" s="14">
        <f>Data!D30</f>
        <v>50</v>
      </c>
      <c r="E32" s="14">
        <f>Data!E30</f>
        <v>70</v>
      </c>
      <c r="F32" s="15">
        <f>Data!F30</f>
        <v>0.5</v>
      </c>
      <c r="G32" s="16">
        <f>Data!G30</f>
        <v>75.4</v>
      </c>
      <c r="H32" s="12">
        <f>Data!H30</f>
        <v>0</v>
      </c>
      <c r="J32" s="1" t="str">
        <f t="shared" ref="J32:P32" si="12">U3</f>
        <v>Newspaper Ads</v>
      </c>
      <c r="K32" s="1" t="str">
        <f t="shared" si="12"/>
        <v>Search Ads</v>
      </c>
      <c r="L32" s="1" t="str">
        <f t="shared" si="12"/>
        <v>Social Ads</v>
      </c>
      <c r="M32" s="1" t="str">
        <f t="shared" si="12"/>
        <v>Price Change</v>
      </c>
      <c r="N32" s="1" t="str">
        <f t="shared" si="12"/>
        <v>Temperature</v>
      </c>
      <c r="O32" s="1" t="str">
        <f t="shared" si="12"/>
        <v>Holiday</v>
      </c>
      <c r="P32" s="1" t="str">
        <f t="shared" si="12"/>
        <v>Baseline</v>
      </c>
      <c r="U32" s="14">
        <f t="shared" si="2"/>
        <v>899.3263133</v>
      </c>
      <c r="V32" s="14">
        <f t="shared" si="3"/>
        <v>139.4946503</v>
      </c>
      <c r="W32" s="14">
        <f t="shared" si="4"/>
        <v>259.7062878</v>
      </c>
      <c r="X32" s="14">
        <f t="shared" si="5"/>
        <v>-375.9626467</v>
      </c>
      <c r="Y32" s="14">
        <f t="shared" si="6"/>
        <v>2081.315875</v>
      </c>
      <c r="Z32" s="14">
        <f t="shared" si="7"/>
        <v>0</v>
      </c>
      <c r="AA32" s="14">
        <f t="shared" si="8"/>
        <v>1517.819176</v>
      </c>
      <c r="AB32" s="14">
        <f t="shared" si="9"/>
        <v>4521.699655</v>
      </c>
      <c r="AC32" s="14">
        <f t="shared" si="10"/>
        <v>-237.0603451</v>
      </c>
      <c r="AD32" s="17">
        <f t="shared" si="11"/>
        <v>-0.04981557066</v>
      </c>
      <c r="AE32" s="18"/>
      <c r="AF32" s="18"/>
    </row>
    <row r="33">
      <c r="A33" s="12">
        <f>Data!A31</f>
        <v>30</v>
      </c>
      <c r="B33" s="13">
        <f>Data!B31</f>
        <v>4773.62</v>
      </c>
      <c r="C33" s="14">
        <f>Data!C31</f>
        <v>200</v>
      </c>
      <c r="D33" s="14">
        <f>Data!D31</f>
        <v>50</v>
      </c>
      <c r="E33" s="14">
        <f>Data!E31</f>
        <v>140</v>
      </c>
      <c r="F33" s="15">
        <f>Data!F31</f>
        <v>0.5</v>
      </c>
      <c r="G33" s="16">
        <f>Data!G31</f>
        <v>79.6</v>
      </c>
      <c r="H33" s="12">
        <f>Data!H31</f>
        <v>0</v>
      </c>
      <c r="J33" s="22">
        <f t="shared" ref="J33:P33" si="13">sum(U4:U55)</f>
        <v>10791.91576</v>
      </c>
      <c r="K33" s="22">
        <f t="shared" si="13"/>
        <v>2845.690867</v>
      </c>
      <c r="L33" s="22">
        <f t="shared" si="13"/>
        <v>3635.888029</v>
      </c>
      <c r="M33" s="22">
        <f t="shared" si="13"/>
        <v>-3383.663821</v>
      </c>
      <c r="N33" s="22">
        <f t="shared" si="13"/>
        <v>78253.61237</v>
      </c>
      <c r="O33" s="22">
        <f t="shared" si="13"/>
        <v>8042.099658</v>
      </c>
      <c r="P33" s="22">
        <f t="shared" si="13"/>
        <v>78926.59714</v>
      </c>
      <c r="U33" s="14">
        <f t="shared" si="2"/>
        <v>899.3263133</v>
      </c>
      <c r="V33" s="14">
        <f t="shared" si="3"/>
        <v>139.4946503</v>
      </c>
      <c r="W33" s="14">
        <f t="shared" si="4"/>
        <v>519.4125755</v>
      </c>
      <c r="X33" s="14">
        <f t="shared" si="5"/>
        <v>-375.9626467</v>
      </c>
      <c r="Y33" s="14">
        <f t="shared" si="6"/>
        <v>2197.251242</v>
      </c>
      <c r="Z33" s="14">
        <f t="shared" si="7"/>
        <v>0</v>
      </c>
      <c r="AA33" s="14">
        <f t="shared" si="8"/>
        <v>1517.819176</v>
      </c>
      <c r="AB33" s="14">
        <f t="shared" si="9"/>
        <v>4897.34131</v>
      </c>
      <c r="AC33" s="14">
        <f t="shared" si="10"/>
        <v>123.7213097</v>
      </c>
      <c r="AD33" s="17">
        <f t="shared" si="11"/>
        <v>0.02591771229</v>
      </c>
      <c r="AE33" s="18"/>
      <c r="AF33" s="18"/>
    </row>
    <row r="34">
      <c r="A34" s="12">
        <f>Data!A32</f>
        <v>31</v>
      </c>
      <c r="B34" s="13">
        <f>Data!B32</f>
        <v>4866.54</v>
      </c>
      <c r="C34" s="14">
        <f>Data!C32</f>
        <v>200</v>
      </c>
      <c r="D34" s="14">
        <f>Data!D32</f>
        <v>50</v>
      </c>
      <c r="E34" s="14">
        <f>Data!E32</f>
        <v>140</v>
      </c>
      <c r="F34" s="15">
        <f>Data!F32</f>
        <v>0.5</v>
      </c>
      <c r="G34" s="16">
        <f>Data!G32</f>
        <v>80.2</v>
      </c>
      <c r="H34" s="12">
        <f>Data!H32</f>
        <v>0</v>
      </c>
      <c r="U34" s="14">
        <f t="shared" si="2"/>
        <v>899.3263133</v>
      </c>
      <c r="V34" s="14">
        <f t="shared" si="3"/>
        <v>139.4946503</v>
      </c>
      <c r="W34" s="14">
        <f t="shared" si="4"/>
        <v>519.4125755</v>
      </c>
      <c r="X34" s="14">
        <f t="shared" si="5"/>
        <v>-375.9626467</v>
      </c>
      <c r="Y34" s="14">
        <f t="shared" si="6"/>
        <v>2213.813437</v>
      </c>
      <c r="Z34" s="14">
        <f t="shared" si="7"/>
        <v>0</v>
      </c>
      <c r="AA34" s="14">
        <f t="shared" si="8"/>
        <v>1517.819176</v>
      </c>
      <c r="AB34" s="14">
        <f t="shared" si="9"/>
        <v>4913.903505</v>
      </c>
      <c r="AC34" s="14">
        <f t="shared" si="10"/>
        <v>47.36350502</v>
      </c>
      <c r="AD34" s="17">
        <f t="shared" si="11"/>
        <v>0.00973248037</v>
      </c>
      <c r="AE34" s="18"/>
      <c r="AF34" s="18"/>
    </row>
    <row r="35">
      <c r="A35" s="12">
        <f>Data!A33</f>
        <v>32</v>
      </c>
      <c r="B35" s="13">
        <f>Data!B33</f>
        <v>4846.53</v>
      </c>
      <c r="C35" s="14">
        <f>Data!C33</f>
        <v>200</v>
      </c>
      <c r="D35" s="14">
        <f>Data!D33</f>
        <v>40</v>
      </c>
      <c r="E35" s="14">
        <f>Data!E33</f>
        <v>140</v>
      </c>
      <c r="F35" s="15">
        <f>Data!F33</f>
        <v>0.5</v>
      </c>
      <c r="G35" s="16">
        <f>Data!G33</f>
        <v>75.9</v>
      </c>
      <c r="H35" s="12">
        <f>Data!H33</f>
        <v>0</v>
      </c>
      <c r="J35" s="20" t="str">
        <f t="array" ref="J35:K41">TRANSPOSE(J32:P33)</f>
        <v>Newspaper Ads</v>
      </c>
      <c r="K35" s="22">
        <v>10791.915760152968</v>
      </c>
      <c r="L35" s="18">
        <f t="shared" ref="L35:L41" si="14">K35/sum($K$35:$K$41)</f>
        <v>0.0602522853</v>
      </c>
      <c r="U35" s="14">
        <f t="shared" si="2"/>
        <v>899.3263133</v>
      </c>
      <c r="V35" s="14">
        <f t="shared" si="3"/>
        <v>111.5957203</v>
      </c>
      <c r="W35" s="14">
        <f t="shared" si="4"/>
        <v>519.4125755</v>
      </c>
      <c r="X35" s="14">
        <f t="shared" si="5"/>
        <v>-375.9626467</v>
      </c>
      <c r="Y35" s="14">
        <f t="shared" si="6"/>
        <v>2095.117704</v>
      </c>
      <c r="Z35" s="14">
        <f t="shared" si="7"/>
        <v>0</v>
      </c>
      <c r="AA35" s="14">
        <f t="shared" si="8"/>
        <v>1517.819176</v>
      </c>
      <c r="AB35" s="14">
        <f t="shared" si="9"/>
        <v>4767.308842</v>
      </c>
      <c r="AC35" s="14">
        <f t="shared" si="10"/>
        <v>-79.22115795</v>
      </c>
      <c r="AD35" s="17">
        <f t="shared" si="11"/>
        <v>-0.01634595431</v>
      </c>
      <c r="AE35" s="18"/>
      <c r="AF35" s="18"/>
    </row>
    <row r="36">
      <c r="A36" s="12">
        <f>Data!A34</f>
        <v>33</v>
      </c>
      <c r="B36" s="13">
        <f>Data!B34</f>
        <v>5209.9</v>
      </c>
      <c r="C36" s="14">
        <f>Data!C34</f>
        <v>200</v>
      </c>
      <c r="D36" s="14">
        <f>Data!D34</f>
        <v>40</v>
      </c>
      <c r="E36" s="14">
        <f>Data!E34</f>
        <v>140</v>
      </c>
      <c r="F36" s="15">
        <f>Data!F34</f>
        <v>-0.2</v>
      </c>
      <c r="G36" s="16">
        <f>Data!G34</f>
        <v>77.3</v>
      </c>
      <c r="H36" s="12">
        <f>Data!H34</f>
        <v>0</v>
      </c>
      <c r="J36" s="20" t="s">
        <v>3</v>
      </c>
      <c r="K36" s="22">
        <v>2845.690867065727</v>
      </c>
      <c r="L36" s="18">
        <f t="shared" si="14"/>
        <v>0.01588776097</v>
      </c>
      <c r="U36" s="14">
        <f t="shared" si="2"/>
        <v>899.3263133</v>
      </c>
      <c r="V36" s="14">
        <f t="shared" si="3"/>
        <v>111.5957203</v>
      </c>
      <c r="W36" s="14">
        <f t="shared" si="4"/>
        <v>519.4125755</v>
      </c>
      <c r="X36" s="14">
        <f t="shared" si="5"/>
        <v>150.3850587</v>
      </c>
      <c r="Y36" s="14">
        <f t="shared" si="6"/>
        <v>2133.762826</v>
      </c>
      <c r="Z36" s="14">
        <f t="shared" si="7"/>
        <v>0</v>
      </c>
      <c r="AA36" s="14">
        <f t="shared" si="8"/>
        <v>1517.819176</v>
      </c>
      <c r="AB36" s="14">
        <f t="shared" si="9"/>
        <v>5332.30167</v>
      </c>
      <c r="AC36" s="14">
        <f t="shared" si="10"/>
        <v>122.4016698</v>
      </c>
      <c r="AD36" s="17">
        <f t="shared" si="11"/>
        <v>0.0234940536</v>
      </c>
      <c r="AE36" s="18"/>
      <c r="AF36" s="18"/>
    </row>
    <row r="37">
      <c r="A37" s="12">
        <f>Data!A35</f>
        <v>34</v>
      </c>
      <c r="B37" s="13">
        <f>Data!B35</f>
        <v>4831.16</v>
      </c>
      <c r="C37" s="14">
        <f>Data!C35</f>
        <v>200</v>
      </c>
      <c r="D37" s="14">
        <f>Data!D35</f>
        <v>40</v>
      </c>
      <c r="E37" s="14">
        <f>Data!E35</f>
        <v>35</v>
      </c>
      <c r="F37" s="15">
        <f>Data!F35</f>
        <v>-0.2</v>
      </c>
      <c r="G37" s="16">
        <f>Data!G35</f>
        <v>72.7</v>
      </c>
      <c r="H37" s="12">
        <f>Data!H35</f>
        <v>0</v>
      </c>
      <c r="J37" s="20" t="s">
        <v>4</v>
      </c>
      <c r="K37" s="22">
        <v>3635.8880286659355</v>
      </c>
      <c r="L37" s="18">
        <f t="shared" si="14"/>
        <v>0.02029950638</v>
      </c>
      <c r="U37" s="14">
        <f t="shared" si="2"/>
        <v>899.3263133</v>
      </c>
      <c r="V37" s="14">
        <f t="shared" si="3"/>
        <v>111.5957203</v>
      </c>
      <c r="W37" s="14">
        <f t="shared" si="4"/>
        <v>129.8531439</v>
      </c>
      <c r="X37" s="14">
        <f t="shared" si="5"/>
        <v>150.3850587</v>
      </c>
      <c r="Y37" s="14">
        <f t="shared" si="6"/>
        <v>2006.785996</v>
      </c>
      <c r="Z37" s="14">
        <f t="shared" si="7"/>
        <v>0</v>
      </c>
      <c r="AA37" s="14">
        <f t="shared" si="8"/>
        <v>1517.819176</v>
      </c>
      <c r="AB37" s="14">
        <f t="shared" si="9"/>
        <v>4815.765408</v>
      </c>
      <c r="AC37" s="14">
        <f t="shared" si="10"/>
        <v>-15.39459236</v>
      </c>
      <c r="AD37" s="17">
        <f t="shared" si="11"/>
        <v>-0.003186520909</v>
      </c>
      <c r="AE37" s="18"/>
      <c r="AF37" s="18"/>
    </row>
    <row r="38">
      <c r="A38" s="12">
        <f>Data!A36</f>
        <v>35</v>
      </c>
      <c r="B38" s="13">
        <f>Data!B36</f>
        <v>4999.64</v>
      </c>
      <c r="C38" s="14">
        <f>Data!C36</f>
        <v>200</v>
      </c>
      <c r="D38" s="14">
        <f>Data!D36</f>
        <v>40</v>
      </c>
      <c r="E38" s="14">
        <f>Data!E36</f>
        <v>35</v>
      </c>
      <c r="F38" s="15">
        <f>Data!F36</f>
        <v>-0.2</v>
      </c>
      <c r="G38" s="16">
        <f>Data!G36</f>
        <v>76.7</v>
      </c>
      <c r="H38" s="12">
        <f>Data!H36</f>
        <v>0</v>
      </c>
      <c r="J38" s="20" t="s">
        <v>5</v>
      </c>
      <c r="K38" s="22">
        <v>-3383.663820704291</v>
      </c>
      <c r="L38" s="18">
        <f t="shared" si="14"/>
        <v>-0.0188913148</v>
      </c>
      <c r="U38" s="14">
        <f t="shared" si="2"/>
        <v>899.3263133</v>
      </c>
      <c r="V38" s="14">
        <f t="shared" si="3"/>
        <v>111.5957203</v>
      </c>
      <c r="W38" s="14">
        <f t="shared" si="4"/>
        <v>129.8531439</v>
      </c>
      <c r="X38" s="14">
        <f t="shared" si="5"/>
        <v>150.3850587</v>
      </c>
      <c r="Y38" s="14">
        <f t="shared" si="6"/>
        <v>2117.200631</v>
      </c>
      <c r="Z38" s="14">
        <f t="shared" si="7"/>
        <v>0</v>
      </c>
      <c r="AA38" s="14">
        <f t="shared" si="8"/>
        <v>1517.819176</v>
      </c>
      <c r="AB38" s="14">
        <f t="shared" si="9"/>
        <v>4926.180043</v>
      </c>
      <c r="AC38" s="14">
        <f t="shared" si="10"/>
        <v>-73.4599571</v>
      </c>
      <c r="AD38" s="17">
        <f t="shared" si="11"/>
        <v>-0.01469304932</v>
      </c>
      <c r="AE38" s="18"/>
      <c r="AF38" s="18"/>
    </row>
    <row r="39">
      <c r="A39" s="12">
        <f>Data!A37</f>
        <v>36</v>
      </c>
      <c r="B39" s="13">
        <f>Data!B37</f>
        <v>4073.66</v>
      </c>
      <c r="C39" s="14">
        <f>Data!C37</f>
        <v>0</v>
      </c>
      <c r="D39" s="14">
        <f>Data!D37</f>
        <v>20</v>
      </c>
      <c r="E39" s="14">
        <f>Data!E37</f>
        <v>35</v>
      </c>
      <c r="F39" s="15">
        <f>Data!F37</f>
        <v>-0.2</v>
      </c>
      <c r="G39" s="16">
        <f>Data!G37</f>
        <v>72.7</v>
      </c>
      <c r="H39" s="12">
        <f>Data!H37</f>
        <v>0</v>
      </c>
      <c r="J39" s="20" t="s">
        <v>6</v>
      </c>
      <c r="K39" s="22">
        <v>78253.61237122188</v>
      </c>
      <c r="L39" s="18">
        <f t="shared" si="14"/>
        <v>0.4368973112</v>
      </c>
      <c r="U39" s="14">
        <f t="shared" si="2"/>
        <v>0</v>
      </c>
      <c r="V39" s="14">
        <f t="shared" si="3"/>
        <v>55.79786014</v>
      </c>
      <c r="W39" s="14">
        <f t="shared" si="4"/>
        <v>129.8531439</v>
      </c>
      <c r="X39" s="14">
        <f t="shared" si="5"/>
        <v>150.3850587</v>
      </c>
      <c r="Y39" s="14">
        <f t="shared" si="6"/>
        <v>2006.785996</v>
      </c>
      <c r="Z39" s="14">
        <f t="shared" si="7"/>
        <v>0</v>
      </c>
      <c r="AA39" s="14">
        <f t="shared" si="8"/>
        <v>1517.819176</v>
      </c>
      <c r="AB39" s="14">
        <f t="shared" si="9"/>
        <v>3860.641234</v>
      </c>
      <c r="AC39" s="14">
        <f t="shared" si="10"/>
        <v>-213.0187658</v>
      </c>
      <c r="AD39" s="17">
        <f t="shared" si="11"/>
        <v>-0.05229173908</v>
      </c>
      <c r="AE39" s="18"/>
      <c r="AF39" s="18"/>
    </row>
    <row r="40">
      <c r="A40" s="12">
        <f>Data!A38</f>
        <v>37</v>
      </c>
      <c r="B40" s="13">
        <f>Data!B38</f>
        <v>3885.19</v>
      </c>
      <c r="C40" s="14">
        <f>Data!C38</f>
        <v>0</v>
      </c>
      <c r="D40" s="14">
        <f>Data!D38</f>
        <v>20</v>
      </c>
      <c r="E40" s="14">
        <f>Data!E38</f>
        <v>35</v>
      </c>
      <c r="F40" s="15">
        <f>Data!F38</f>
        <v>-0.2</v>
      </c>
      <c r="G40" s="16">
        <f>Data!G38</f>
        <v>71.7</v>
      </c>
      <c r="H40" s="12">
        <f>Data!H38</f>
        <v>0</v>
      </c>
      <c r="J40" s="20" t="s">
        <v>7</v>
      </c>
      <c r="K40" s="22">
        <v>8042.099658239178</v>
      </c>
      <c r="L40" s="18">
        <f t="shared" si="14"/>
        <v>0.0448998022</v>
      </c>
      <c r="U40" s="14">
        <f t="shared" si="2"/>
        <v>0</v>
      </c>
      <c r="V40" s="14">
        <f t="shared" si="3"/>
        <v>55.79786014</v>
      </c>
      <c r="W40" s="14">
        <f t="shared" si="4"/>
        <v>129.8531439</v>
      </c>
      <c r="X40" s="14">
        <f t="shared" si="5"/>
        <v>150.3850587</v>
      </c>
      <c r="Y40" s="14">
        <f t="shared" si="6"/>
        <v>1979.182337</v>
      </c>
      <c r="Z40" s="14">
        <f t="shared" si="7"/>
        <v>0</v>
      </c>
      <c r="AA40" s="14">
        <f t="shared" si="8"/>
        <v>1517.819176</v>
      </c>
      <c r="AB40" s="14">
        <f t="shared" si="9"/>
        <v>3833.037575</v>
      </c>
      <c r="AC40" s="14">
        <f t="shared" si="10"/>
        <v>-52.15242465</v>
      </c>
      <c r="AD40" s="17">
        <f t="shared" si="11"/>
        <v>-0.01342339104</v>
      </c>
      <c r="AE40" s="18"/>
      <c r="AF40" s="18"/>
    </row>
    <row r="41">
      <c r="A41" s="12">
        <f>Data!A39</f>
        <v>38</v>
      </c>
      <c r="B41" s="13">
        <f>Data!B39</f>
        <v>3395.17</v>
      </c>
      <c r="C41" s="14">
        <f>Data!C39</f>
        <v>0</v>
      </c>
      <c r="D41" s="14">
        <f>Data!D39</f>
        <v>20</v>
      </c>
      <c r="E41" s="14">
        <f>Data!E39</f>
        <v>0</v>
      </c>
      <c r="F41" s="15">
        <f>Data!F39</f>
        <v>-0.2</v>
      </c>
      <c r="G41" s="16">
        <f>Data!G39</f>
        <v>64.5</v>
      </c>
      <c r="H41" s="12">
        <f>Data!H39</f>
        <v>0</v>
      </c>
      <c r="J41" s="20" t="s">
        <v>12</v>
      </c>
      <c r="K41" s="22">
        <v>78926.59713535859</v>
      </c>
      <c r="L41" s="18">
        <f t="shared" si="14"/>
        <v>0.4406546487</v>
      </c>
      <c r="U41" s="14">
        <f t="shared" si="2"/>
        <v>0</v>
      </c>
      <c r="V41" s="14">
        <f t="shared" si="3"/>
        <v>55.79786014</v>
      </c>
      <c r="W41" s="14">
        <f t="shared" si="4"/>
        <v>0</v>
      </c>
      <c r="X41" s="14">
        <f t="shared" si="5"/>
        <v>150.3850587</v>
      </c>
      <c r="Y41" s="14">
        <f t="shared" si="6"/>
        <v>1780.435993</v>
      </c>
      <c r="Z41" s="14">
        <f t="shared" si="7"/>
        <v>0</v>
      </c>
      <c r="AA41" s="14">
        <f t="shared" si="8"/>
        <v>1517.819176</v>
      </c>
      <c r="AB41" s="14">
        <f t="shared" si="9"/>
        <v>3504.438088</v>
      </c>
      <c r="AC41" s="14">
        <f t="shared" si="10"/>
        <v>109.268088</v>
      </c>
      <c r="AD41" s="17">
        <f t="shared" si="11"/>
        <v>0.03218339229</v>
      </c>
      <c r="AE41" s="18"/>
      <c r="AF41" s="18"/>
    </row>
    <row r="42">
      <c r="A42" s="12">
        <f>Data!A40</f>
        <v>39</v>
      </c>
      <c r="B42" s="13">
        <f>Data!B40</f>
        <v>3543.52</v>
      </c>
      <c r="C42" s="14">
        <f>Data!C40</f>
        <v>0</v>
      </c>
      <c r="D42" s="14">
        <f>Data!D40</f>
        <v>20</v>
      </c>
      <c r="E42" s="14">
        <f>Data!E40</f>
        <v>0</v>
      </c>
      <c r="F42" s="15">
        <f>Data!F40</f>
        <v>-0.2</v>
      </c>
      <c r="G42" s="16">
        <f>Data!G40</f>
        <v>62.5</v>
      </c>
      <c r="H42" s="12">
        <f>Data!H40</f>
        <v>0</v>
      </c>
      <c r="U42" s="14">
        <f t="shared" si="2"/>
        <v>0</v>
      </c>
      <c r="V42" s="14">
        <f t="shared" si="3"/>
        <v>55.79786014</v>
      </c>
      <c r="W42" s="14">
        <f t="shared" si="4"/>
        <v>0</v>
      </c>
      <c r="X42" s="14">
        <f t="shared" si="5"/>
        <v>150.3850587</v>
      </c>
      <c r="Y42" s="14">
        <f t="shared" si="6"/>
        <v>1725.228676</v>
      </c>
      <c r="Z42" s="14">
        <f t="shared" si="7"/>
        <v>0</v>
      </c>
      <c r="AA42" s="14">
        <f t="shared" si="8"/>
        <v>1517.819176</v>
      </c>
      <c r="AB42" s="14">
        <f t="shared" si="9"/>
        <v>3449.23077</v>
      </c>
      <c r="AC42" s="14">
        <f t="shared" si="10"/>
        <v>-94.28922962</v>
      </c>
      <c r="AD42" s="17">
        <f t="shared" si="11"/>
        <v>-0.02660891702</v>
      </c>
      <c r="AE42" s="18"/>
      <c r="AF42" s="18"/>
    </row>
    <row r="43">
      <c r="A43" s="12">
        <f>Data!A41</f>
        <v>40</v>
      </c>
      <c r="B43" s="13">
        <f>Data!B41</f>
        <v>3318.82</v>
      </c>
      <c r="C43" s="14">
        <f>Data!C41</f>
        <v>0</v>
      </c>
      <c r="D43" s="14">
        <f>Data!D41</f>
        <v>20</v>
      </c>
      <c r="E43" s="14">
        <f>Data!E41</f>
        <v>0</v>
      </c>
      <c r="F43" s="15">
        <f>Data!F41</f>
        <v>-0.2</v>
      </c>
      <c r="G43" s="16">
        <f>Data!G41</f>
        <v>65.5</v>
      </c>
      <c r="H43" s="12">
        <f>Data!H41</f>
        <v>0</v>
      </c>
      <c r="U43" s="14">
        <f t="shared" si="2"/>
        <v>0</v>
      </c>
      <c r="V43" s="14">
        <f t="shared" si="3"/>
        <v>55.79786014</v>
      </c>
      <c r="W43" s="14">
        <f t="shared" si="4"/>
        <v>0</v>
      </c>
      <c r="X43" s="14">
        <f t="shared" si="5"/>
        <v>150.3850587</v>
      </c>
      <c r="Y43" s="14">
        <f t="shared" si="6"/>
        <v>1808.039652</v>
      </c>
      <c r="Z43" s="14">
        <f t="shared" si="7"/>
        <v>0</v>
      </c>
      <c r="AA43" s="14">
        <f t="shared" si="8"/>
        <v>1517.819176</v>
      </c>
      <c r="AB43" s="14">
        <f t="shared" si="9"/>
        <v>3532.041747</v>
      </c>
      <c r="AC43" s="14">
        <f t="shared" si="10"/>
        <v>213.2217468</v>
      </c>
      <c r="AD43" s="17">
        <f t="shared" si="11"/>
        <v>0.06424625223</v>
      </c>
      <c r="AE43" s="18"/>
      <c r="AF43" s="18"/>
    </row>
    <row r="44">
      <c r="A44" s="12">
        <f>Data!A42</f>
        <v>41</v>
      </c>
      <c r="B44" s="13">
        <f>Data!B42</f>
        <v>3439.85</v>
      </c>
      <c r="C44" s="14">
        <f>Data!C42</f>
        <v>0</v>
      </c>
      <c r="D44" s="14">
        <f>Data!D42</f>
        <v>15</v>
      </c>
      <c r="E44" s="14">
        <f>Data!E42</f>
        <v>0</v>
      </c>
      <c r="F44" s="15">
        <f>Data!F42</f>
        <v>-0.2</v>
      </c>
      <c r="G44" s="16">
        <f>Data!G42</f>
        <v>60.9</v>
      </c>
      <c r="H44" s="12">
        <f>Data!H42</f>
        <v>0</v>
      </c>
      <c r="U44" s="14">
        <f t="shared" si="2"/>
        <v>0</v>
      </c>
      <c r="V44" s="14">
        <f t="shared" si="3"/>
        <v>41.8483951</v>
      </c>
      <c r="W44" s="14">
        <f t="shared" si="4"/>
        <v>0</v>
      </c>
      <c r="X44" s="14">
        <f t="shared" si="5"/>
        <v>150.3850587</v>
      </c>
      <c r="Y44" s="14">
        <f t="shared" si="6"/>
        <v>1681.062822</v>
      </c>
      <c r="Z44" s="14">
        <f t="shared" si="7"/>
        <v>0</v>
      </c>
      <c r="AA44" s="14">
        <f t="shared" si="8"/>
        <v>1517.819176</v>
      </c>
      <c r="AB44" s="14">
        <f t="shared" si="9"/>
        <v>3391.115451</v>
      </c>
      <c r="AC44" s="14">
        <f t="shared" si="10"/>
        <v>-48.73454876</v>
      </c>
      <c r="AD44" s="17">
        <f t="shared" si="11"/>
        <v>-0.01416763776</v>
      </c>
      <c r="AE44" s="18"/>
      <c r="AF44" s="18"/>
    </row>
    <row r="45">
      <c r="A45" s="12">
        <f>Data!A43</f>
        <v>42</v>
      </c>
      <c r="B45" s="13">
        <f>Data!B43</f>
        <v>3396.71</v>
      </c>
      <c r="C45" s="14">
        <f>Data!C43</f>
        <v>0</v>
      </c>
      <c r="D45" s="14">
        <f>Data!D43</f>
        <v>15</v>
      </c>
      <c r="E45" s="14">
        <f>Data!E43</f>
        <v>0</v>
      </c>
      <c r="F45" s="15">
        <f>Data!F43</f>
        <v>-0.2</v>
      </c>
      <c r="G45" s="16">
        <f>Data!G43</f>
        <v>58.1</v>
      </c>
      <c r="H45" s="12">
        <f>Data!H43</f>
        <v>0</v>
      </c>
      <c r="U45" s="14">
        <f t="shared" si="2"/>
        <v>0</v>
      </c>
      <c r="V45" s="14">
        <f t="shared" si="3"/>
        <v>41.8483951</v>
      </c>
      <c r="W45" s="14">
        <f t="shared" si="4"/>
        <v>0</v>
      </c>
      <c r="X45" s="14">
        <f t="shared" si="5"/>
        <v>150.3850587</v>
      </c>
      <c r="Y45" s="14">
        <f t="shared" si="6"/>
        <v>1603.772577</v>
      </c>
      <c r="Z45" s="14">
        <f t="shared" si="7"/>
        <v>0</v>
      </c>
      <c r="AA45" s="14">
        <f t="shared" si="8"/>
        <v>1517.819176</v>
      </c>
      <c r="AB45" s="14">
        <f t="shared" si="9"/>
        <v>3313.825207</v>
      </c>
      <c r="AC45" s="14">
        <f t="shared" si="10"/>
        <v>-82.88479344</v>
      </c>
      <c r="AD45" s="17">
        <f t="shared" si="11"/>
        <v>-0.02440149245</v>
      </c>
      <c r="AE45" s="18"/>
      <c r="AF45" s="18"/>
    </row>
    <row r="46">
      <c r="A46" s="12">
        <f>Data!A44</f>
        <v>43</v>
      </c>
      <c r="B46" s="13">
        <f>Data!B44</f>
        <v>3249.66</v>
      </c>
      <c r="C46" s="14">
        <f>Data!C44</f>
        <v>0</v>
      </c>
      <c r="D46" s="14">
        <f>Data!D44</f>
        <v>15</v>
      </c>
      <c r="E46" s="14">
        <f>Data!E44</f>
        <v>0</v>
      </c>
      <c r="F46" s="15">
        <f>Data!F44</f>
        <v>-0.2</v>
      </c>
      <c r="G46" s="16">
        <f>Data!G44</f>
        <v>61.1</v>
      </c>
      <c r="H46" s="12">
        <f>Data!H44</f>
        <v>0</v>
      </c>
      <c r="U46" s="14">
        <f t="shared" si="2"/>
        <v>0</v>
      </c>
      <c r="V46" s="14">
        <f t="shared" si="3"/>
        <v>41.8483951</v>
      </c>
      <c r="W46" s="14">
        <f t="shared" si="4"/>
        <v>0</v>
      </c>
      <c r="X46" s="14">
        <f t="shared" si="5"/>
        <v>150.3850587</v>
      </c>
      <c r="Y46" s="14">
        <f t="shared" si="6"/>
        <v>1686.583554</v>
      </c>
      <c r="Z46" s="14">
        <f t="shared" si="7"/>
        <v>0</v>
      </c>
      <c r="AA46" s="14">
        <f t="shared" si="8"/>
        <v>1517.819176</v>
      </c>
      <c r="AB46" s="14">
        <f t="shared" si="9"/>
        <v>3396.636183</v>
      </c>
      <c r="AC46" s="14">
        <f t="shared" si="10"/>
        <v>146.976183</v>
      </c>
      <c r="AD46" s="17">
        <f t="shared" si="11"/>
        <v>0.04522817249</v>
      </c>
      <c r="AE46" s="18"/>
      <c r="AF46" s="18"/>
    </row>
    <row r="47">
      <c r="A47" s="12">
        <f>Data!A45</f>
        <v>44</v>
      </c>
      <c r="B47" s="13">
        <f>Data!B45</f>
        <v>2931.35</v>
      </c>
      <c r="C47" s="14">
        <f>Data!C45</f>
        <v>0</v>
      </c>
      <c r="D47" s="14">
        <f>Data!D45</f>
        <v>15</v>
      </c>
      <c r="E47" s="14">
        <f>Data!E45</f>
        <v>0</v>
      </c>
      <c r="F47" s="15">
        <f>Data!F45</f>
        <v>-0.2</v>
      </c>
      <c r="G47" s="16">
        <f>Data!G45</f>
        <v>50.2</v>
      </c>
      <c r="H47" s="12">
        <f>Data!H45</f>
        <v>0</v>
      </c>
      <c r="U47" s="14">
        <f t="shared" si="2"/>
        <v>0</v>
      </c>
      <c r="V47" s="14">
        <f t="shared" si="3"/>
        <v>41.8483951</v>
      </c>
      <c r="W47" s="14">
        <f t="shared" si="4"/>
        <v>0</v>
      </c>
      <c r="X47" s="14">
        <f t="shared" si="5"/>
        <v>150.3850587</v>
      </c>
      <c r="Y47" s="14">
        <f t="shared" si="6"/>
        <v>1385.703672</v>
      </c>
      <c r="Z47" s="14">
        <f t="shared" si="7"/>
        <v>0</v>
      </c>
      <c r="AA47" s="14">
        <f t="shared" si="8"/>
        <v>1517.819176</v>
      </c>
      <c r="AB47" s="14">
        <f t="shared" si="9"/>
        <v>3095.756302</v>
      </c>
      <c r="AC47" s="14">
        <f t="shared" si="10"/>
        <v>164.4063019</v>
      </c>
      <c r="AD47" s="17">
        <f t="shared" si="11"/>
        <v>0.05608552439</v>
      </c>
      <c r="AE47" s="18"/>
      <c r="AF47" s="18"/>
    </row>
    <row r="48">
      <c r="A48" s="12">
        <f>Data!A46</f>
        <v>45</v>
      </c>
      <c r="B48" s="13">
        <f>Data!B46</f>
        <v>3933.05</v>
      </c>
      <c r="C48" s="14">
        <f>Data!C46</f>
        <v>0</v>
      </c>
      <c r="D48" s="14">
        <f>Data!D46</f>
        <v>10</v>
      </c>
      <c r="E48" s="14">
        <f>Data!E46</f>
        <v>0</v>
      </c>
      <c r="F48" s="15">
        <f>Data!F46</f>
        <v>-0.2</v>
      </c>
      <c r="G48" s="16">
        <f>Data!G46</f>
        <v>50.4</v>
      </c>
      <c r="H48" s="12">
        <f>Data!H46</f>
        <v>1</v>
      </c>
      <c r="U48" s="14">
        <f t="shared" si="2"/>
        <v>0</v>
      </c>
      <c r="V48" s="14">
        <f t="shared" si="3"/>
        <v>27.89893007</v>
      </c>
      <c r="W48" s="14">
        <f t="shared" si="4"/>
        <v>0</v>
      </c>
      <c r="X48" s="14">
        <f t="shared" si="5"/>
        <v>150.3850587</v>
      </c>
      <c r="Y48" s="14">
        <f t="shared" si="6"/>
        <v>1391.224404</v>
      </c>
      <c r="Z48" s="14">
        <f t="shared" si="7"/>
        <v>804.2099658</v>
      </c>
      <c r="AA48" s="14">
        <f t="shared" si="8"/>
        <v>1517.819176</v>
      </c>
      <c r="AB48" s="14">
        <f t="shared" si="9"/>
        <v>3891.537534</v>
      </c>
      <c r="AC48" s="14">
        <f t="shared" si="10"/>
        <v>-41.51246551</v>
      </c>
      <c r="AD48" s="17">
        <f t="shared" si="11"/>
        <v>-0.01055477696</v>
      </c>
      <c r="AE48" s="18"/>
      <c r="AF48" s="18"/>
    </row>
    <row r="49">
      <c r="A49" s="12">
        <f>Data!A47</f>
        <v>46</v>
      </c>
      <c r="B49" s="13">
        <f>Data!B47</f>
        <v>3506.81</v>
      </c>
      <c r="C49" s="14">
        <f>Data!C47</f>
        <v>0</v>
      </c>
      <c r="D49" s="14">
        <f>Data!D47</f>
        <v>10</v>
      </c>
      <c r="E49" s="14">
        <f>Data!E47</f>
        <v>0</v>
      </c>
      <c r="F49" s="15">
        <f>Data!F47</f>
        <v>-0.2</v>
      </c>
      <c r="G49" s="16">
        <f>Data!G47</f>
        <v>55</v>
      </c>
      <c r="H49" s="12">
        <f>Data!H47</f>
        <v>0</v>
      </c>
      <c r="J49" s="9" t="s">
        <v>15</v>
      </c>
      <c r="U49" s="14">
        <f t="shared" si="2"/>
        <v>0</v>
      </c>
      <c r="V49" s="14">
        <f t="shared" si="3"/>
        <v>27.89893007</v>
      </c>
      <c r="W49" s="14">
        <f t="shared" si="4"/>
        <v>0</v>
      </c>
      <c r="X49" s="14">
        <f t="shared" si="5"/>
        <v>150.3850587</v>
      </c>
      <c r="Y49" s="14">
        <f t="shared" si="6"/>
        <v>1518.201235</v>
      </c>
      <c r="Z49" s="14">
        <f t="shared" si="7"/>
        <v>0</v>
      </c>
      <c r="AA49" s="14">
        <f t="shared" si="8"/>
        <v>1517.819176</v>
      </c>
      <c r="AB49" s="14">
        <f t="shared" si="9"/>
        <v>3214.304399</v>
      </c>
      <c r="AC49" s="14">
        <f t="shared" si="10"/>
        <v>-292.5056008</v>
      </c>
      <c r="AD49" s="17">
        <f t="shared" si="11"/>
        <v>-0.08341073534</v>
      </c>
      <c r="AE49" s="18"/>
      <c r="AF49" s="18"/>
    </row>
    <row r="50">
      <c r="A50" s="12">
        <f>Data!A48</f>
        <v>47</v>
      </c>
      <c r="B50" s="13">
        <f>Data!B48</f>
        <v>2818.97</v>
      </c>
      <c r="C50" s="14">
        <f>Data!C48</f>
        <v>0</v>
      </c>
      <c r="D50" s="14">
        <f>Data!D48</f>
        <v>10</v>
      </c>
      <c r="E50" s="14">
        <f>Data!E48</f>
        <v>0</v>
      </c>
      <c r="F50" s="15">
        <f>Data!F48</f>
        <v>-0.2</v>
      </c>
      <c r="G50" s="16">
        <f>Data!G48</f>
        <v>44.4</v>
      </c>
      <c r="H50" s="12">
        <f>Data!H48</f>
        <v>0</v>
      </c>
      <c r="J50" s="1" t="s">
        <v>12</v>
      </c>
      <c r="K50" s="1" t="s">
        <v>16</v>
      </c>
      <c r="U50" s="14">
        <f t="shared" si="2"/>
        <v>0</v>
      </c>
      <c r="V50" s="14">
        <f t="shared" si="3"/>
        <v>27.89893007</v>
      </c>
      <c r="W50" s="14">
        <f t="shared" si="4"/>
        <v>0</v>
      </c>
      <c r="X50" s="14">
        <f t="shared" si="5"/>
        <v>150.3850587</v>
      </c>
      <c r="Y50" s="14">
        <f t="shared" si="6"/>
        <v>1225.602451</v>
      </c>
      <c r="Z50" s="14">
        <f t="shared" si="7"/>
        <v>0</v>
      </c>
      <c r="AA50" s="14">
        <f t="shared" si="8"/>
        <v>1517.819176</v>
      </c>
      <c r="AB50" s="14">
        <f t="shared" si="9"/>
        <v>2921.705616</v>
      </c>
      <c r="AC50" s="14">
        <f t="shared" si="10"/>
        <v>102.7356158</v>
      </c>
      <c r="AD50" s="17">
        <f t="shared" si="11"/>
        <v>0.03644438067</v>
      </c>
      <c r="AE50" s="18"/>
      <c r="AF50" s="18"/>
    </row>
    <row r="51">
      <c r="A51" s="12">
        <f>Data!A49</f>
        <v>48</v>
      </c>
      <c r="B51" s="13">
        <f>Data!B49</f>
        <v>3856.38</v>
      </c>
      <c r="C51" s="14">
        <f>Data!C49</f>
        <v>0</v>
      </c>
      <c r="D51" s="14">
        <f>Data!D49</f>
        <v>10</v>
      </c>
      <c r="E51" s="14">
        <f>Data!E49</f>
        <v>0</v>
      </c>
      <c r="F51" s="15">
        <f>Data!F49</f>
        <v>-0.2</v>
      </c>
      <c r="G51" s="16">
        <f>Data!G49</f>
        <v>48.5</v>
      </c>
      <c r="H51" s="12">
        <f>Data!H49</f>
        <v>1</v>
      </c>
      <c r="J51" s="1" t="s">
        <v>13</v>
      </c>
      <c r="K51" s="1" t="s">
        <v>17</v>
      </c>
      <c r="U51" s="14">
        <f t="shared" si="2"/>
        <v>0</v>
      </c>
      <c r="V51" s="14">
        <f t="shared" si="3"/>
        <v>27.89893007</v>
      </c>
      <c r="W51" s="14">
        <f t="shared" si="4"/>
        <v>0</v>
      </c>
      <c r="X51" s="14">
        <f t="shared" si="5"/>
        <v>150.3850587</v>
      </c>
      <c r="Y51" s="14">
        <f t="shared" si="6"/>
        <v>1338.777452</v>
      </c>
      <c r="Z51" s="14">
        <f t="shared" si="7"/>
        <v>804.2099658</v>
      </c>
      <c r="AA51" s="14">
        <f t="shared" si="8"/>
        <v>1517.819176</v>
      </c>
      <c r="AB51" s="14">
        <f t="shared" si="9"/>
        <v>3839.090583</v>
      </c>
      <c r="AC51" s="14">
        <f t="shared" si="10"/>
        <v>-17.28941726</v>
      </c>
      <c r="AD51" s="17">
        <f t="shared" si="11"/>
        <v>-0.004483328215</v>
      </c>
      <c r="AE51" s="18"/>
      <c r="AF51" s="18"/>
    </row>
    <row r="52">
      <c r="A52" s="12">
        <f>Data!A50</f>
        <v>49</v>
      </c>
      <c r="B52" s="13">
        <f>Data!B50</f>
        <v>3060.15</v>
      </c>
      <c r="C52" s="14">
        <f>Data!C50</f>
        <v>0</v>
      </c>
      <c r="D52" s="14">
        <f>Data!D50</f>
        <v>0</v>
      </c>
      <c r="E52" s="14">
        <f>Data!E50</f>
        <v>0</v>
      </c>
      <c r="F52" s="15">
        <f>Data!F50</f>
        <v>-0.2</v>
      </c>
      <c r="G52" s="16">
        <f>Data!G50</f>
        <v>44.5</v>
      </c>
      <c r="H52" s="12">
        <f>Data!H50</f>
        <v>0</v>
      </c>
      <c r="J52" s="23" t="s">
        <v>14</v>
      </c>
      <c r="K52" s="1" t="s">
        <v>18</v>
      </c>
      <c r="U52" s="14">
        <f t="shared" si="2"/>
        <v>0</v>
      </c>
      <c r="V52" s="14">
        <f t="shared" si="3"/>
        <v>0</v>
      </c>
      <c r="W52" s="14">
        <f t="shared" si="4"/>
        <v>0</v>
      </c>
      <c r="X52" s="14">
        <f t="shared" si="5"/>
        <v>150.3850587</v>
      </c>
      <c r="Y52" s="14">
        <f t="shared" si="6"/>
        <v>1228.362817</v>
      </c>
      <c r="Z52" s="14">
        <f t="shared" si="7"/>
        <v>0</v>
      </c>
      <c r="AA52" s="14">
        <f t="shared" si="8"/>
        <v>1517.819176</v>
      </c>
      <c r="AB52" s="14">
        <f t="shared" si="9"/>
        <v>2896.567052</v>
      </c>
      <c r="AC52" s="14">
        <f t="shared" si="10"/>
        <v>-163.5829484</v>
      </c>
      <c r="AD52" s="17">
        <f t="shared" si="11"/>
        <v>-0.05345585949</v>
      </c>
      <c r="AE52" s="18"/>
      <c r="AF52" s="18"/>
    </row>
    <row r="53">
      <c r="A53" s="12">
        <f>Data!A51</f>
        <v>50</v>
      </c>
      <c r="B53" s="13">
        <f>Data!B51</f>
        <v>2761.15</v>
      </c>
      <c r="C53" s="14">
        <f>Data!C51</f>
        <v>0</v>
      </c>
      <c r="D53" s="14">
        <f>Data!D51</f>
        <v>0</v>
      </c>
      <c r="E53" s="14">
        <f>Data!E51</f>
        <v>0</v>
      </c>
      <c r="F53" s="15">
        <f>Data!F51</f>
        <v>-0.2</v>
      </c>
      <c r="G53" s="16">
        <f>Data!G51</f>
        <v>37.6</v>
      </c>
      <c r="H53" s="12">
        <f>Data!H51</f>
        <v>0</v>
      </c>
      <c r="J53" s="1" t="s">
        <v>19</v>
      </c>
      <c r="K53" s="1" t="s">
        <v>20</v>
      </c>
      <c r="U53" s="14">
        <f t="shared" si="2"/>
        <v>0</v>
      </c>
      <c r="V53" s="14">
        <f t="shared" si="3"/>
        <v>0</v>
      </c>
      <c r="W53" s="14">
        <f t="shared" si="4"/>
        <v>0</v>
      </c>
      <c r="X53" s="14">
        <f t="shared" si="5"/>
        <v>150.3850587</v>
      </c>
      <c r="Y53" s="14">
        <f t="shared" si="6"/>
        <v>1037.897571</v>
      </c>
      <c r="Z53" s="14">
        <f t="shared" si="7"/>
        <v>0</v>
      </c>
      <c r="AA53" s="14">
        <f t="shared" si="8"/>
        <v>1517.819176</v>
      </c>
      <c r="AB53" s="14">
        <f t="shared" si="9"/>
        <v>2706.101806</v>
      </c>
      <c r="AC53" s="14">
        <f t="shared" si="10"/>
        <v>-55.04819422</v>
      </c>
      <c r="AD53" s="17">
        <f t="shared" si="11"/>
        <v>-0.01993669095</v>
      </c>
      <c r="AE53" s="18"/>
      <c r="AF53" s="18"/>
    </row>
    <row r="54">
      <c r="A54" s="12">
        <f>Data!A52</f>
        <v>51</v>
      </c>
      <c r="B54" s="13">
        <f>Data!B52</f>
        <v>2323.12</v>
      </c>
      <c r="C54" s="14">
        <f>Data!C52</f>
        <v>0</v>
      </c>
      <c r="D54" s="14">
        <f>Data!D52</f>
        <v>0</v>
      </c>
      <c r="E54" s="14">
        <f>Data!E52</f>
        <v>0</v>
      </c>
      <c r="F54" s="15">
        <f>Data!F52</f>
        <v>-0.2</v>
      </c>
      <c r="G54" s="16">
        <f>Data!G52</f>
        <v>32.8</v>
      </c>
      <c r="H54" s="12">
        <f>Data!H52</f>
        <v>0</v>
      </c>
      <c r="J54" s="1" t="s">
        <v>21</v>
      </c>
      <c r="K54" s="1" t="s">
        <v>22</v>
      </c>
      <c r="U54" s="14">
        <f t="shared" si="2"/>
        <v>0</v>
      </c>
      <c r="V54" s="14">
        <f t="shared" si="3"/>
        <v>0</v>
      </c>
      <c r="W54" s="14">
        <f t="shared" si="4"/>
        <v>0</v>
      </c>
      <c r="X54" s="14">
        <f t="shared" si="5"/>
        <v>150.3850587</v>
      </c>
      <c r="Y54" s="14">
        <f t="shared" si="6"/>
        <v>905.4000091</v>
      </c>
      <c r="Z54" s="14">
        <f t="shared" si="7"/>
        <v>0</v>
      </c>
      <c r="AA54" s="14">
        <f t="shared" si="8"/>
        <v>1517.819176</v>
      </c>
      <c r="AB54" s="14">
        <f t="shared" si="9"/>
        <v>2573.604243</v>
      </c>
      <c r="AC54" s="14">
        <f t="shared" si="10"/>
        <v>250.4842435</v>
      </c>
      <c r="AD54" s="17">
        <f t="shared" si="11"/>
        <v>0.1078223439</v>
      </c>
      <c r="AE54" s="18"/>
      <c r="AF54" s="18"/>
    </row>
    <row r="55">
      <c r="A55" s="12">
        <f>Data!A53</f>
        <v>52</v>
      </c>
      <c r="B55" s="13">
        <f>Data!B53</f>
        <v>3577.04</v>
      </c>
      <c r="C55" s="14">
        <f>Data!C53</f>
        <v>0</v>
      </c>
      <c r="D55" s="14">
        <f>Data!D53</f>
        <v>0</v>
      </c>
      <c r="E55" s="14">
        <f>Data!E53</f>
        <v>0</v>
      </c>
      <c r="F55" s="15">
        <f>Data!F53</f>
        <v>-0.2</v>
      </c>
      <c r="G55" s="16">
        <f>Data!G53</f>
        <v>35.9</v>
      </c>
      <c r="H55" s="12">
        <f>Data!H53</f>
        <v>1</v>
      </c>
      <c r="U55" s="14">
        <f t="shared" si="2"/>
        <v>0</v>
      </c>
      <c r="V55" s="14">
        <f t="shared" si="3"/>
        <v>0</v>
      </c>
      <c r="W55" s="14">
        <f t="shared" si="4"/>
        <v>0</v>
      </c>
      <c r="X55" s="14">
        <f t="shared" si="5"/>
        <v>150.3850587</v>
      </c>
      <c r="Y55" s="14">
        <f t="shared" si="6"/>
        <v>990.9713514</v>
      </c>
      <c r="Z55" s="14">
        <f t="shared" si="7"/>
        <v>804.2099658</v>
      </c>
      <c r="AA55" s="14">
        <f t="shared" si="8"/>
        <v>1517.819176</v>
      </c>
      <c r="AB55" s="14">
        <f t="shared" si="9"/>
        <v>3463.385552</v>
      </c>
      <c r="AC55" s="14">
        <f t="shared" si="10"/>
        <v>-113.6544484</v>
      </c>
      <c r="AD55" s="17">
        <f t="shared" si="11"/>
        <v>-0.0317733233</v>
      </c>
      <c r="AE55" s="18"/>
      <c r="AF55" s="18"/>
    </row>
  </sheetData>
  <conditionalFormatting sqref="K15:Q15 K22">
    <cfRule type="containsText" dxfId="0" priority="1" operator="containsText" text="FALSE">
      <formula>NOT(ISERROR(SEARCH(("FALSE"),(K15))))</formula>
    </cfRule>
  </conditionalFormatting>
  <drawing r:id="rId1"/>
  <tableParts count="2">
    <tablePart r:id="rId4"/>
    <tablePart r:id="rId5"/>
  </tableParts>
</worksheet>
</file>